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4.xml" ContentType="application/vnd.openxmlformats-officedocument.drawing+xml"/>
  <Override PartName="/xl/charts/chart11.xml" ContentType="application/vnd.openxmlformats-officedocument.drawingml.chart+xml"/>
  <Override PartName="/xl/drawings/drawing5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6.xml" ContentType="application/vnd.openxmlformats-officedocument.drawing+xml"/>
  <Override PartName="/xl/charts/chart17.xml" ContentType="application/vnd.openxmlformats-officedocument.drawingml.chart+xml"/>
  <Override PartName="/xl/drawings/drawing7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8.xml" ContentType="application/vnd.openxmlformats-officedocument.drawing+xml"/>
  <Override PartName="/xl/charts/chart22.xml" ContentType="application/vnd.openxmlformats-officedocument.drawingml.chart+xml"/>
  <Override PartName="/xl/drawings/drawing9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0.xml" ContentType="application/vnd.openxmlformats-officedocument.drawing+xml"/>
  <Override PartName="/xl/charts/chart27.xml" ContentType="application/vnd.openxmlformats-officedocument.drawingml.chart+xml"/>
  <Override PartName="/xl/drawings/drawing11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12.xml" ContentType="application/vnd.openxmlformats-officedocument.drawing+xml"/>
  <Override PartName="/xl/charts/chart3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/>
  <mc:AlternateContent xmlns:mc="http://schemas.openxmlformats.org/markup-compatibility/2006">
    <mc:Choice Requires="x15">
      <x15ac:absPath xmlns:x15ac="http://schemas.microsoft.com/office/spreadsheetml/2010/11/ac" url="D:\Users\Robert &amp; Bonnie\Documents\Documents\Robert\Astronomy\Variable research\Variables\Bob Nelson\Master workbooks for stars\2023 updates active file\"/>
    </mc:Choice>
  </mc:AlternateContent>
  <xr:revisionPtr revIDLastSave="0" documentId="13_ncr:1_{BD4DBFB2-7F90-4056-A740-DACE63C5A8A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ctive" sheetId="16" r:id="rId1"/>
    <sheet name="Graphs" sheetId="17" r:id="rId2"/>
    <sheet name="A" sheetId="7" r:id="rId3"/>
    <sheet name="Q_fit (all)" sheetId="9" r:id="rId4"/>
    <sheet name="A (2)" sheetId="10" r:id="rId5"/>
    <sheet name="Q_fit (latest)" sheetId="3" r:id="rId6"/>
    <sheet name="B (1)" sheetId="11" r:id="rId7"/>
    <sheet name="Q_fit (1)" sheetId="12" r:id="rId8"/>
    <sheet name="B (2)" sheetId="13" r:id="rId9"/>
    <sheet name="Q_fit (2)" sheetId="14" r:id="rId10"/>
    <sheet name="B (4)" sheetId="6" r:id="rId11"/>
    <sheet name="Q_fit (4)" sheetId="5" r:id="rId12"/>
    <sheet name="Z" sheetId="4" r:id="rId13"/>
    <sheet name="BAV" sheetId="15" r:id="rId14"/>
  </sheets>
  <definedNames>
    <definedName name="solver_adj" localSheetId="2" hidden="1">A!$E$11:$E$13</definedName>
    <definedName name="solver_adj" localSheetId="4" hidden="1">'A (2)'!$E$11:$E$13</definedName>
    <definedName name="solver_adj" localSheetId="0" hidden="1">Active!$E$11:$E$13</definedName>
    <definedName name="solver_adj" localSheetId="6" hidden="1">'B (1)'!$E$11:$E$13</definedName>
    <definedName name="solver_adj" localSheetId="8" hidden="1">'B (2)'!$E$11:$E$13</definedName>
    <definedName name="solver_adj" localSheetId="10" hidden="1">'B (4)'!$E$11:$E$13</definedName>
    <definedName name="solver_cvg" localSheetId="2" hidden="1">0.0001</definedName>
    <definedName name="solver_cvg" localSheetId="4" hidden="1">0.0001</definedName>
    <definedName name="solver_cvg" localSheetId="0" hidden="1">0.0001</definedName>
    <definedName name="solver_cvg" localSheetId="6" hidden="1">0.0001</definedName>
    <definedName name="solver_cvg" localSheetId="8" hidden="1">0.0001</definedName>
    <definedName name="solver_cvg" localSheetId="10" hidden="1">0.0001</definedName>
    <definedName name="solver_drv" localSheetId="2" hidden="1">1</definedName>
    <definedName name="solver_drv" localSheetId="4" hidden="1">1</definedName>
    <definedName name="solver_drv" localSheetId="0" hidden="1">1</definedName>
    <definedName name="solver_drv" localSheetId="6" hidden="1">1</definedName>
    <definedName name="solver_drv" localSheetId="8" hidden="1">1</definedName>
    <definedName name="solver_drv" localSheetId="10" hidden="1">1</definedName>
    <definedName name="solver_est" localSheetId="2" hidden="1">1</definedName>
    <definedName name="solver_est" localSheetId="4" hidden="1">1</definedName>
    <definedName name="solver_est" localSheetId="0" hidden="1">1</definedName>
    <definedName name="solver_est" localSheetId="6" hidden="1">1</definedName>
    <definedName name="solver_est" localSheetId="8" hidden="1">1</definedName>
    <definedName name="solver_est" localSheetId="10" hidden="1">1</definedName>
    <definedName name="solver_itr" localSheetId="2" hidden="1">100</definedName>
    <definedName name="solver_itr" localSheetId="4" hidden="1">100</definedName>
    <definedName name="solver_itr" localSheetId="0" hidden="1">100</definedName>
    <definedName name="solver_itr" localSheetId="6" hidden="1">100</definedName>
    <definedName name="solver_itr" localSheetId="8" hidden="1">100</definedName>
    <definedName name="solver_itr" localSheetId="10" hidden="1">100</definedName>
    <definedName name="solver_lin" localSheetId="2" hidden="1">2</definedName>
    <definedName name="solver_lin" localSheetId="4" hidden="1">2</definedName>
    <definedName name="solver_lin" localSheetId="0" hidden="1">2</definedName>
    <definedName name="solver_lin" localSheetId="6" hidden="1">2</definedName>
    <definedName name="solver_lin" localSheetId="8" hidden="1">2</definedName>
    <definedName name="solver_lin" localSheetId="10" hidden="1">2</definedName>
    <definedName name="solver_neg" localSheetId="2" hidden="1">2</definedName>
    <definedName name="solver_neg" localSheetId="4" hidden="1">2</definedName>
    <definedName name="solver_neg" localSheetId="0" hidden="1">2</definedName>
    <definedName name="solver_neg" localSheetId="6" hidden="1">2</definedName>
    <definedName name="solver_neg" localSheetId="8" hidden="1">2</definedName>
    <definedName name="solver_neg" localSheetId="10" hidden="1">2</definedName>
    <definedName name="solver_num" localSheetId="2" hidden="1">0</definedName>
    <definedName name="solver_num" localSheetId="4" hidden="1">0</definedName>
    <definedName name="solver_num" localSheetId="0" hidden="1">0</definedName>
    <definedName name="solver_num" localSheetId="6" hidden="1">0</definedName>
    <definedName name="solver_num" localSheetId="8" hidden="1">0</definedName>
    <definedName name="solver_num" localSheetId="10" hidden="1">0</definedName>
    <definedName name="solver_nwt" localSheetId="2" hidden="1">1</definedName>
    <definedName name="solver_nwt" localSheetId="4" hidden="1">1</definedName>
    <definedName name="solver_nwt" localSheetId="0" hidden="1">1</definedName>
    <definedName name="solver_nwt" localSheetId="6" hidden="1">1</definedName>
    <definedName name="solver_nwt" localSheetId="8" hidden="1">1</definedName>
    <definedName name="solver_nwt" localSheetId="10" hidden="1">1</definedName>
    <definedName name="solver_opt" localSheetId="2" hidden="1">A!$E$14</definedName>
    <definedName name="solver_opt" localSheetId="4" hidden="1">'A (2)'!$E$14</definedName>
    <definedName name="solver_opt" localSheetId="0" hidden="1">Active!$E$14</definedName>
    <definedName name="solver_opt" localSheetId="6" hidden="1">'B (1)'!$E$14</definedName>
    <definedName name="solver_opt" localSheetId="8" hidden="1">'B (2)'!$E$14</definedName>
    <definedName name="solver_opt" localSheetId="10" hidden="1">'B (4)'!$E$14</definedName>
    <definedName name="solver_pre" localSheetId="2" hidden="1">0.000001</definedName>
    <definedName name="solver_pre" localSheetId="4" hidden="1">0.000001</definedName>
    <definedName name="solver_pre" localSheetId="0" hidden="1">0.000001</definedName>
    <definedName name="solver_pre" localSheetId="6" hidden="1">0.000001</definedName>
    <definedName name="solver_pre" localSheetId="8" hidden="1">0.000001</definedName>
    <definedName name="solver_pre" localSheetId="10" hidden="1">0.000001</definedName>
    <definedName name="solver_scl" localSheetId="2" hidden="1">2</definedName>
    <definedName name="solver_scl" localSheetId="4" hidden="1">2</definedName>
    <definedName name="solver_scl" localSheetId="0" hidden="1">2</definedName>
    <definedName name="solver_scl" localSheetId="6" hidden="1">2</definedName>
    <definedName name="solver_scl" localSheetId="8" hidden="1">2</definedName>
    <definedName name="solver_scl" localSheetId="10" hidden="1">2</definedName>
    <definedName name="solver_sho" localSheetId="2" hidden="1">2</definedName>
    <definedName name="solver_sho" localSheetId="4" hidden="1">2</definedName>
    <definedName name="solver_sho" localSheetId="0" hidden="1">2</definedName>
    <definedName name="solver_sho" localSheetId="6" hidden="1">2</definedName>
    <definedName name="solver_sho" localSheetId="8" hidden="1">2</definedName>
    <definedName name="solver_sho" localSheetId="10" hidden="1">2</definedName>
    <definedName name="solver_tim" localSheetId="2" hidden="1">100</definedName>
    <definedName name="solver_tim" localSheetId="4" hidden="1">100</definedName>
    <definedName name="solver_tim" localSheetId="0" hidden="1">100</definedName>
    <definedName name="solver_tim" localSheetId="6" hidden="1">100</definedName>
    <definedName name="solver_tim" localSheetId="8" hidden="1">100</definedName>
    <definedName name="solver_tim" localSheetId="10" hidden="1">100</definedName>
    <definedName name="solver_tol" localSheetId="2" hidden="1">0.05</definedName>
    <definedName name="solver_tol" localSheetId="4" hidden="1">0.05</definedName>
    <definedName name="solver_tol" localSheetId="0" hidden="1">0.05</definedName>
    <definedName name="solver_tol" localSheetId="6" hidden="1">0.05</definedName>
    <definedName name="solver_tol" localSheetId="8" hidden="1">0.05</definedName>
    <definedName name="solver_tol" localSheetId="10" hidden="1">0.05</definedName>
    <definedName name="solver_typ" localSheetId="2" hidden="1">2</definedName>
    <definedName name="solver_typ" localSheetId="4" hidden="1">2</definedName>
    <definedName name="solver_typ" localSheetId="0" hidden="1">2</definedName>
    <definedName name="solver_typ" localSheetId="6" hidden="1">2</definedName>
    <definedName name="solver_typ" localSheetId="8" hidden="1">2</definedName>
    <definedName name="solver_typ" localSheetId="10" hidden="1">2</definedName>
    <definedName name="solver_val" localSheetId="2" hidden="1">0</definedName>
    <definedName name="solver_val" localSheetId="4" hidden="1">0</definedName>
    <definedName name="solver_val" localSheetId="0" hidden="1">0</definedName>
    <definedName name="solver_val" localSheetId="6" hidden="1">0</definedName>
    <definedName name="solver_val" localSheetId="8" hidden="1">0</definedName>
    <definedName name="solver_val" localSheetId="10" hidden="1">0</definedName>
  </definedNames>
  <calcPr calcId="181029"/>
</workbook>
</file>

<file path=xl/calcChain.xml><?xml version="1.0" encoding="utf-8"?>
<calcChain xmlns="http://schemas.openxmlformats.org/spreadsheetml/2006/main">
  <c r="E307" i="16" l="1"/>
  <c r="F307" i="16" s="1"/>
  <c r="Q307" i="16"/>
  <c r="E308" i="16"/>
  <c r="F308" i="16" s="1"/>
  <c r="Q308" i="16"/>
  <c r="E309" i="16"/>
  <c r="F309" i="16"/>
  <c r="Q309" i="16"/>
  <c r="E310" i="16"/>
  <c r="F310" i="16"/>
  <c r="G310" i="16" s="1"/>
  <c r="Q310" i="16"/>
  <c r="Q297" i="16"/>
  <c r="Q299" i="16"/>
  <c r="Q300" i="16"/>
  <c r="Q301" i="16"/>
  <c r="Q302" i="16"/>
  <c r="Q303" i="16"/>
  <c r="Q304" i="16"/>
  <c r="Q305" i="16"/>
  <c r="Q306" i="16"/>
  <c r="Q295" i="16"/>
  <c r="Q296" i="16"/>
  <c r="D11" i="16"/>
  <c r="D12" i="16"/>
  <c r="Q298" i="16"/>
  <c r="Q281" i="16"/>
  <c r="Q283" i="16"/>
  <c r="Q284" i="16"/>
  <c r="Q287" i="16"/>
  <c r="Q289" i="16"/>
  <c r="Q290" i="16"/>
  <c r="Q293" i="16"/>
  <c r="Q294" i="16"/>
  <c r="Q277" i="16"/>
  <c r="Q288" i="16"/>
  <c r="Q292" i="16"/>
  <c r="Q291" i="16"/>
  <c r="Q274" i="16"/>
  <c r="Q285" i="16"/>
  <c r="Q286" i="16"/>
  <c r="Q279" i="16"/>
  <c r="Q280" i="16"/>
  <c r="Q278" i="16"/>
  <c r="Q276" i="16"/>
  <c r="Q275" i="16"/>
  <c r="Q272" i="16"/>
  <c r="Q271" i="16"/>
  <c r="Q270" i="16"/>
  <c r="Q249" i="16"/>
  <c r="D13" i="16"/>
  <c r="D14" i="16" s="1"/>
  <c r="C7" i="16"/>
  <c r="E297" i="16" s="1"/>
  <c r="F297" i="16" s="1"/>
  <c r="D9" i="16"/>
  <c r="E9" i="16"/>
  <c r="F16" i="16"/>
  <c r="C17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Q148" i="16"/>
  <c r="Q149" i="16"/>
  <c r="Q150" i="16"/>
  <c r="Q151" i="16"/>
  <c r="Q152" i="16"/>
  <c r="Q153" i="16"/>
  <c r="Q154" i="16"/>
  <c r="Q155" i="16"/>
  <c r="Q156" i="16"/>
  <c r="Q157" i="16"/>
  <c r="Q158" i="16"/>
  <c r="Q159" i="16"/>
  <c r="Q160" i="16"/>
  <c r="Q161" i="16"/>
  <c r="Q162" i="16"/>
  <c r="Q163" i="16"/>
  <c r="Q164" i="16"/>
  <c r="Q165" i="16"/>
  <c r="Q166" i="16"/>
  <c r="Q167" i="16"/>
  <c r="Q168" i="16"/>
  <c r="Q169" i="16"/>
  <c r="Q170" i="16"/>
  <c r="Q171" i="16"/>
  <c r="Q172" i="16"/>
  <c r="Q173" i="16"/>
  <c r="Q174" i="16"/>
  <c r="Q175" i="16"/>
  <c r="Q176" i="16"/>
  <c r="Q177" i="16"/>
  <c r="Q178" i="16"/>
  <c r="Q179" i="16"/>
  <c r="Q180" i="16"/>
  <c r="Q181" i="16"/>
  <c r="Q182" i="16"/>
  <c r="Q183" i="16"/>
  <c r="Q184" i="16"/>
  <c r="Q185" i="16"/>
  <c r="Q186" i="16"/>
  <c r="Q187" i="16"/>
  <c r="Q188" i="16"/>
  <c r="Q189" i="16"/>
  <c r="Q190" i="16"/>
  <c r="Q191" i="16"/>
  <c r="Q192" i="16"/>
  <c r="Q193" i="16"/>
  <c r="Q194" i="16"/>
  <c r="Q195" i="16"/>
  <c r="Q196" i="16"/>
  <c r="Q197" i="16"/>
  <c r="Q198" i="16"/>
  <c r="Q199" i="16"/>
  <c r="Q200" i="16"/>
  <c r="Q201" i="16"/>
  <c r="Q202" i="16"/>
  <c r="Q203" i="16"/>
  <c r="Q204" i="16"/>
  <c r="Q205" i="16"/>
  <c r="Q206" i="16"/>
  <c r="Q207" i="16"/>
  <c r="Q208" i="16"/>
  <c r="Q209" i="16"/>
  <c r="Q210" i="16"/>
  <c r="Q211" i="16"/>
  <c r="Q212" i="16"/>
  <c r="Q213" i="16"/>
  <c r="Q214" i="16"/>
  <c r="Q215" i="16"/>
  <c r="Q216" i="16"/>
  <c r="Q217" i="16"/>
  <c r="Q218" i="16"/>
  <c r="Q219" i="16"/>
  <c r="Q220" i="16"/>
  <c r="Q221" i="16"/>
  <c r="Q222" i="16"/>
  <c r="Q223" i="16"/>
  <c r="Q224" i="16"/>
  <c r="Q225" i="16"/>
  <c r="Q226" i="16"/>
  <c r="Q227" i="16"/>
  <c r="Q228" i="16"/>
  <c r="Q229" i="16"/>
  <c r="Q230" i="16"/>
  <c r="Q231" i="16"/>
  <c r="Q232" i="16"/>
  <c r="Q233" i="16"/>
  <c r="Q234" i="16"/>
  <c r="Q235" i="16"/>
  <c r="Q236" i="16"/>
  <c r="Q237" i="16"/>
  <c r="Q238" i="16"/>
  <c r="Q239" i="16"/>
  <c r="Q240" i="16"/>
  <c r="Q241" i="16"/>
  <c r="Q242" i="16"/>
  <c r="Q243" i="16"/>
  <c r="Q244" i="16"/>
  <c r="Q245" i="16"/>
  <c r="Q246" i="16"/>
  <c r="Q247" i="16"/>
  <c r="Q248" i="16"/>
  <c r="Q250" i="16"/>
  <c r="Q251" i="16"/>
  <c r="Q252" i="16"/>
  <c r="Q253" i="16"/>
  <c r="Q254" i="16"/>
  <c r="Q255" i="16"/>
  <c r="Q256" i="16"/>
  <c r="Q257" i="16"/>
  <c r="Q258" i="16"/>
  <c r="Q259" i="16"/>
  <c r="Q260" i="16"/>
  <c r="Q261" i="16"/>
  <c r="Q262" i="16"/>
  <c r="Q263" i="16"/>
  <c r="Q264" i="16"/>
  <c r="Q265" i="16"/>
  <c r="Q266" i="16"/>
  <c r="Q267" i="16"/>
  <c r="Q268" i="16"/>
  <c r="Q269" i="16"/>
  <c r="Q273" i="16"/>
  <c r="Q282" i="16"/>
  <c r="D11" i="7"/>
  <c r="D12" i="7"/>
  <c r="P147" i="7" s="1"/>
  <c r="D13" i="7"/>
  <c r="Q271" i="7"/>
  <c r="Q267" i="7"/>
  <c r="Q268" i="7"/>
  <c r="Q270" i="7"/>
  <c r="Q266" i="7"/>
  <c r="Q269" i="7"/>
  <c r="C7" i="7"/>
  <c r="E216" i="7"/>
  <c r="F216" i="7"/>
  <c r="G216" i="7"/>
  <c r="K216" i="7"/>
  <c r="E215" i="7"/>
  <c r="F215" i="7"/>
  <c r="E217" i="7"/>
  <c r="F217" i="7"/>
  <c r="G217" i="7"/>
  <c r="K217" i="7"/>
  <c r="E220" i="7"/>
  <c r="F220" i="7"/>
  <c r="G220" i="7"/>
  <c r="K220" i="7"/>
  <c r="E222" i="7"/>
  <c r="F222" i="7"/>
  <c r="E224" i="7"/>
  <c r="F224" i="7"/>
  <c r="E225" i="7"/>
  <c r="F225" i="7"/>
  <c r="G225" i="7"/>
  <c r="K225" i="7"/>
  <c r="E255" i="7"/>
  <c r="F255" i="7"/>
  <c r="E257" i="7"/>
  <c r="F257" i="7"/>
  <c r="E259" i="7"/>
  <c r="F259" i="7"/>
  <c r="E198" i="7"/>
  <c r="F198" i="7"/>
  <c r="E199" i="7"/>
  <c r="F199" i="7"/>
  <c r="E202" i="7"/>
  <c r="F202" i="7"/>
  <c r="G202" i="7"/>
  <c r="K202" i="7"/>
  <c r="E213" i="7"/>
  <c r="F213" i="7"/>
  <c r="E211" i="7"/>
  <c r="F211" i="7"/>
  <c r="G211" i="7"/>
  <c r="K211" i="7"/>
  <c r="E26" i="7"/>
  <c r="F26" i="7"/>
  <c r="G26" i="7"/>
  <c r="I26" i="7"/>
  <c r="E28" i="7"/>
  <c r="F28" i="7"/>
  <c r="E29" i="7"/>
  <c r="F29" i="7"/>
  <c r="E30" i="7"/>
  <c r="F30" i="7"/>
  <c r="G30" i="7"/>
  <c r="I30" i="7"/>
  <c r="E33" i="7"/>
  <c r="F33" i="7"/>
  <c r="E34" i="7"/>
  <c r="F34" i="7"/>
  <c r="E36" i="7"/>
  <c r="F36" i="7"/>
  <c r="G36" i="7"/>
  <c r="I36" i="7"/>
  <c r="E37" i="7"/>
  <c r="F37" i="7"/>
  <c r="E165" i="7"/>
  <c r="F165" i="7"/>
  <c r="G165" i="7"/>
  <c r="K165" i="7"/>
  <c r="E182" i="7"/>
  <c r="F182" i="7"/>
  <c r="G182" i="7"/>
  <c r="K182" i="7"/>
  <c r="E212" i="7"/>
  <c r="F212" i="7"/>
  <c r="E244" i="7"/>
  <c r="F244" i="7"/>
  <c r="E250" i="7"/>
  <c r="F250" i="7"/>
  <c r="G250" i="7"/>
  <c r="K250" i="7"/>
  <c r="E253" i="7"/>
  <c r="F253" i="7"/>
  <c r="E254" i="7"/>
  <c r="F254" i="7"/>
  <c r="E124" i="7"/>
  <c r="F124" i="7"/>
  <c r="E131" i="7"/>
  <c r="F131" i="7"/>
  <c r="E132" i="7"/>
  <c r="F132" i="7"/>
  <c r="E140" i="7"/>
  <c r="F140" i="7"/>
  <c r="E143" i="7"/>
  <c r="F143" i="7"/>
  <c r="E145" i="7"/>
  <c r="F145" i="7"/>
  <c r="E167" i="7"/>
  <c r="F167" i="7"/>
  <c r="E168" i="7"/>
  <c r="F168" i="7"/>
  <c r="E169" i="7"/>
  <c r="F169" i="7"/>
  <c r="E163" i="7"/>
  <c r="F163" i="7"/>
  <c r="E162" i="7"/>
  <c r="F162" i="7"/>
  <c r="E174" i="7"/>
  <c r="F174" i="7"/>
  <c r="G174" i="7"/>
  <c r="J174" i="7"/>
  <c r="E175" i="7"/>
  <c r="F175" i="7"/>
  <c r="G175" i="7"/>
  <c r="J175" i="7"/>
  <c r="E181" i="7"/>
  <c r="F181" i="7"/>
  <c r="G181" i="7"/>
  <c r="J181" i="7"/>
  <c r="E194" i="7"/>
  <c r="F194" i="7"/>
  <c r="G194" i="7"/>
  <c r="J194" i="7"/>
  <c r="E209" i="7"/>
  <c r="F209" i="7"/>
  <c r="G209" i="7"/>
  <c r="J209" i="7"/>
  <c r="E221" i="7"/>
  <c r="F221" i="7"/>
  <c r="G221" i="7"/>
  <c r="J221" i="7"/>
  <c r="E233" i="7"/>
  <c r="F233" i="7"/>
  <c r="G233" i="7"/>
  <c r="J233" i="7"/>
  <c r="E243" i="7"/>
  <c r="F243" i="7"/>
  <c r="G243" i="7"/>
  <c r="J243" i="7"/>
  <c r="E258" i="7"/>
  <c r="F258" i="7"/>
  <c r="E191" i="7"/>
  <c r="F191" i="7"/>
  <c r="G191" i="7"/>
  <c r="E65" i="7"/>
  <c r="F65" i="7"/>
  <c r="G65" i="7"/>
  <c r="E64" i="7"/>
  <c r="F64" i="7"/>
  <c r="E63" i="7"/>
  <c r="F63" i="7"/>
  <c r="E108" i="7"/>
  <c r="F108" i="7"/>
  <c r="E118" i="7"/>
  <c r="F118" i="7"/>
  <c r="E120" i="7"/>
  <c r="F120" i="7"/>
  <c r="E66" i="7"/>
  <c r="F66" i="7"/>
  <c r="E67" i="7"/>
  <c r="F67" i="7"/>
  <c r="E69" i="7"/>
  <c r="F69" i="7"/>
  <c r="E70" i="7"/>
  <c r="F70" i="7"/>
  <c r="E75" i="7"/>
  <c r="F75" i="7"/>
  <c r="E76" i="7"/>
  <c r="F76" i="7"/>
  <c r="E96" i="7"/>
  <c r="F96" i="7"/>
  <c r="E103" i="7"/>
  <c r="F103" i="7"/>
  <c r="E104" i="7"/>
  <c r="F104" i="7"/>
  <c r="E105" i="7"/>
  <c r="F105" i="7"/>
  <c r="E106" i="7"/>
  <c r="F106" i="7"/>
  <c r="E117" i="7"/>
  <c r="F117" i="7"/>
  <c r="E119" i="7"/>
  <c r="F119" i="7"/>
  <c r="E121" i="7"/>
  <c r="F121" i="7"/>
  <c r="E122" i="7"/>
  <c r="F122" i="7"/>
  <c r="E146" i="7"/>
  <c r="F146" i="7"/>
  <c r="E68" i="7"/>
  <c r="F68" i="7"/>
  <c r="E116" i="7"/>
  <c r="F116" i="7"/>
  <c r="E115" i="7"/>
  <c r="F115" i="7"/>
  <c r="E85" i="7"/>
  <c r="F85" i="7"/>
  <c r="E82" i="7"/>
  <c r="F82" i="7"/>
  <c r="E83" i="7"/>
  <c r="F83" i="7"/>
  <c r="E86" i="7"/>
  <c r="F86" i="7"/>
  <c r="E87" i="7"/>
  <c r="F87" i="7"/>
  <c r="E89" i="7"/>
  <c r="F89" i="7"/>
  <c r="E90" i="7"/>
  <c r="F90" i="7"/>
  <c r="E91" i="7"/>
  <c r="F91" i="7"/>
  <c r="E92" i="7"/>
  <c r="F92" i="7"/>
  <c r="E93" i="7"/>
  <c r="F93" i="7"/>
  <c r="E95" i="7"/>
  <c r="F95" i="7"/>
  <c r="E94" i="7"/>
  <c r="F94" i="7"/>
  <c r="E88" i="7"/>
  <c r="F88" i="7"/>
  <c r="E97" i="7"/>
  <c r="F97" i="7"/>
  <c r="E100" i="7"/>
  <c r="F100" i="7"/>
  <c r="E98" i="7"/>
  <c r="F98" i="7"/>
  <c r="E109" i="7"/>
  <c r="F109" i="7"/>
  <c r="G109" i="7"/>
  <c r="I109" i="7"/>
  <c r="E110" i="7"/>
  <c r="F110" i="7"/>
  <c r="G110" i="7"/>
  <c r="I110" i="7"/>
  <c r="E107" i="7"/>
  <c r="F107" i="7"/>
  <c r="G107" i="7"/>
  <c r="I107" i="7"/>
  <c r="E111" i="7"/>
  <c r="F111" i="7"/>
  <c r="G111" i="7"/>
  <c r="I111" i="7"/>
  <c r="E114" i="7"/>
  <c r="F114" i="7"/>
  <c r="G114" i="7"/>
  <c r="I114" i="7"/>
  <c r="E157" i="7"/>
  <c r="F157" i="7"/>
  <c r="E159" i="7"/>
  <c r="F159" i="7"/>
  <c r="G159" i="7"/>
  <c r="J159" i="7"/>
  <c r="E84" i="7"/>
  <c r="F84" i="7"/>
  <c r="G84" i="7"/>
  <c r="I84" i="7"/>
  <c r="E80" i="7"/>
  <c r="F80" i="7"/>
  <c r="G80" i="7"/>
  <c r="I80" i="7"/>
  <c r="E22" i="7"/>
  <c r="F22" i="7"/>
  <c r="G22" i="7"/>
  <c r="I22" i="7"/>
  <c r="E21" i="7"/>
  <c r="F21" i="7"/>
  <c r="G21" i="7"/>
  <c r="I21" i="7"/>
  <c r="E138" i="7"/>
  <c r="F138" i="7"/>
  <c r="G138" i="7"/>
  <c r="J138" i="7"/>
  <c r="E136" i="7"/>
  <c r="F136" i="7"/>
  <c r="G136" i="7"/>
  <c r="J136" i="7"/>
  <c r="E160" i="7"/>
  <c r="F160" i="7"/>
  <c r="G160" i="7"/>
  <c r="I160" i="7"/>
  <c r="E179" i="7"/>
  <c r="F179" i="7"/>
  <c r="G179" i="7"/>
  <c r="I179" i="7"/>
  <c r="E180" i="7"/>
  <c r="F180" i="7"/>
  <c r="G180" i="7"/>
  <c r="I180" i="7"/>
  <c r="E187" i="7"/>
  <c r="F187" i="7"/>
  <c r="G187" i="7"/>
  <c r="I187" i="7"/>
  <c r="E190" i="7"/>
  <c r="F190" i="7"/>
  <c r="G190" i="7"/>
  <c r="I190" i="7"/>
  <c r="E192" i="7"/>
  <c r="F192" i="7"/>
  <c r="G192" i="7"/>
  <c r="I192" i="7"/>
  <c r="E72" i="7"/>
  <c r="F72" i="7"/>
  <c r="G72" i="7"/>
  <c r="I72" i="7"/>
  <c r="E73" i="7"/>
  <c r="F73" i="7"/>
  <c r="G73" i="7"/>
  <c r="I73" i="7"/>
  <c r="E74" i="7"/>
  <c r="F74" i="7"/>
  <c r="G74" i="7"/>
  <c r="I74" i="7"/>
  <c r="E77" i="7"/>
  <c r="F77" i="7"/>
  <c r="G77" i="7"/>
  <c r="I77" i="7"/>
  <c r="E78" i="7"/>
  <c r="F78" i="7"/>
  <c r="G78" i="7"/>
  <c r="I78" i="7"/>
  <c r="E79" i="7"/>
  <c r="F79" i="7"/>
  <c r="G79" i="7"/>
  <c r="I79" i="7"/>
  <c r="E81" i="7"/>
  <c r="F81" i="7"/>
  <c r="G81" i="7"/>
  <c r="I81" i="7"/>
  <c r="E99" i="7"/>
  <c r="F99" i="7"/>
  <c r="G99" i="7"/>
  <c r="I99" i="7"/>
  <c r="E101" i="7"/>
  <c r="F101" i="7"/>
  <c r="G101" i="7"/>
  <c r="I101" i="7"/>
  <c r="E102" i="7"/>
  <c r="F102" i="7"/>
  <c r="G102" i="7"/>
  <c r="I102" i="7"/>
  <c r="E113" i="7"/>
  <c r="F113" i="7"/>
  <c r="G113" i="7"/>
  <c r="I113" i="7"/>
  <c r="E123" i="7"/>
  <c r="F123" i="7"/>
  <c r="G123" i="7"/>
  <c r="I123" i="7"/>
  <c r="E126" i="7"/>
  <c r="F126" i="7"/>
  <c r="G126" i="7"/>
  <c r="I126" i="7"/>
  <c r="E127" i="7"/>
  <c r="F127" i="7"/>
  <c r="G127" i="7"/>
  <c r="I127" i="7"/>
  <c r="E128" i="7"/>
  <c r="F128" i="7"/>
  <c r="G128" i="7"/>
  <c r="I128" i="7"/>
  <c r="E129" i="7"/>
  <c r="F129" i="7"/>
  <c r="G129" i="7"/>
  <c r="I129" i="7"/>
  <c r="E130" i="7"/>
  <c r="F130" i="7"/>
  <c r="G130" i="7"/>
  <c r="I130" i="7"/>
  <c r="E133" i="7"/>
  <c r="F133" i="7"/>
  <c r="G133" i="7"/>
  <c r="I133" i="7"/>
  <c r="E134" i="7"/>
  <c r="F134" i="7"/>
  <c r="G134" i="7"/>
  <c r="I134" i="7"/>
  <c r="E135" i="7"/>
  <c r="F135" i="7"/>
  <c r="G135" i="7"/>
  <c r="I135" i="7"/>
  <c r="E43" i="7"/>
  <c r="F43" i="7"/>
  <c r="G43" i="7"/>
  <c r="I43" i="7"/>
  <c r="E44" i="7"/>
  <c r="F44" i="7"/>
  <c r="G44" i="7"/>
  <c r="I44" i="7"/>
  <c r="E45" i="7"/>
  <c r="F45" i="7"/>
  <c r="G45" i="7"/>
  <c r="I45" i="7"/>
  <c r="E46" i="7"/>
  <c r="F46" i="7"/>
  <c r="G46" i="7"/>
  <c r="I46" i="7"/>
  <c r="E47" i="7"/>
  <c r="F47" i="7"/>
  <c r="G47" i="7"/>
  <c r="I47" i="7"/>
  <c r="E48" i="7"/>
  <c r="F48" i="7"/>
  <c r="G48" i="7"/>
  <c r="I48" i="7"/>
  <c r="E50" i="7"/>
  <c r="F50" i="7"/>
  <c r="G50" i="7"/>
  <c r="I50" i="7"/>
  <c r="E53" i="7"/>
  <c r="F53" i="7"/>
  <c r="G53" i="7"/>
  <c r="I53" i="7"/>
  <c r="E54" i="7"/>
  <c r="F54" i="7"/>
  <c r="G54" i="7"/>
  <c r="I54" i="7"/>
  <c r="E59" i="7"/>
  <c r="F59" i="7"/>
  <c r="G59" i="7"/>
  <c r="I59" i="7"/>
  <c r="E52" i="7"/>
  <c r="F52" i="7"/>
  <c r="G52" i="7"/>
  <c r="E55" i="7"/>
  <c r="F55" i="7"/>
  <c r="G55" i="7"/>
  <c r="I55" i="7"/>
  <c r="E56" i="7"/>
  <c r="F56" i="7"/>
  <c r="G56" i="7"/>
  <c r="I56" i="7"/>
  <c r="E42" i="7"/>
  <c r="F42" i="7"/>
  <c r="G42" i="7"/>
  <c r="I42" i="7"/>
  <c r="E156" i="7"/>
  <c r="F156" i="7"/>
  <c r="E161" i="7"/>
  <c r="F161" i="7"/>
  <c r="E166" i="7"/>
  <c r="F166" i="7"/>
  <c r="E176" i="7"/>
  <c r="F176" i="7"/>
  <c r="E177" i="7"/>
  <c r="F177" i="7"/>
  <c r="E178" i="7"/>
  <c r="F178" i="7"/>
  <c r="E155" i="7"/>
  <c r="F155" i="7"/>
  <c r="E142" i="7"/>
  <c r="F142" i="7"/>
  <c r="E144" i="7"/>
  <c r="F144" i="7"/>
  <c r="E147" i="7"/>
  <c r="F147" i="7"/>
  <c r="E151" i="7"/>
  <c r="F151" i="7"/>
  <c r="E153" i="7"/>
  <c r="F153" i="7"/>
  <c r="E154" i="7"/>
  <c r="F154" i="7"/>
  <c r="E139" i="7"/>
  <c r="F139" i="7"/>
  <c r="E193" i="7"/>
  <c r="F193" i="7"/>
  <c r="E200" i="7"/>
  <c r="F200" i="7"/>
  <c r="E245" i="7"/>
  <c r="F245" i="7"/>
  <c r="E9" i="7"/>
  <c r="D9" i="7"/>
  <c r="Q39" i="7"/>
  <c r="Q40" i="7"/>
  <c r="Q41" i="7"/>
  <c r="Q49" i="7"/>
  <c r="Q51" i="7"/>
  <c r="Q52" i="7"/>
  <c r="Q55" i="7"/>
  <c r="Q56" i="7"/>
  <c r="Q94" i="7"/>
  <c r="Q98" i="7"/>
  <c r="Q139" i="7"/>
  <c r="Q142" i="7"/>
  <c r="Q144" i="7"/>
  <c r="Q147" i="7"/>
  <c r="Q151" i="7"/>
  <c r="Q153" i="7"/>
  <c r="Q154" i="7"/>
  <c r="Q155" i="7"/>
  <c r="Q156" i="7"/>
  <c r="Q157" i="7"/>
  <c r="Q159" i="7"/>
  <c r="Q161" i="7"/>
  <c r="Q166" i="7"/>
  <c r="Q176" i="7"/>
  <c r="Q177" i="7"/>
  <c r="Q178" i="7"/>
  <c r="Q195" i="7"/>
  <c r="Q203" i="7"/>
  <c r="Q246" i="7"/>
  <c r="Q247" i="7"/>
  <c r="Q248" i="7"/>
  <c r="Q265" i="7"/>
  <c r="Q264" i="7"/>
  <c r="Q191" i="7"/>
  <c r="Q256" i="7"/>
  <c r="Q257" i="7"/>
  <c r="Q259" i="7"/>
  <c r="Q262" i="7"/>
  <c r="Q258" i="7"/>
  <c r="Q263" i="7"/>
  <c r="C7" i="10"/>
  <c r="E223" i="10"/>
  <c r="F223" i="10"/>
  <c r="G224" i="10"/>
  <c r="E224" i="10"/>
  <c r="F224" i="10"/>
  <c r="D11" i="10"/>
  <c r="Y4" i="10" s="1"/>
  <c r="D12" i="10"/>
  <c r="D13" i="10"/>
  <c r="Q224" i="10"/>
  <c r="E9" i="10"/>
  <c r="D9" i="10"/>
  <c r="E121" i="10"/>
  <c r="F121" i="10"/>
  <c r="E122" i="10"/>
  <c r="F122" i="10"/>
  <c r="E124" i="10"/>
  <c r="F124" i="10"/>
  <c r="E125" i="10"/>
  <c r="F125" i="10"/>
  <c r="E126" i="10"/>
  <c r="F126" i="10"/>
  <c r="E128" i="10"/>
  <c r="F128" i="10"/>
  <c r="E129" i="10"/>
  <c r="F129" i="10"/>
  <c r="E130" i="10"/>
  <c r="F130" i="10"/>
  <c r="E132" i="10"/>
  <c r="F132" i="10"/>
  <c r="G132" i="10"/>
  <c r="E133" i="10"/>
  <c r="F133" i="10"/>
  <c r="E134" i="10"/>
  <c r="F134" i="10"/>
  <c r="E136" i="10"/>
  <c r="F136" i="10"/>
  <c r="G136" i="10"/>
  <c r="E137" i="10"/>
  <c r="F137" i="10"/>
  <c r="E138" i="10"/>
  <c r="F138" i="10"/>
  <c r="E140" i="10"/>
  <c r="F140" i="10"/>
  <c r="G140" i="10"/>
  <c r="E141" i="10"/>
  <c r="F141" i="10"/>
  <c r="E142" i="10"/>
  <c r="F142" i="10"/>
  <c r="E144" i="10"/>
  <c r="F144" i="10"/>
  <c r="G144" i="10"/>
  <c r="E145" i="10"/>
  <c r="F145" i="10"/>
  <c r="E146" i="10"/>
  <c r="F146" i="10"/>
  <c r="E148" i="10"/>
  <c r="F148" i="10"/>
  <c r="G148" i="10"/>
  <c r="E149" i="10"/>
  <c r="F149" i="10"/>
  <c r="E150" i="10"/>
  <c r="F150" i="10"/>
  <c r="G150" i="10"/>
  <c r="E152" i="10"/>
  <c r="F152" i="10"/>
  <c r="G152" i="10"/>
  <c r="E153" i="10"/>
  <c r="F153" i="10"/>
  <c r="E154" i="10"/>
  <c r="F154" i="10"/>
  <c r="G154" i="10"/>
  <c r="E156" i="10"/>
  <c r="F156" i="10"/>
  <c r="G156" i="10"/>
  <c r="E157" i="10"/>
  <c r="F157" i="10"/>
  <c r="E158" i="10"/>
  <c r="F158" i="10"/>
  <c r="G158" i="10"/>
  <c r="E160" i="10"/>
  <c r="F160" i="10"/>
  <c r="G160" i="10"/>
  <c r="E161" i="10"/>
  <c r="F161" i="10"/>
  <c r="E162" i="10"/>
  <c r="F162" i="10"/>
  <c r="G162" i="10"/>
  <c r="E164" i="10"/>
  <c r="F164" i="10"/>
  <c r="G164" i="10"/>
  <c r="E165" i="10"/>
  <c r="F165" i="10"/>
  <c r="E167" i="10"/>
  <c r="F167" i="10"/>
  <c r="G167" i="10"/>
  <c r="E169" i="10"/>
  <c r="F169" i="10"/>
  <c r="G169" i="10"/>
  <c r="E170" i="10"/>
  <c r="F170" i="10"/>
  <c r="E171" i="10"/>
  <c r="F171" i="10"/>
  <c r="G171" i="10"/>
  <c r="E174" i="10"/>
  <c r="F174" i="10"/>
  <c r="G174" i="10"/>
  <c r="E175" i="10"/>
  <c r="F175" i="10"/>
  <c r="E176" i="10"/>
  <c r="F176" i="10"/>
  <c r="G176" i="10"/>
  <c r="E178" i="10"/>
  <c r="F178" i="10"/>
  <c r="G178" i="10"/>
  <c r="E179" i="10"/>
  <c r="F179" i="10"/>
  <c r="E180" i="10"/>
  <c r="F180" i="10"/>
  <c r="G180" i="10"/>
  <c r="E182" i="10"/>
  <c r="F182" i="10"/>
  <c r="G182" i="10"/>
  <c r="E183" i="10"/>
  <c r="F183" i="10"/>
  <c r="E184" i="10"/>
  <c r="F184" i="10"/>
  <c r="G184" i="10"/>
  <c r="E186" i="10"/>
  <c r="F186" i="10"/>
  <c r="G186" i="10"/>
  <c r="E187" i="10"/>
  <c r="F187" i="10"/>
  <c r="E188" i="10"/>
  <c r="F188" i="10"/>
  <c r="G188" i="10"/>
  <c r="E190" i="10"/>
  <c r="F190" i="10"/>
  <c r="G190" i="10"/>
  <c r="E191" i="10"/>
  <c r="F191" i="10"/>
  <c r="E192" i="10"/>
  <c r="F192" i="10"/>
  <c r="G192" i="10"/>
  <c r="E194" i="10"/>
  <c r="F194" i="10"/>
  <c r="G194" i="10"/>
  <c r="E195" i="10"/>
  <c r="F195" i="10"/>
  <c r="E196" i="10"/>
  <c r="F196" i="10"/>
  <c r="G196" i="10"/>
  <c r="E198" i="10"/>
  <c r="F198" i="10"/>
  <c r="G198" i="10"/>
  <c r="E199" i="10"/>
  <c r="F199" i="10"/>
  <c r="E200" i="10"/>
  <c r="F200" i="10"/>
  <c r="G200" i="10"/>
  <c r="E202" i="10"/>
  <c r="F202" i="10"/>
  <c r="G202" i="10"/>
  <c r="E203" i="10"/>
  <c r="F203" i="10"/>
  <c r="E204" i="10"/>
  <c r="F204" i="10"/>
  <c r="G204" i="10"/>
  <c r="E206" i="10"/>
  <c r="F206" i="10"/>
  <c r="G206" i="10"/>
  <c r="E207" i="10"/>
  <c r="F207" i="10"/>
  <c r="E208" i="10"/>
  <c r="F208" i="10"/>
  <c r="G208" i="10"/>
  <c r="E210" i="10"/>
  <c r="F210" i="10"/>
  <c r="G210" i="10"/>
  <c r="E211" i="10"/>
  <c r="F211" i="10"/>
  <c r="E212" i="10"/>
  <c r="F212" i="10"/>
  <c r="G212" i="10"/>
  <c r="E214" i="10"/>
  <c r="F214" i="10"/>
  <c r="G214" i="10"/>
  <c r="E215" i="10"/>
  <c r="F215" i="10"/>
  <c r="E217" i="10"/>
  <c r="F217" i="10"/>
  <c r="G217" i="10"/>
  <c r="E219" i="10"/>
  <c r="F219" i="10"/>
  <c r="G219" i="10"/>
  <c r="E220" i="10"/>
  <c r="F220" i="10"/>
  <c r="E221" i="10"/>
  <c r="F221" i="10"/>
  <c r="G221" i="10"/>
  <c r="E166" i="10"/>
  <c r="F166" i="10"/>
  <c r="E172" i="10"/>
  <c r="F172" i="10"/>
  <c r="E216" i="10"/>
  <c r="F216" i="10"/>
  <c r="Q223" i="10"/>
  <c r="E22" i="10"/>
  <c r="F22" i="10"/>
  <c r="E24" i="10"/>
  <c r="F24" i="10"/>
  <c r="E26" i="10"/>
  <c r="F26" i="10"/>
  <c r="E28" i="10"/>
  <c r="F28" i="10"/>
  <c r="E30" i="10"/>
  <c r="F30" i="10"/>
  <c r="E32" i="10"/>
  <c r="F32" i="10"/>
  <c r="E34" i="10"/>
  <c r="F34" i="10"/>
  <c r="E36" i="10"/>
  <c r="F36" i="10"/>
  <c r="E38" i="10"/>
  <c r="F38" i="10"/>
  <c r="E40" i="10"/>
  <c r="F40" i="10"/>
  <c r="E42" i="10"/>
  <c r="F42" i="10"/>
  <c r="E44" i="10"/>
  <c r="F44" i="10"/>
  <c r="E46" i="10"/>
  <c r="F46" i="10"/>
  <c r="E48" i="10"/>
  <c r="F48" i="10"/>
  <c r="E50" i="10"/>
  <c r="F50" i="10"/>
  <c r="E52" i="10"/>
  <c r="F52" i="10"/>
  <c r="E54" i="10"/>
  <c r="F54" i="10"/>
  <c r="E56" i="10"/>
  <c r="F56" i="10"/>
  <c r="E58" i="10"/>
  <c r="F58" i="10"/>
  <c r="E60" i="10"/>
  <c r="F60" i="10"/>
  <c r="E62" i="10"/>
  <c r="F62" i="10"/>
  <c r="G62" i="10"/>
  <c r="E64" i="10"/>
  <c r="F64" i="10"/>
  <c r="E66" i="10"/>
  <c r="F66" i="10"/>
  <c r="E68" i="10"/>
  <c r="F68" i="10"/>
  <c r="E70" i="10"/>
  <c r="F70" i="10"/>
  <c r="E72" i="10"/>
  <c r="F72" i="10"/>
  <c r="E74" i="10"/>
  <c r="F74" i="10"/>
  <c r="E76" i="10"/>
  <c r="F76" i="10"/>
  <c r="E78" i="10"/>
  <c r="F78" i="10"/>
  <c r="E80" i="10"/>
  <c r="F80" i="10"/>
  <c r="E82" i="10"/>
  <c r="F82" i="10"/>
  <c r="E84" i="10"/>
  <c r="F84" i="10"/>
  <c r="E86" i="10"/>
  <c r="F86" i="10"/>
  <c r="E88" i="10"/>
  <c r="F88" i="10"/>
  <c r="E90" i="10"/>
  <c r="F90" i="10"/>
  <c r="E92" i="10"/>
  <c r="F92" i="10"/>
  <c r="E94" i="10"/>
  <c r="F94" i="10"/>
  <c r="E96" i="10"/>
  <c r="F96" i="10"/>
  <c r="E98" i="10"/>
  <c r="F98" i="10"/>
  <c r="E100" i="10"/>
  <c r="F100" i="10"/>
  <c r="E102" i="10"/>
  <c r="F102" i="10"/>
  <c r="E104" i="10"/>
  <c r="F104" i="10"/>
  <c r="E106" i="10"/>
  <c r="F106" i="10"/>
  <c r="E108" i="10"/>
  <c r="F108" i="10"/>
  <c r="E110" i="10"/>
  <c r="F110" i="10"/>
  <c r="G110" i="10"/>
  <c r="E112" i="10"/>
  <c r="F112" i="10"/>
  <c r="E114" i="10"/>
  <c r="F114" i="10"/>
  <c r="E116" i="10"/>
  <c r="F116" i="10"/>
  <c r="E118" i="10"/>
  <c r="F118" i="10"/>
  <c r="E120" i="10"/>
  <c r="F120" i="10"/>
  <c r="Q261" i="7"/>
  <c r="Q260" i="7"/>
  <c r="B10" i="9"/>
  <c r="B10" i="3"/>
  <c r="B10" i="14"/>
  <c r="B10" i="12"/>
  <c r="D11" i="11"/>
  <c r="D12" i="11"/>
  <c r="P36" i="11" s="1"/>
  <c r="D13" i="11"/>
  <c r="E22" i="11"/>
  <c r="F22" i="11"/>
  <c r="E23" i="11"/>
  <c r="F23" i="11"/>
  <c r="E24" i="11"/>
  <c r="F24" i="11"/>
  <c r="E25" i="11"/>
  <c r="F25" i="11"/>
  <c r="E26" i="11"/>
  <c r="F26" i="11"/>
  <c r="E27" i="11"/>
  <c r="F27" i="11"/>
  <c r="E28" i="11"/>
  <c r="F28" i="11"/>
  <c r="E29" i="11"/>
  <c r="F29" i="11"/>
  <c r="E30" i="11"/>
  <c r="F30" i="11"/>
  <c r="E31" i="11"/>
  <c r="F31" i="11"/>
  <c r="E32" i="11"/>
  <c r="F32" i="11"/>
  <c r="E33" i="11"/>
  <c r="F33" i="11"/>
  <c r="A9" i="14"/>
  <c r="C9" i="14" s="1"/>
  <c r="G13" i="14" s="1"/>
  <c r="H16" i="14"/>
  <c r="H15" i="14"/>
  <c r="D21" i="14"/>
  <c r="H21" i="14" s="1"/>
  <c r="D22" i="14"/>
  <c r="D23" i="14"/>
  <c r="J23" i="14" s="1"/>
  <c r="D24" i="14"/>
  <c r="L24" i="14" s="1"/>
  <c r="D25" i="14"/>
  <c r="D26" i="14"/>
  <c r="H26" i="14" s="1"/>
  <c r="D27" i="14"/>
  <c r="D28" i="14"/>
  <c r="D29" i="14"/>
  <c r="J29" i="14" s="1"/>
  <c r="D30" i="14"/>
  <c r="F30" i="14" s="1"/>
  <c r="D31" i="14"/>
  <c r="L31" i="14" s="1"/>
  <c r="D32" i="14"/>
  <c r="I32" i="14" s="1"/>
  <c r="D33" i="14"/>
  <c r="H33" i="14" s="1"/>
  <c r="D34" i="14"/>
  <c r="F34" i="14" s="1"/>
  <c r="D35" i="14"/>
  <c r="D36" i="14"/>
  <c r="I36" i="14" s="1"/>
  <c r="D37" i="14"/>
  <c r="D38" i="14"/>
  <c r="F38" i="14" s="1"/>
  <c r="D39" i="14"/>
  <c r="K39" i="14" s="1"/>
  <c r="D40" i="14"/>
  <c r="L40" i="14" s="1"/>
  <c r="D41" i="14"/>
  <c r="D42" i="14"/>
  <c r="J42" i="14" s="1"/>
  <c r="D43" i="14"/>
  <c r="D44" i="14"/>
  <c r="K44" i="14" s="1"/>
  <c r="D45" i="14"/>
  <c r="I45" i="14" s="1"/>
  <c r="D46" i="14"/>
  <c r="K46" i="14" s="1"/>
  <c r="D47" i="14"/>
  <c r="D48" i="14"/>
  <c r="D49" i="14"/>
  <c r="J49" i="14" s="1"/>
  <c r="D50" i="14"/>
  <c r="D51" i="14"/>
  <c r="D52" i="14"/>
  <c r="J52" i="14" s="1"/>
  <c r="J16" i="14"/>
  <c r="J15" i="14"/>
  <c r="J12" i="14"/>
  <c r="J36" i="14"/>
  <c r="I16" i="14"/>
  <c r="I15" i="14"/>
  <c r="F16" i="14"/>
  <c r="F15" i="14"/>
  <c r="G16" i="14"/>
  <c r="G15" i="14"/>
  <c r="E21" i="14"/>
  <c r="L21" i="14"/>
  <c r="E22" i="14"/>
  <c r="E23" i="14"/>
  <c r="G23" i="14"/>
  <c r="E24" i="14"/>
  <c r="E25" i="14"/>
  <c r="E26" i="14"/>
  <c r="E27" i="14"/>
  <c r="G27" i="14"/>
  <c r="E28" i="14"/>
  <c r="G28" i="14"/>
  <c r="E29" i="14"/>
  <c r="E30" i="14"/>
  <c r="E31" i="14"/>
  <c r="G31" i="14"/>
  <c r="E32" i="14"/>
  <c r="G32" i="14"/>
  <c r="E33" i="14"/>
  <c r="E34" i="14"/>
  <c r="E35" i="14"/>
  <c r="G35" i="14"/>
  <c r="E36" i="14"/>
  <c r="G36" i="14"/>
  <c r="E37" i="14"/>
  <c r="E38" i="14"/>
  <c r="K16" i="14"/>
  <c r="K15" i="14"/>
  <c r="K12" i="14"/>
  <c r="E39" i="14"/>
  <c r="E40" i="14"/>
  <c r="E41" i="14"/>
  <c r="E42" i="14"/>
  <c r="E43" i="14"/>
  <c r="E44" i="14"/>
  <c r="E45" i="14"/>
  <c r="E46" i="14"/>
  <c r="E47" i="14"/>
  <c r="E48" i="14"/>
  <c r="E49" i="14"/>
  <c r="E50" i="14"/>
  <c r="E51" i="14"/>
  <c r="E52" i="14"/>
  <c r="L16" i="14"/>
  <c r="L15" i="14"/>
  <c r="C16" i="14"/>
  <c r="C15" i="14"/>
  <c r="N16" i="14"/>
  <c r="N15" i="14"/>
  <c r="O16" i="14"/>
  <c r="O15" i="14"/>
  <c r="O12" i="14"/>
  <c r="G4" i="14"/>
  <c r="P16" i="14"/>
  <c r="P15" i="14"/>
  <c r="P12" i="14"/>
  <c r="G5" i="14"/>
  <c r="Q16" i="14"/>
  <c r="Q15" i="14"/>
  <c r="G6" i="14"/>
  <c r="G7" i="14"/>
  <c r="E16" i="14"/>
  <c r="E15" i="14"/>
  <c r="M16" i="14"/>
  <c r="M15" i="14"/>
  <c r="D16" i="14"/>
  <c r="D15" i="14"/>
  <c r="G39" i="14"/>
  <c r="G40" i="14"/>
  <c r="G43" i="14"/>
  <c r="G44" i="14"/>
  <c r="G45" i="14"/>
  <c r="G46" i="14"/>
  <c r="G47" i="14"/>
  <c r="G48" i="14"/>
  <c r="G49" i="14"/>
  <c r="G50" i="14"/>
  <c r="G52" i="14"/>
  <c r="D53" i="14"/>
  <c r="L53" i="14" s="1"/>
  <c r="E53" i="14"/>
  <c r="G53" i="14"/>
  <c r="D54" i="14"/>
  <c r="J54" i="14" s="1"/>
  <c r="E54" i="14"/>
  <c r="G54" i="14"/>
  <c r="D55" i="14"/>
  <c r="H55" i="14" s="1"/>
  <c r="E55" i="14"/>
  <c r="G55" i="14"/>
  <c r="D56" i="14"/>
  <c r="F56" i="14" s="1"/>
  <c r="E56" i="14"/>
  <c r="G56" i="14"/>
  <c r="D57" i="14"/>
  <c r="H57" i="14" s="1"/>
  <c r="E57" i="14"/>
  <c r="G57" i="14"/>
  <c r="D58" i="14"/>
  <c r="H58" i="14" s="1"/>
  <c r="E58" i="14"/>
  <c r="G58" i="14"/>
  <c r="D59" i="14"/>
  <c r="E59" i="14"/>
  <c r="G59" i="14"/>
  <c r="D60" i="14"/>
  <c r="E60" i="14"/>
  <c r="G60" i="14"/>
  <c r="D61" i="14"/>
  <c r="L61" i="14" s="1"/>
  <c r="E61" i="14"/>
  <c r="F61" i="14"/>
  <c r="D62" i="14"/>
  <c r="H62" i="14" s="1"/>
  <c r="E62" i="14"/>
  <c r="D63" i="14"/>
  <c r="E63" i="14"/>
  <c r="G63" i="14"/>
  <c r="D64" i="14"/>
  <c r="H64" i="14" s="1"/>
  <c r="E64" i="14"/>
  <c r="G64" i="14"/>
  <c r="D65" i="14"/>
  <c r="H65" i="14" s="1"/>
  <c r="E65" i="14"/>
  <c r="D66" i="14"/>
  <c r="E66" i="14"/>
  <c r="D67" i="14"/>
  <c r="F67" i="14" s="1"/>
  <c r="E67" i="14"/>
  <c r="G67" i="14"/>
  <c r="D68" i="14"/>
  <c r="H68" i="14" s="1"/>
  <c r="E68" i="14"/>
  <c r="G68" i="14"/>
  <c r="D69" i="14"/>
  <c r="F69" i="14" s="1"/>
  <c r="E69" i="14"/>
  <c r="G69" i="14"/>
  <c r="D70" i="14"/>
  <c r="H70" i="14" s="1"/>
  <c r="E70" i="14"/>
  <c r="L70" i="14"/>
  <c r="G70" i="14"/>
  <c r="D71" i="14"/>
  <c r="E71" i="14"/>
  <c r="G71" i="14"/>
  <c r="D72" i="14"/>
  <c r="H72" i="14" s="1"/>
  <c r="E72" i="14"/>
  <c r="G72" i="14"/>
  <c r="D73" i="14"/>
  <c r="F73" i="14" s="1"/>
  <c r="E73" i="14"/>
  <c r="D74" i="14"/>
  <c r="K74" i="14" s="1"/>
  <c r="E74" i="14"/>
  <c r="G74" i="14"/>
  <c r="D75" i="14"/>
  <c r="L75" i="14" s="1"/>
  <c r="E75" i="14"/>
  <c r="G75" i="14"/>
  <c r="D76" i="14"/>
  <c r="K76" i="14" s="1"/>
  <c r="E76" i="14"/>
  <c r="G76" i="14"/>
  <c r="D77" i="14"/>
  <c r="E77" i="14"/>
  <c r="D78" i="14"/>
  <c r="K78" i="14" s="1"/>
  <c r="E78" i="14"/>
  <c r="D79" i="14"/>
  <c r="E79" i="14"/>
  <c r="D80" i="14"/>
  <c r="I80" i="14" s="1"/>
  <c r="E80" i="14"/>
  <c r="G80" i="14"/>
  <c r="D81" i="14"/>
  <c r="J81" i="14" s="1"/>
  <c r="E81" i="14"/>
  <c r="G81" i="14"/>
  <c r="D82" i="14"/>
  <c r="I82" i="14" s="1"/>
  <c r="E82" i="14"/>
  <c r="G82" i="14"/>
  <c r="D83" i="14"/>
  <c r="H83" i="14" s="1"/>
  <c r="E83" i="14"/>
  <c r="G83" i="14"/>
  <c r="D84" i="14"/>
  <c r="J84" i="14" s="1"/>
  <c r="E84" i="14"/>
  <c r="G84" i="14"/>
  <c r="D85" i="14"/>
  <c r="K85" i="14"/>
  <c r="E85" i="14"/>
  <c r="G85" i="14"/>
  <c r="D86" i="14"/>
  <c r="F86" i="14"/>
  <c r="E86" i="14"/>
  <c r="G86" i="14"/>
  <c r="K86" i="14"/>
  <c r="D87" i="14"/>
  <c r="L87" i="14"/>
  <c r="F87" i="14"/>
  <c r="E87" i="14"/>
  <c r="G87" i="14"/>
  <c r="H87" i="14"/>
  <c r="D88" i="14"/>
  <c r="E88" i="14"/>
  <c r="G88" i="14"/>
  <c r="F88" i="14"/>
  <c r="H88" i="14"/>
  <c r="I88" i="14"/>
  <c r="J88" i="14"/>
  <c r="D89" i="14"/>
  <c r="H89" i="14"/>
  <c r="E89" i="14"/>
  <c r="F89" i="14"/>
  <c r="G89" i="14"/>
  <c r="J89" i="14"/>
  <c r="D90" i="14"/>
  <c r="H90" i="14"/>
  <c r="E90" i="14"/>
  <c r="L90" i="14"/>
  <c r="G90" i="14"/>
  <c r="I90" i="14"/>
  <c r="K90" i="14"/>
  <c r="D91" i="14"/>
  <c r="F91" i="14"/>
  <c r="E91" i="14"/>
  <c r="L91" i="14"/>
  <c r="H91" i="14"/>
  <c r="D92" i="14"/>
  <c r="F92" i="14"/>
  <c r="E92" i="14"/>
  <c r="G92" i="14"/>
  <c r="H92" i="14"/>
  <c r="I92" i="14"/>
  <c r="J92" i="14"/>
  <c r="D93" i="14"/>
  <c r="E93" i="14"/>
  <c r="F93" i="14"/>
  <c r="H93" i="14"/>
  <c r="J93" i="14"/>
  <c r="L93" i="14"/>
  <c r="D94" i="14"/>
  <c r="F94" i="14"/>
  <c r="E94" i="14"/>
  <c r="H94" i="14"/>
  <c r="I94" i="14"/>
  <c r="K94" i="14"/>
  <c r="D95" i="14"/>
  <c r="H95" i="14"/>
  <c r="F95" i="14"/>
  <c r="E95" i="14"/>
  <c r="D96" i="14"/>
  <c r="H96" i="14"/>
  <c r="E96" i="14"/>
  <c r="G96" i="14"/>
  <c r="D97" i="14"/>
  <c r="E97" i="14"/>
  <c r="H97" i="14"/>
  <c r="D98" i="14"/>
  <c r="I98" i="14"/>
  <c r="F98" i="14"/>
  <c r="E98" i="14"/>
  <c r="D99" i="14"/>
  <c r="H99" i="14"/>
  <c r="F99" i="14"/>
  <c r="E99" i="14"/>
  <c r="G99" i="14"/>
  <c r="L99" i="14"/>
  <c r="D100" i="14"/>
  <c r="I100" i="14"/>
  <c r="E100" i="14"/>
  <c r="G100" i="14"/>
  <c r="F100" i="14"/>
  <c r="H100" i="14"/>
  <c r="J100" i="14"/>
  <c r="D101" i="14"/>
  <c r="E101" i="14"/>
  <c r="G101" i="14"/>
  <c r="D102" i="14"/>
  <c r="E102" i="14"/>
  <c r="L102" i="14"/>
  <c r="G102" i="14"/>
  <c r="H102" i="14"/>
  <c r="D103" i="14"/>
  <c r="F103" i="14"/>
  <c r="E103" i="14"/>
  <c r="G103" i="14"/>
  <c r="L103" i="14"/>
  <c r="D104" i="14"/>
  <c r="E104" i="14"/>
  <c r="G104" i="14"/>
  <c r="F104" i="14"/>
  <c r="H104" i="14"/>
  <c r="I104" i="14"/>
  <c r="J104" i="14"/>
  <c r="D105" i="14"/>
  <c r="H105" i="14"/>
  <c r="E105" i="14"/>
  <c r="K105" i="14"/>
  <c r="F105" i="14"/>
  <c r="J105" i="14"/>
  <c r="D106" i="14"/>
  <c r="L106" i="14"/>
  <c r="E106" i="14"/>
  <c r="G106" i="14"/>
  <c r="I106" i="14"/>
  <c r="K106" i="14"/>
  <c r="D107" i="14"/>
  <c r="E107" i="14"/>
  <c r="G107" i="14"/>
  <c r="D108" i="14"/>
  <c r="E108" i="14"/>
  <c r="G108" i="14"/>
  <c r="I108" i="14"/>
  <c r="D109" i="14"/>
  <c r="K109" i="14"/>
  <c r="E109" i="14"/>
  <c r="F109" i="14"/>
  <c r="H109" i="14"/>
  <c r="J109" i="14"/>
  <c r="D110" i="14"/>
  <c r="F110" i="14"/>
  <c r="E110" i="14"/>
  <c r="H110" i="14"/>
  <c r="I110" i="14"/>
  <c r="D111" i="14"/>
  <c r="H111" i="14"/>
  <c r="F111" i="14"/>
  <c r="E111" i="14"/>
  <c r="G111" i="14"/>
  <c r="L111" i="14"/>
  <c r="D112" i="14"/>
  <c r="E112" i="14"/>
  <c r="G112" i="14"/>
  <c r="D113" i="14"/>
  <c r="F113" i="14"/>
  <c r="K113" i="14"/>
  <c r="E113" i="14"/>
  <c r="L113" i="14"/>
  <c r="G113" i="14"/>
  <c r="H113" i="14"/>
  <c r="J113" i="14"/>
  <c r="D114" i="14"/>
  <c r="F114" i="14"/>
  <c r="E114" i="14"/>
  <c r="G114" i="14"/>
  <c r="H114" i="14"/>
  <c r="I114" i="14"/>
  <c r="D115" i="14"/>
  <c r="E115" i="14"/>
  <c r="G115" i="14"/>
  <c r="D116" i="14"/>
  <c r="E116" i="14"/>
  <c r="G116" i="14"/>
  <c r="F116" i="14"/>
  <c r="D117" i="14"/>
  <c r="K117" i="14"/>
  <c r="E117" i="14"/>
  <c r="F117" i="14"/>
  <c r="G117" i="14"/>
  <c r="L117" i="14"/>
  <c r="D118" i="14"/>
  <c r="E118" i="14"/>
  <c r="G118" i="14"/>
  <c r="D119" i="14"/>
  <c r="F119" i="14"/>
  <c r="E119" i="14"/>
  <c r="G119" i="14"/>
  <c r="D120" i="14"/>
  <c r="E120" i="14"/>
  <c r="G120" i="14"/>
  <c r="F120" i="14"/>
  <c r="H120" i="14"/>
  <c r="I120" i="14"/>
  <c r="J120" i="14"/>
  <c r="D121" i="14"/>
  <c r="H121" i="14"/>
  <c r="E121" i="14"/>
  <c r="K121" i="14"/>
  <c r="F121" i="14"/>
  <c r="G121" i="14"/>
  <c r="J121" i="14"/>
  <c r="L121" i="14"/>
  <c r="D122" i="14"/>
  <c r="H122" i="14"/>
  <c r="E122" i="14"/>
  <c r="L122" i="14"/>
  <c r="G122" i="14"/>
  <c r="I122" i="14"/>
  <c r="K122" i="14"/>
  <c r="D123" i="14"/>
  <c r="F123" i="14"/>
  <c r="E123" i="14"/>
  <c r="L123" i="14"/>
  <c r="G123" i="14"/>
  <c r="H123" i="14"/>
  <c r="D124" i="14"/>
  <c r="F124" i="14"/>
  <c r="E124" i="14"/>
  <c r="G124" i="14"/>
  <c r="I124" i="14"/>
  <c r="J124" i="14"/>
  <c r="D125" i="14"/>
  <c r="K125" i="14"/>
  <c r="E125" i="14"/>
  <c r="G125" i="14"/>
  <c r="F125" i="14"/>
  <c r="H125" i="14"/>
  <c r="J125" i="14"/>
  <c r="L125" i="14"/>
  <c r="D126" i="14"/>
  <c r="F126" i="14"/>
  <c r="E126" i="14"/>
  <c r="H126" i="14"/>
  <c r="I126" i="14"/>
  <c r="D127" i="14"/>
  <c r="H127" i="14"/>
  <c r="F127" i="14"/>
  <c r="E127" i="14"/>
  <c r="G127" i="14"/>
  <c r="L127" i="14"/>
  <c r="D128" i="14"/>
  <c r="J128" i="14"/>
  <c r="E128" i="14"/>
  <c r="G128" i="14"/>
  <c r="F128" i="14"/>
  <c r="I128" i="14"/>
  <c r="D129" i="14"/>
  <c r="E129" i="14"/>
  <c r="D130" i="14"/>
  <c r="F130" i="14"/>
  <c r="E130" i="14"/>
  <c r="G130" i="14"/>
  <c r="H130" i="14"/>
  <c r="I130" i="14"/>
  <c r="D131" i="14"/>
  <c r="F131" i="14"/>
  <c r="E131" i="14"/>
  <c r="G131" i="14"/>
  <c r="H131" i="14"/>
  <c r="L131" i="14"/>
  <c r="D132" i="14"/>
  <c r="E132" i="14"/>
  <c r="G132" i="14"/>
  <c r="D133" i="14"/>
  <c r="E133" i="14"/>
  <c r="D134" i="14"/>
  <c r="E134" i="14"/>
  <c r="D135" i="14"/>
  <c r="E135" i="14"/>
  <c r="D136" i="14"/>
  <c r="E136" i="14"/>
  <c r="G136" i="14"/>
  <c r="F136" i="14"/>
  <c r="H136" i="14"/>
  <c r="I136" i="14"/>
  <c r="J136" i="14"/>
  <c r="D137" i="14"/>
  <c r="J137" i="14"/>
  <c r="E137" i="14"/>
  <c r="L137" i="14"/>
  <c r="F137" i="14"/>
  <c r="G137" i="14"/>
  <c r="H137" i="14"/>
  <c r="D138" i="14"/>
  <c r="I138" i="14"/>
  <c r="E138" i="14"/>
  <c r="K138" i="14"/>
  <c r="L138" i="14"/>
  <c r="G138" i="14"/>
  <c r="H138" i="14"/>
  <c r="D139" i="14"/>
  <c r="F139" i="14"/>
  <c r="E139" i="14"/>
  <c r="G139" i="14"/>
  <c r="H139" i="14"/>
  <c r="L139" i="14"/>
  <c r="D140" i="14"/>
  <c r="F140" i="14"/>
  <c r="E140" i="14"/>
  <c r="G140" i="14"/>
  <c r="H140" i="14"/>
  <c r="I140" i="14"/>
  <c r="J140" i="14"/>
  <c r="D141" i="14"/>
  <c r="E141" i="14"/>
  <c r="K141" i="14"/>
  <c r="J141" i="14"/>
  <c r="D142" i="14"/>
  <c r="E142" i="14"/>
  <c r="G142" i="14"/>
  <c r="I142" i="14"/>
  <c r="K142" i="14"/>
  <c r="D143" i="14"/>
  <c r="E143" i="14"/>
  <c r="G143" i="14"/>
  <c r="D144" i="14"/>
  <c r="E144" i="14"/>
  <c r="G144" i="14"/>
  <c r="D145" i="14"/>
  <c r="H145" i="14"/>
  <c r="E145" i="14"/>
  <c r="F145" i="14"/>
  <c r="D146" i="14"/>
  <c r="H146" i="14"/>
  <c r="F146" i="14"/>
  <c r="E146" i="14"/>
  <c r="L146" i="14"/>
  <c r="D147" i="14"/>
  <c r="H147" i="14"/>
  <c r="F147" i="14"/>
  <c r="E147" i="14"/>
  <c r="L147" i="14"/>
  <c r="G147" i="14"/>
  <c r="D148" i="14"/>
  <c r="J148" i="14"/>
  <c r="E148" i="14"/>
  <c r="G148" i="14"/>
  <c r="F148" i="14"/>
  <c r="H148" i="14"/>
  <c r="I148" i="14"/>
  <c r="D149" i="14"/>
  <c r="K149" i="14"/>
  <c r="E149" i="14"/>
  <c r="L149" i="14"/>
  <c r="F149" i="14"/>
  <c r="G149" i="14"/>
  <c r="H149" i="14"/>
  <c r="J149" i="14"/>
  <c r="D150" i="14"/>
  <c r="F150" i="14"/>
  <c r="E150" i="14"/>
  <c r="K150" i="14"/>
  <c r="L150" i="14"/>
  <c r="G150" i="14"/>
  <c r="H150" i="14"/>
  <c r="I150" i="14"/>
  <c r="D151" i="14"/>
  <c r="F151" i="14"/>
  <c r="E151" i="14"/>
  <c r="G151" i="14"/>
  <c r="H151" i="14"/>
  <c r="L151" i="14"/>
  <c r="D152" i="14"/>
  <c r="E152" i="14"/>
  <c r="G152" i="14"/>
  <c r="J152" i="14"/>
  <c r="D153" i="14"/>
  <c r="K153" i="14"/>
  <c r="E153" i="14"/>
  <c r="G153" i="14"/>
  <c r="D154" i="14"/>
  <c r="F154" i="14"/>
  <c r="E154" i="14"/>
  <c r="G154" i="14"/>
  <c r="K154" i="14"/>
  <c r="D155" i="14"/>
  <c r="E155" i="14"/>
  <c r="G155" i="14"/>
  <c r="D156" i="14"/>
  <c r="I156" i="14"/>
  <c r="E156" i="14"/>
  <c r="F156" i="14"/>
  <c r="H156" i="14"/>
  <c r="D157" i="14"/>
  <c r="J157" i="14"/>
  <c r="E157" i="14"/>
  <c r="L157" i="14"/>
  <c r="F157" i="14"/>
  <c r="G157" i="14"/>
  <c r="H157" i="14"/>
  <c r="D158" i="14"/>
  <c r="I158" i="14"/>
  <c r="E158" i="14"/>
  <c r="K158" i="14"/>
  <c r="L158" i="14"/>
  <c r="G158" i="14"/>
  <c r="H158" i="14"/>
  <c r="D159" i="14"/>
  <c r="E159" i="14"/>
  <c r="G159" i="14"/>
  <c r="H159" i="14"/>
  <c r="L159" i="14"/>
  <c r="D160" i="14"/>
  <c r="E160" i="14"/>
  <c r="D161" i="14"/>
  <c r="E161" i="14"/>
  <c r="D162" i="14"/>
  <c r="E162" i="14"/>
  <c r="D163" i="14"/>
  <c r="E163" i="14"/>
  <c r="G163" i="14"/>
  <c r="D164" i="14"/>
  <c r="E164" i="14"/>
  <c r="F164" i="14"/>
  <c r="H164" i="14"/>
  <c r="I164" i="14"/>
  <c r="J164" i="14"/>
  <c r="D165" i="14"/>
  <c r="E165" i="14"/>
  <c r="K165" i="14"/>
  <c r="F165" i="14"/>
  <c r="G165" i="14"/>
  <c r="H165" i="14"/>
  <c r="J165" i="14"/>
  <c r="L165" i="14"/>
  <c r="D166" i="14"/>
  <c r="F166" i="14"/>
  <c r="E166" i="14"/>
  <c r="L166" i="14"/>
  <c r="G166" i="14"/>
  <c r="H166" i="14"/>
  <c r="I166" i="14"/>
  <c r="K166" i="14"/>
  <c r="D167" i="14"/>
  <c r="E167" i="14"/>
  <c r="L167" i="14"/>
  <c r="D168" i="14"/>
  <c r="I168" i="14"/>
  <c r="E168" i="14"/>
  <c r="F168" i="14"/>
  <c r="H168" i="14"/>
  <c r="D169" i="14"/>
  <c r="F169" i="14"/>
  <c r="E169" i="14"/>
  <c r="G169" i="14"/>
  <c r="H169" i="14"/>
  <c r="D170" i="14"/>
  <c r="E170" i="14"/>
  <c r="D171" i="14"/>
  <c r="J171" i="14"/>
  <c r="I171" i="14"/>
  <c r="E171" i="14"/>
  <c r="G171" i="14"/>
  <c r="D172" i="14"/>
  <c r="J172" i="14"/>
  <c r="E172" i="14"/>
  <c r="K172" i="14"/>
  <c r="F172" i="14"/>
  <c r="G172" i="14"/>
  <c r="H172" i="14"/>
  <c r="I172" i="14"/>
  <c r="D173" i="14"/>
  <c r="F173" i="14"/>
  <c r="E173" i="14"/>
  <c r="G173" i="14"/>
  <c r="H173" i="14"/>
  <c r="D174" i="14"/>
  <c r="E174" i="14"/>
  <c r="G174" i="14"/>
  <c r="D175" i="14"/>
  <c r="I175" i="14"/>
  <c r="E175" i="14"/>
  <c r="G175" i="14"/>
  <c r="D176" i="14"/>
  <c r="E176" i="14"/>
  <c r="F176" i="14"/>
  <c r="D177" i="14"/>
  <c r="E177" i="14"/>
  <c r="G177" i="14"/>
  <c r="D178" i="14"/>
  <c r="I178" i="14"/>
  <c r="F178" i="14"/>
  <c r="E178" i="14"/>
  <c r="K178" i="14"/>
  <c r="G178" i="14"/>
  <c r="H178" i="14"/>
  <c r="D179" i="14"/>
  <c r="J179" i="14"/>
  <c r="E179" i="14"/>
  <c r="L179" i="14"/>
  <c r="G179" i="14"/>
  <c r="F179" i="14"/>
  <c r="H179" i="14"/>
  <c r="D180" i="14"/>
  <c r="J180" i="14"/>
  <c r="E180" i="14"/>
  <c r="G180" i="14"/>
  <c r="F180" i="14"/>
  <c r="H180" i="14"/>
  <c r="I180" i="14"/>
  <c r="D181" i="14"/>
  <c r="E181" i="14"/>
  <c r="G181" i="14"/>
  <c r="F181" i="14"/>
  <c r="H181" i="14"/>
  <c r="J181" i="14"/>
  <c r="L181" i="14"/>
  <c r="D182" i="14"/>
  <c r="F182" i="14"/>
  <c r="E182" i="14"/>
  <c r="G182" i="14"/>
  <c r="H182" i="14"/>
  <c r="I182" i="14"/>
  <c r="K182" i="14"/>
  <c r="D183" i="14"/>
  <c r="E183" i="14"/>
  <c r="G183" i="14"/>
  <c r="D184" i="14"/>
  <c r="E184" i="14"/>
  <c r="F184" i="14"/>
  <c r="D185" i="14"/>
  <c r="H185" i="14"/>
  <c r="F185" i="14"/>
  <c r="E185" i="14"/>
  <c r="G185" i="14"/>
  <c r="D186" i="14"/>
  <c r="F186" i="14"/>
  <c r="E186" i="14"/>
  <c r="H186" i="14"/>
  <c r="I186" i="14"/>
  <c r="K186" i="14"/>
  <c r="D187" i="14"/>
  <c r="I187" i="14"/>
  <c r="E187" i="14"/>
  <c r="G187" i="14"/>
  <c r="J187" i="14"/>
  <c r="D188" i="14"/>
  <c r="E188" i="14"/>
  <c r="D189" i="14"/>
  <c r="H189" i="14"/>
  <c r="F189" i="14"/>
  <c r="E189" i="14"/>
  <c r="G189" i="14"/>
  <c r="D190" i="14"/>
  <c r="F190" i="14"/>
  <c r="E190" i="14"/>
  <c r="K190" i="14"/>
  <c r="G190" i="14"/>
  <c r="H190" i="14"/>
  <c r="I190" i="14"/>
  <c r="D191" i="14"/>
  <c r="H191" i="14"/>
  <c r="E191" i="14"/>
  <c r="F191" i="14"/>
  <c r="I191" i="14"/>
  <c r="J191" i="14"/>
  <c r="D192" i="14"/>
  <c r="F192" i="14"/>
  <c r="E192" i="14"/>
  <c r="J192" i="14"/>
  <c r="D193" i="14"/>
  <c r="I193" i="14"/>
  <c r="E193" i="14"/>
  <c r="G193" i="14"/>
  <c r="H193" i="14"/>
  <c r="D194" i="14"/>
  <c r="H194" i="14"/>
  <c r="E194" i="14"/>
  <c r="G194" i="14"/>
  <c r="I194" i="14"/>
  <c r="D195" i="14"/>
  <c r="H195" i="14"/>
  <c r="E195" i="14"/>
  <c r="F195" i="14"/>
  <c r="I195" i="14"/>
  <c r="J195" i="14"/>
  <c r="D196" i="14"/>
  <c r="E196" i="14"/>
  <c r="L196" i="14"/>
  <c r="H196" i="14"/>
  <c r="D197" i="14"/>
  <c r="H197" i="14"/>
  <c r="I197" i="14"/>
  <c r="E197" i="14"/>
  <c r="G197" i="14"/>
  <c r="D198" i="14"/>
  <c r="H198" i="14"/>
  <c r="E198" i="14"/>
  <c r="G198" i="14"/>
  <c r="I198" i="14"/>
  <c r="D199" i="14"/>
  <c r="E199" i="14"/>
  <c r="F199" i="14"/>
  <c r="J199" i="14"/>
  <c r="D200" i="14"/>
  <c r="L200" i="14"/>
  <c r="E200" i="14"/>
  <c r="I200" i="14"/>
  <c r="D201" i="14"/>
  <c r="H201" i="14"/>
  <c r="E201" i="14"/>
  <c r="G201" i="14"/>
  <c r="D202" i="14"/>
  <c r="H202" i="14"/>
  <c r="E202" i="14"/>
  <c r="G202" i="14"/>
  <c r="I202" i="14"/>
  <c r="D203" i="14"/>
  <c r="H203" i="14"/>
  <c r="E203" i="14"/>
  <c r="D204" i="14"/>
  <c r="E204" i="14"/>
  <c r="L204" i="14"/>
  <c r="F204" i="14"/>
  <c r="J204" i="14"/>
  <c r="D205" i="14"/>
  <c r="I205" i="14"/>
  <c r="E205" i="14"/>
  <c r="G205" i="14"/>
  <c r="H205" i="14"/>
  <c r="D206" i="14"/>
  <c r="H206" i="14"/>
  <c r="E206" i="14"/>
  <c r="G206" i="14"/>
  <c r="I206" i="14"/>
  <c r="D207" i="14"/>
  <c r="H207" i="14"/>
  <c r="E207" i="14"/>
  <c r="D208" i="14"/>
  <c r="E208" i="14"/>
  <c r="L208" i="14"/>
  <c r="F208" i="14"/>
  <c r="H208" i="14"/>
  <c r="D209" i="14"/>
  <c r="I209" i="14"/>
  <c r="E209" i="14"/>
  <c r="G209" i="14"/>
  <c r="H209" i="14"/>
  <c r="D210" i="14"/>
  <c r="H210" i="14"/>
  <c r="E210" i="14"/>
  <c r="G210" i="14"/>
  <c r="I210" i="14"/>
  <c r="D211" i="14"/>
  <c r="H211" i="14"/>
  <c r="E211" i="14"/>
  <c r="F211" i="14"/>
  <c r="D212" i="14"/>
  <c r="J212" i="14"/>
  <c r="E212" i="14"/>
  <c r="L212" i="14"/>
  <c r="F212" i="14"/>
  <c r="D213" i="14"/>
  <c r="I213" i="14"/>
  <c r="E213" i="14"/>
  <c r="G213" i="14"/>
  <c r="H213" i="14"/>
  <c r="D214" i="14"/>
  <c r="E214" i="14"/>
  <c r="G214" i="14"/>
  <c r="D215" i="14"/>
  <c r="F215" i="14"/>
  <c r="E215" i="14"/>
  <c r="D216" i="14"/>
  <c r="E216" i="14"/>
  <c r="L216" i="14"/>
  <c r="F216" i="14"/>
  <c r="H216" i="14"/>
  <c r="I216" i="14"/>
  <c r="J216" i="14"/>
  <c r="D217" i="14"/>
  <c r="I217" i="14"/>
  <c r="E217" i="14"/>
  <c r="G217" i="14"/>
  <c r="H217" i="14"/>
  <c r="D218" i="14"/>
  <c r="E218" i="14"/>
  <c r="G218" i="14"/>
  <c r="D219" i="14"/>
  <c r="H219" i="14"/>
  <c r="E219" i="14"/>
  <c r="J219" i="14"/>
  <c r="D220" i="14"/>
  <c r="E220" i="14"/>
  <c r="L220" i="14"/>
  <c r="F220" i="14"/>
  <c r="H220" i="14"/>
  <c r="I220" i="14"/>
  <c r="J220" i="14"/>
  <c r="D221" i="14"/>
  <c r="I221" i="14"/>
  <c r="E221" i="14"/>
  <c r="G221" i="14"/>
  <c r="H221" i="14"/>
  <c r="D222" i="14"/>
  <c r="E222" i="14"/>
  <c r="G222" i="14"/>
  <c r="D223" i="14"/>
  <c r="H223" i="14"/>
  <c r="E223" i="14"/>
  <c r="F223" i="14"/>
  <c r="I223" i="14"/>
  <c r="J223" i="14"/>
  <c r="D224" i="14"/>
  <c r="L224" i="14"/>
  <c r="E224" i="14"/>
  <c r="F224" i="14"/>
  <c r="H224" i="14"/>
  <c r="I224" i="14"/>
  <c r="J224" i="14"/>
  <c r="D225" i="14"/>
  <c r="E225" i="14"/>
  <c r="G225" i="14"/>
  <c r="D226" i="14"/>
  <c r="H226" i="14"/>
  <c r="E226" i="14"/>
  <c r="G226" i="14"/>
  <c r="I226" i="14"/>
  <c r="D227" i="14"/>
  <c r="H227" i="14"/>
  <c r="E227" i="14"/>
  <c r="F227" i="14"/>
  <c r="I227" i="14"/>
  <c r="J227" i="14"/>
  <c r="D228" i="14"/>
  <c r="F228" i="14"/>
  <c r="E228" i="14"/>
  <c r="L228" i="14"/>
  <c r="H228" i="14"/>
  <c r="D229" i="14"/>
  <c r="H229" i="14"/>
  <c r="I229" i="14"/>
  <c r="E229" i="14"/>
  <c r="G229" i="14"/>
  <c r="D230" i="14"/>
  <c r="I230" i="14"/>
  <c r="H230" i="14"/>
  <c r="E230" i="14"/>
  <c r="G230" i="14"/>
  <c r="D231" i="14"/>
  <c r="H231" i="14"/>
  <c r="E231" i="14"/>
  <c r="F231" i="14"/>
  <c r="I231" i="14"/>
  <c r="J231" i="14"/>
  <c r="D232" i="14"/>
  <c r="E232" i="14"/>
  <c r="D233" i="14"/>
  <c r="H233" i="14"/>
  <c r="E233" i="14"/>
  <c r="G233" i="14"/>
  <c r="D234" i="14"/>
  <c r="H234" i="14"/>
  <c r="E234" i="14"/>
  <c r="G234" i="14"/>
  <c r="I234" i="14"/>
  <c r="D235" i="14"/>
  <c r="F235" i="14"/>
  <c r="H235" i="14"/>
  <c r="E235" i="14"/>
  <c r="D236" i="14"/>
  <c r="E236" i="14"/>
  <c r="L236" i="14"/>
  <c r="F236" i="14"/>
  <c r="J236" i="14"/>
  <c r="D237" i="14"/>
  <c r="I237" i="14"/>
  <c r="E237" i="14"/>
  <c r="G237" i="14"/>
  <c r="H237" i="14"/>
  <c r="D238" i="14"/>
  <c r="I238" i="14"/>
  <c r="E238" i="14"/>
  <c r="G238" i="14"/>
  <c r="D239" i="14"/>
  <c r="H239" i="14"/>
  <c r="E239" i="14"/>
  <c r="F239" i="14"/>
  <c r="I239" i="14"/>
  <c r="J239" i="14"/>
  <c r="D240" i="14"/>
  <c r="E240" i="14"/>
  <c r="L240" i="14"/>
  <c r="H240" i="14"/>
  <c r="D241" i="14"/>
  <c r="H241" i="14"/>
  <c r="E241" i="14"/>
  <c r="G241" i="14"/>
  <c r="D242" i="14"/>
  <c r="H242" i="14"/>
  <c r="E242" i="14"/>
  <c r="G242" i="14"/>
  <c r="I242" i="14"/>
  <c r="D243" i="14"/>
  <c r="H243" i="14"/>
  <c r="E243" i="14"/>
  <c r="F243" i="14"/>
  <c r="I243" i="14"/>
  <c r="J243" i="14"/>
  <c r="D244" i="14"/>
  <c r="E244" i="14"/>
  <c r="I244" i="14"/>
  <c r="D245" i="14"/>
  <c r="H245" i="14"/>
  <c r="I245" i="14"/>
  <c r="E245" i="14"/>
  <c r="G245" i="14"/>
  <c r="D246" i="14"/>
  <c r="H246" i="14"/>
  <c r="E246" i="14"/>
  <c r="G246" i="14"/>
  <c r="I246" i="14"/>
  <c r="D247" i="14"/>
  <c r="E247" i="14"/>
  <c r="D248" i="14"/>
  <c r="F248" i="14"/>
  <c r="E248" i="14"/>
  <c r="L248" i="14"/>
  <c r="J248" i="14"/>
  <c r="D249" i="14"/>
  <c r="H249" i="14"/>
  <c r="E249" i="14"/>
  <c r="G249" i="14"/>
  <c r="D250" i="14"/>
  <c r="H250" i="14"/>
  <c r="E250" i="14"/>
  <c r="G250" i="14"/>
  <c r="I250" i="14"/>
  <c r="D251" i="14"/>
  <c r="H251" i="14"/>
  <c r="E251" i="14"/>
  <c r="J251" i="14"/>
  <c r="D252" i="14"/>
  <c r="H252" i="14"/>
  <c r="E252" i="14"/>
  <c r="L252" i="14"/>
  <c r="F252" i="14"/>
  <c r="D253" i="14"/>
  <c r="I253" i="14"/>
  <c r="E253" i="14"/>
  <c r="G253" i="14"/>
  <c r="H253" i="14"/>
  <c r="D254" i="14"/>
  <c r="H254" i="14"/>
  <c r="E254" i="14"/>
  <c r="G254" i="14"/>
  <c r="I254" i="14"/>
  <c r="D255" i="14"/>
  <c r="F255" i="14"/>
  <c r="H255" i="14"/>
  <c r="E255" i="14"/>
  <c r="D256" i="14"/>
  <c r="E256" i="14"/>
  <c r="L256" i="14"/>
  <c r="D257" i="14"/>
  <c r="I257" i="14"/>
  <c r="E257" i="14"/>
  <c r="G257" i="14"/>
  <c r="H257" i="14"/>
  <c r="D258" i="14"/>
  <c r="E258" i="14"/>
  <c r="G258" i="14"/>
  <c r="D259" i="14"/>
  <c r="I259" i="14"/>
  <c r="E259" i="14"/>
  <c r="F259" i="14"/>
  <c r="D260" i="14"/>
  <c r="E260" i="14"/>
  <c r="L260" i="14"/>
  <c r="F260" i="14"/>
  <c r="H260" i="14"/>
  <c r="I260" i="14"/>
  <c r="J260" i="14"/>
  <c r="D261" i="14"/>
  <c r="I261" i="14"/>
  <c r="E261" i="14"/>
  <c r="G261" i="14"/>
  <c r="H261" i="14"/>
  <c r="D262" i="14"/>
  <c r="I262" i="14"/>
  <c r="H262" i="14"/>
  <c r="E262" i="14"/>
  <c r="G262" i="14"/>
  <c r="D263" i="14"/>
  <c r="F263" i="14"/>
  <c r="E263" i="14"/>
  <c r="I263" i="14"/>
  <c r="D264" i="14"/>
  <c r="E264" i="14"/>
  <c r="L264" i="14"/>
  <c r="F264" i="14"/>
  <c r="H264" i="14"/>
  <c r="I264" i="14"/>
  <c r="J264" i="14"/>
  <c r="D265" i="14"/>
  <c r="I265" i="14"/>
  <c r="E265" i="14"/>
  <c r="G265" i="14"/>
  <c r="H265" i="14"/>
  <c r="D266" i="14"/>
  <c r="I266" i="14"/>
  <c r="H266" i="14"/>
  <c r="E266" i="14"/>
  <c r="G266" i="14"/>
  <c r="D267" i="14"/>
  <c r="H267" i="14"/>
  <c r="E267" i="14"/>
  <c r="F267" i="14"/>
  <c r="I267" i="14"/>
  <c r="J267" i="14"/>
  <c r="D268" i="14"/>
  <c r="E268" i="14"/>
  <c r="L268" i="14"/>
  <c r="F268" i="14"/>
  <c r="H268" i="14"/>
  <c r="I268" i="14"/>
  <c r="J268" i="14"/>
  <c r="D269" i="14"/>
  <c r="E269" i="14"/>
  <c r="G269" i="14"/>
  <c r="D270" i="14"/>
  <c r="I270" i="14"/>
  <c r="H270" i="14"/>
  <c r="E270" i="14"/>
  <c r="G270" i="14"/>
  <c r="D271" i="14"/>
  <c r="H271" i="14"/>
  <c r="E271" i="14"/>
  <c r="F271" i="14"/>
  <c r="I271" i="14"/>
  <c r="J271" i="14"/>
  <c r="D272" i="14"/>
  <c r="H272" i="14"/>
  <c r="E272" i="14"/>
  <c r="L272" i="14"/>
  <c r="D273" i="14"/>
  <c r="H273" i="14"/>
  <c r="I273" i="14"/>
  <c r="E273" i="14"/>
  <c r="G273" i="14"/>
  <c r="D274" i="14"/>
  <c r="H274" i="14"/>
  <c r="E274" i="14"/>
  <c r="G274" i="14"/>
  <c r="I274" i="14"/>
  <c r="D275" i="14"/>
  <c r="H275" i="14"/>
  <c r="E275" i="14"/>
  <c r="F275" i="14"/>
  <c r="I275" i="14"/>
  <c r="J275" i="14"/>
  <c r="D276" i="14"/>
  <c r="E276" i="14"/>
  <c r="L276" i="14"/>
  <c r="I276" i="14"/>
  <c r="D277" i="14"/>
  <c r="H277" i="14"/>
  <c r="E277" i="14"/>
  <c r="G277" i="14"/>
  <c r="D278" i="14"/>
  <c r="E278" i="14"/>
  <c r="G278" i="14"/>
  <c r="I278" i="14"/>
  <c r="D279" i="14"/>
  <c r="F279" i="14"/>
  <c r="H279" i="14"/>
  <c r="E279" i="14"/>
  <c r="D280" i="14"/>
  <c r="E280" i="14"/>
  <c r="D281" i="14"/>
  <c r="H281" i="14"/>
  <c r="E281" i="14"/>
  <c r="G281" i="14"/>
  <c r="D282" i="14"/>
  <c r="I282" i="14"/>
  <c r="E282" i="14"/>
  <c r="G282" i="14"/>
  <c r="D283" i="14"/>
  <c r="H283" i="14"/>
  <c r="E283" i="14"/>
  <c r="F283" i="14"/>
  <c r="I283" i="14"/>
  <c r="J283" i="14"/>
  <c r="D284" i="14"/>
  <c r="E284" i="14"/>
  <c r="I284" i="14"/>
  <c r="D285" i="14"/>
  <c r="H285" i="14"/>
  <c r="E285" i="14"/>
  <c r="G285" i="14"/>
  <c r="D286" i="14"/>
  <c r="E286" i="14"/>
  <c r="G286" i="14"/>
  <c r="I286" i="14"/>
  <c r="D287" i="14"/>
  <c r="F287" i="14"/>
  <c r="H287" i="14"/>
  <c r="E287" i="14"/>
  <c r="D288" i="14"/>
  <c r="E288" i="14"/>
  <c r="H288" i="14"/>
  <c r="I288" i="14"/>
  <c r="D289" i="14"/>
  <c r="H289" i="14"/>
  <c r="E289" i="14"/>
  <c r="G289" i="14"/>
  <c r="D290" i="14"/>
  <c r="I290" i="14"/>
  <c r="E290" i="14"/>
  <c r="G290" i="14"/>
  <c r="D291" i="14"/>
  <c r="H291" i="14"/>
  <c r="E291" i="14"/>
  <c r="F291" i="14"/>
  <c r="I291" i="14"/>
  <c r="J291" i="14"/>
  <c r="D292" i="14"/>
  <c r="E292" i="14"/>
  <c r="D293" i="14"/>
  <c r="H293" i="14"/>
  <c r="E293" i="14"/>
  <c r="G293" i="14"/>
  <c r="D294" i="14"/>
  <c r="E294" i="14"/>
  <c r="G294" i="14"/>
  <c r="I294" i="14"/>
  <c r="D295" i="14"/>
  <c r="H295" i="14"/>
  <c r="E295" i="14"/>
  <c r="D296" i="14"/>
  <c r="J296" i="14"/>
  <c r="E296" i="14"/>
  <c r="F296" i="14"/>
  <c r="H296" i="14"/>
  <c r="D297" i="14"/>
  <c r="H297" i="14"/>
  <c r="E297" i="14"/>
  <c r="G297" i="14"/>
  <c r="D298" i="14"/>
  <c r="I298" i="14"/>
  <c r="E298" i="14"/>
  <c r="G298" i="14"/>
  <c r="D299" i="14"/>
  <c r="H299" i="14"/>
  <c r="E299" i="14"/>
  <c r="F299" i="14"/>
  <c r="I299" i="14"/>
  <c r="J299" i="14"/>
  <c r="D300" i="14"/>
  <c r="E300" i="14"/>
  <c r="I300" i="14"/>
  <c r="J300" i="14"/>
  <c r="D301" i="14"/>
  <c r="H301" i="14"/>
  <c r="E301" i="14"/>
  <c r="G301" i="14"/>
  <c r="D302" i="14"/>
  <c r="E302" i="14"/>
  <c r="G302" i="14"/>
  <c r="I302" i="14"/>
  <c r="D303" i="14"/>
  <c r="H303" i="14"/>
  <c r="E303" i="14"/>
  <c r="L303" i="14"/>
  <c r="D304" i="14"/>
  <c r="E304" i="14"/>
  <c r="F304" i="14"/>
  <c r="H304" i="14"/>
  <c r="D305" i="14"/>
  <c r="H305" i="14"/>
  <c r="E305" i="14"/>
  <c r="G305" i="14"/>
  <c r="J305" i="14"/>
  <c r="D306" i="14"/>
  <c r="I306" i="14"/>
  <c r="E306" i="14"/>
  <c r="D307" i="14"/>
  <c r="H307" i="14"/>
  <c r="E307" i="14"/>
  <c r="L307" i="14"/>
  <c r="F307" i="14"/>
  <c r="I307" i="14"/>
  <c r="J307" i="14"/>
  <c r="D308" i="14"/>
  <c r="E308" i="14"/>
  <c r="F308" i="14"/>
  <c r="H308" i="14"/>
  <c r="I308" i="14"/>
  <c r="J308" i="14"/>
  <c r="D309" i="14"/>
  <c r="H309" i="14"/>
  <c r="E309" i="14"/>
  <c r="G309" i="14"/>
  <c r="D310" i="14"/>
  <c r="I310" i="14"/>
  <c r="E310" i="14"/>
  <c r="K310" i="14"/>
  <c r="D311" i="14"/>
  <c r="H311" i="14"/>
  <c r="E311" i="14"/>
  <c r="F311" i="14"/>
  <c r="I311" i="14"/>
  <c r="J311" i="14"/>
  <c r="L311" i="14"/>
  <c r="D312" i="14"/>
  <c r="I312" i="14"/>
  <c r="E312" i="14"/>
  <c r="J312" i="14"/>
  <c r="D313" i="14"/>
  <c r="E313" i="14"/>
  <c r="G313" i="14"/>
  <c r="D314" i="14"/>
  <c r="I314" i="14"/>
  <c r="E314" i="14"/>
  <c r="K314" i="14"/>
  <c r="D315" i="14"/>
  <c r="H315" i="14"/>
  <c r="E315" i="14"/>
  <c r="J315" i="14"/>
  <c r="L315" i="14"/>
  <c r="D316" i="14"/>
  <c r="F316" i="14"/>
  <c r="E316" i="14"/>
  <c r="D317" i="14"/>
  <c r="E317" i="14"/>
  <c r="G317" i="14"/>
  <c r="H317" i="14"/>
  <c r="J317" i="14"/>
  <c r="D318" i="14"/>
  <c r="I318" i="14"/>
  <c r="E318" i="14"/>
  <c r="K318" i="14"/>
  <c r="D319" i="14"/>
  <c r="H319" i="14"/>
  <c r="E319" i="14"/>
  <c r="F319" i="14"/>
  <c r="D320" i="14"/>
  <c r="E320" i="14"/>
  <c r="D321" i="14"/>
  <c r="H321" i="14"/>
  <c r="E321" i="14"/>
  <c r="G321" i="14"/>
  <c r="J321" i="14"/>
  <c r="D322" i="14"/>
  <c r="E322" i="14"/>
  <c r="D323" i="14"/>
  <c r="J323" i="14"/>
  <c r="H323" i="14"/>
  <c r="E323" i="14"/>
  <c r="I323" i="14"/>
  <c r="D324" i="14"/>
  <c r="E324" i="14"/>
  <c r="F324" i="14"/>
  <c r="H324" i="14"/>
  <c r="I324" i="14"/>
  <c r="J324" i="14"/>
  <c r="D325" i="14"/>
  <c r="H325" i="14"/>
  <c r="E325" i="14"/>
  <c r="G325" i="14"/>
  <c r="J325" i="14"/>
  <c r="D326" i="14"/>
  <c r="H326" i="14"/>
  <c r="E326" i="14"/>
  <c r="I326" i="14"/>
  <c r="D327" i="14"/>
  <c r="H327" i="14"/>
  <c r="E327" i="14"/>
  <c r="F327" i="14"/>
  <c r="I327" i="14"/>
  <c r="J327" i="14"/>
  <c r="D328" i="14"/>
  <c r="E328" i="14"/>
  <c r="I328" i="14"/>
  <c r="J328" i="14"/>
  <c r="D329" i="14"/>
  <c r="J329" i="14"/>
  <c r="H329" i="14"/>
  <c r="E329" i="14"/>
  <c r="G329" i="14"/>
  <c r="D330" i="14"/>
  <c r="E330" i="14"/>
  <c r="H330" i="14"/>
  <c r="I330" i="14"/>
  <c r="K330" i="14"/>
  <c r="D331" i="14"/>
  <c r="E331" i="14"/>
  <c r="I331" i="14"/>
  <c r="J331" i="14"/>
  <c r="D332" i="14"/>
  <c r="E332" i="14"/>
  <c r="F332" i="14"/>
  <c r="D333" i="14"/>
  <c r="E333" i="14"/>
  <c r="G333" i="14"/>
  <c r="H333" i="14"/>
  <c r="J333" i="14"/>
  <c r="D334" i="14"/>
  <c r="H334" i="14"/>
  <c r="E334" i="14"/>
  <c r="I334" i="14"/>
  <c r="K334" i="14"/>
  <c r="D335" i="14"/>
  <c r="H335" i="14"/>
  <c r="E335" i="14"/>
  <c r="F335" i="14"/>
  <c r="D336" i="14"/>
  <c r="E336" i="14"/>
  <c r="F336" i="14"/>
  <c r="H336" i="14"/>
  <c r="I336" i="14"/>
  <c r="J336" i="14"/>
  <c r="D11" i="13"/>
  <c r="Y2" i="13" s="1"/>
  <c r="D12" i="13"/>
  <c r="D13" i="13"/>
  <c r="D14" i="13"/>
  <c r="D9" i="13"/>
  <c r="E9" i="13"/>
  <c r="E21" i="13"/>
  <c r="F21" i="13"/>
  <c r="G21" i="13"/>
  <c r="M21" i="13"/>
  <c r="E22" i="13"/>
  <c r="F22" i="13"/>
  <c r="E23" i="13"/>
  <c r="F23" i="13"/>
  <c r="G23" i="13"/>
  <c r="E24" i="13"/>
  <c r="F24" i="13"/>
  <c r="G24" i="13"/>
  <c r="J24" i="13"/>
  <c r="E25" i="13"/>
  <c r="F25" i="13"/>
  <c r="E26" i="13"/>
  <c r="F26" i="13"/>
  <c r="G26" i="13"/>
  <c r="E27" i="13"/>
  <c r="F27" i="13"/>
  <c r="E28" i="13"/>
  <c r="F28" i="13"/>
  <c r="G28" i="13"/>
  <c r="J28" i="13"/>
  <c r="E29" i="13"/>
  <c r="F29" i="13"/>
  <c r="G29" i="13"/>
  <c r="E30" i="13"/>
  <c r="F30" i="13"/>
  <c r="G30" i="13"/>
  <c r="E31" i="13"/>
  <c r="F31" i="13"/>
  <c r="G31" i="13"/>
  <c r="E32" i="13"/>
  <c r="F32" i="13"/>
  <c r="G32" i="13"/>
  <c r="K32" i="13"/>
  <c r="E33" i="13"/>
  <c r="F33" i="13"/>
  <c r="E34" i="13"/>
  <c r="F34" i="13"/>
  <c r="G34" i="13"/>
  <c r="N34" i="13"/>
  <c r="E35" i="13"/>
  <c r="F35" i="13"/>
  <c r="P35" i="13"/>
  <c r="E36" i="13"/>
  <c r="F36" i="13"/>
  <c r="G36" i="13"/>
  <c r="K36" i="13"/>
  <c r="E37" i="13"/>
  <c r="F37" i="13"/>
  <c r="G37" i="13"/>
  <c r="K37" i="13"/>
  <c r="E38" i="13"/>
  <c r="F38" i="13"/>
  <c r="G38" i="13"/>
  <c r="N38" i="13"/>
  <c r="Y15" i="13"/>
  <c r="F16" i="13"/>
  <c r="F17" i="13" s="1"/>
  <c r="C17" i="13"/>
  <c r="Q21" i="13"/>
  <c r="Q22" i="13"/>
  <c r="Q23" i="13"/>
  <c r="Q24" i="13"/>
  <c r="Q25" i="13"/>
  <c r="J26" i="13"/>
  <c r="Q26" i="13"/>
  <c r="Q27" i="13"/>
  <c r="Q28" i="13"/>
  <c r="J29" i="13"/>
  <c r="Q29" i="13"/>
  <c r="Q30" i="13"/>
  <c r="Q31" i="13"/>
  <c r="Q32" i="13"/>
  <c r="Q33" i="13"/>
  <c r="Q34" i="13"/>
  <c r="Q35" i="13"/>
  <c r="Q36" i="13"/>
  <c r="Q37" i="13"/>
  <c r="Q38" i="13"/>
  <c r="G16" i="12"/>
  <c r="G15" i="12"/>
  <c r="A9" i="12"/>
  <c r="C9" i="12" s="1"/>
  <c r="E21" i="12"/>
  <c r="G21" i="12"/>
  <c r="E22" i="12"/>
  <c r="E23" i="12"/>
  <c r="G23" i="12"/>
  <c r="E24" i="12"/>
  <c r="E25" i="12"/>
  <c r="G25" i="12"/>
  <c r="E26" i="12"/>
  <c r="G26" i="12"/>
  <c r="E27" i="12"/>
  <c r="D27" i="12"/>
  <c r="E28" i="12"/>
  <c r="G28" i="12"/>
  <c r="E29" i="12"/>
  <c r="E30" i="12"/>
  <c r="G30" i="12"/>
  <c r="E31" i="12"/>
  <c r="G31" i="12"/>
  <c r="E32" i="12"/>
  <c r="G32" i="12"/>
  <c r="E33" i="12"/>
  <c r="E34" i="12"/>
  <c r="G34" i="12"/>
  <c r="E35" i="12"/>
  <c r="D35" i="12"/>
  <c r="F35" i="12" s="1"/>
  <c r="E36" i="12"/>
  <c r="G36" i="12"/>
  <c r="E37" i="12"/>
  <c r="E38" i="12"/>
  <c r="G38" i="12"/>
  <c r="E39" i="12"/>
  <c r="G39" i="12"/>
  <c r="E40" i="12"/>
  <c r="G40" i="12"/>
  <c r="E41" i="12"/>
  <c r="G41" i="12"/>
  <c r="E42" i="12"/>
  <c r="G42" i="12"/>
  <c r="E43" i="12"/>
  <c r="D43" i="12"/>
  <c r="J43" i="12" s="1"/>
  <c r="E44" i="12"/>
  <c r="G44" i="12"/>
  <c r="E45" i="12"/>
  <c r="G45" i="12"/>
  <c r="E46" i="12"/>
  <c r="G46" i="12"/>
  <c r="E47" i="12"/>
  <c r="G47" i="12"/>
  <c r="E48" i="12"/>
  <c r="E49" i="12"/>
  <c r="G49" i="12"/>
  <c r="E50" i="12"/>
  <c r="E51" i="12"/>
  <c r="D51" i="12"/>
  <c r="E52" i="12"/>
  <c r="G52" i="12"/>
  <c r="H16" i="12"/>
  <c r="H15" i="12"/>
  <c r="H12" i="12"/>
  <c r="D21" i="12"/>
  <c r="L21" i="12" s="1"/>
  <c r="D22" i="12"/>
  <c r="I22" i="12" s="1"/>
  <c r="D23" i="12"/>
  <c r="D24" i="12"/>
  <c r="I24" i="12" s="1"/>
  <c r="D25" i="12"/>
  <c r="D26" i="12"/>
  <c r="H26" i="12" s="1"/>
  <c r="D28" i="12"/>
  <c r="J28" i="12" s="1"/>
  <c r="D29" i="12"/>
  <c r="D30" i="12"/>
  <c r="I30" i="12" s="1"/>
  <c r="D31" i="12"/>
  <c r="H31" i="12" s="1"/>
  <c r="D32" i="12"/>
  <c r="D33" i="12"/>
  <c r="D34" i="12"/>
  <c r="J34" i="12" s="1"/>
  <c r="D36" i="12"/>
  <c r="D37" i="12"/>
  <c r="I37" i="12" s="1"/>
  <c r="D38" i="12"/>
  <c r="K38" i="12" s="1"/>
  <c r="D39" i="12"/>
  <c r="I39" i="12" s="1"/>
  <c r="D40" i="12"/>
  <c r="K40" i="12" s="1"/>
  <c r="D41" i="12"/>
  <c r="J41" i="12" s="1"/>
  <c r="D42" i="12"/>
  <c r="D44" i="12"/>
  <c r="D45" i="12"/>
  <c r="I45" i="12" s="1"/>
  <c r="D46" i="12"/>
  <c r="D47" i="12"/>
  <c r="L47" i="12" s="1"/>
  <c r="D48" i="12"/>
  <c r="D49" i="12"/>
  <c r="I49" i="12" s="1"/>
  <c r="D50" i="12"/>
  <c r="D52" i="12"/>
  <c r="I52" i="12" s="1"/>
  <c r="J16" i="12"/>
  <c r="J15" i="12"/>
  <c r="I16" i="12"/>
  <c r="I15" i="12"/>
  <c r="I21" i="12"/>
  <c r="K16" i="12"/>
  <c r="K15" i="12"/>
  <c r="F16" i="12"/>
  <c r="F15" i="12"/>
  <c r="F12" i="12"/>
  <c r="L16" i="12"/>
  <c r="L15" i="12"/>
  <c r="L42" i="12"/>
  <c r="C16" i="12"/>
  <c r="C15" i="12"/>
  <c r="C12" i="12"/>
  <c r="A9" i="9"/>
  <c r="C9" i="9" s="1"/>
  <c r="E50" i="6"/>
  <c r="F50" i="6"/>
  <c r="G50" i="6"/>
  <c r="M50" i="6"/>
  <c r="D11" i="6"/>
  <c r="D12" i="6"/>
  <c r="P168" i="6" s="1"/>
  <c r="W168" i="6" s="1"/>
  <c r="D13" i="6"/>
  <c r="Q50" i="6"/>
  <c r="E38" i="6"/>
  <c r="F38" i="6"/>
  <c r="G38" i="6"/>
  <c r="M38" i="6"/>
  <c r="E39" i="6"/>
  <c r="F39" i="6"/>
  <c r="G39" i="6"/>
  <c r="E40" i="6"/>
  <c r="F40" i="6"/>
  <c r="G40" i="6"/>
  <c r="M40" i="6"/>
  <c r="E41" i="6"/>
  <c r="F41" i="6"/>
  <c r="E42" i="6"/>
  <c r="F42" i="6"/>
  <c r="E43" i="6"/>
  <c r="F43" i="6"/>
  <c r="E44" i="6"/>
  <c r="F44" i="6"/>
  <c r="E45" i="6"/>
  <c r="F45" i="6"/>
  <c r="E46" i="6"/>
  <c r="F46" i="6"/>
  <c r="E47" i="6"/>
  <c r="F47" i="6"/>
  <c r="G47" i="6"/>
  <c r="E9" i="6"/>
  <c r="D9" i="6"/>
  <c r="E163" i="6"/>
  <c r="F163" i="6"/>
  <c r="E166" i="6"/>
  <c r="F166" i="6"/>
  <c r="E168" i="6"/>
  <c r="F168" i="6"/>
  <c r="G168" i="6"/>
  <c r="E169" i="6"/>
  <c r="F169" i="6"/>
  <c r="E170" i="6"/>
  <c r="F170" i="6"/>
  <c r="G170" i="6"/>
  <c r="E171" i="6"/>
  <c r="F171" i="6"/>
  <c r="E172" i="6"/>
  <c r="F172" i="6"/>
  <c r="G172" i="6"/>
  <c r="E174" i="6"/>
  <c r="F174" i="6"/>
  <c r="E175" i="6"/>
  <c r="F175" i="6"/>
  <c r="G175" i="6"/>
  <c r="E177" i="6"/>
  <c r="F177" i="6"/>
  <c r="E179" i="6"/>
  <c r="F179" i="6"/>
  <c r="G179" i="6"/>
  <c r="I179" i="6"/>
  <c r="E181" i="6"/>
  <c r="F181" i="6"/>
  <c r="E183" i="6"/>
  <c r="F183" i="6"/>
  <c r="G183" i="6"/>
  <c r="E184" i="6"/>
  <c r="F184" i="6"/>
  <c r="E186" i="6"/>
  <c r="F186" i="6"/>
  <c r="G186" i="6"/>
  <c r="E188" i="6"/>
  <c r="F188" i="6"/>
  <c r="E189" i="6"/>
  <c r="F189" i="6"/>
  <c r="E190" i="6"/>
  <c r="F190" i="6"/>
  <c r="E191" i="6"/>
  <c r="F191" i="6"/>
  <c r="G191" i="6"/>
  <c r="M191" i="6"/>
  <c r="E192" i="6"/>
  <c r="F192" i="6"/>
  <c r="G192" i="6"/>
  <c r="M192" i="6"/>
  <c r="E193" i="6"/>
  <c r="F193" i="6"/>
  <c r="G193" i="6"/>
  <c r="E194" i="6"/>
  <c r="F194" i="6"/>
  <c r="G194" i="6"/>
  <c r="E195" i="6"/>
  <c r="F195" i="6"/>
  <c r="G195" i="6"/>
  <c r="E196" i="6"/>
  <c r="F196" i="6"/>
  <c r="E197" i="6"/>
  <c r="F197" i="6"/>
  <c r="E198" i="6"/>
  <c r="F198" i="6"/>
  <c r="G198" i="6"/>
  <c r="M198" i="6"/>
  <c r="E199" i="6"/>
  <c r="F199" i="6"/>
  <c r="G199" i="6"/>
  <c r="M199" i="6"/>
  <c r="E200" i="6"/>
  <c r="F200" i="6"/>
  <c r="E202" i="6"/>
  <c r="F202" i="6"/>
  <c r="G202" i="6"/>
  <c r="E203" i="6"/>
  <c r="F203" i="6"/>
  <c r="E205" i="6"/>
  <c r="F205" i="6"/>
  <c r="G205" i="6"/>
  <c r="N205" i="6"/>
  <c r="E206" i="6"/>
  <c r="F206" i="6"/>
  <c r="G206" i="6"/>
  <c r="N206" i="6"/>
  <c r="E207" i="6"/>
  <c r="F207" i="6"/>
  <c r="E208" i="6"/>
  <c r="F208" i="6"/>
  <c r="E209" i="6"/>
  <c r="F209" i="6"/>
  <c r="G209" i="6"/>
  <c r="N209" i="6"/>
  <c r="E210" i="6"/>
  <c r="F210" i="6"/>
  <c r="E211" i="6"/>
  <c r="F211" i="6"/>
  <c r="G211" i="6"/>
  <c r="E160" i="6"/>
  <c r="F160" i="6"/>
  <c r="G160" i="6"/>
  <c r="E165" i="6"/>
  <c r="F165" i="6"/>
  <c r="G165" i="6"/>
  <c r="E204" i="6"/>
  <c r="F204" i="6"/>
  <c r="E164" i="6"/>
  <c r="F164" i="6"/>
  <c r="E167" i="6"/>
  <c r="F167" i="6"/>
  <c r="E173" i="6"/>
  <c r="F173" i="6"/>
  <c r="G173" i="6"/>
  <c r="N173" i="6"/>
  <c r="E176" i="6"/>
  <c r="F176" i="6"/>
  <c r="E178" i="6"/>
  <c r="F178" i="6"/>
  <c r="G178" i="6"/>
  <c r="E180" i="6"/>
  <c r="F180" i="6"/>
  <c r="G180" i="6"/>
  <c r="N180" i="6"/>
  <c r="E182" i="6"/>
  <c r="F182" i="6"/>
  <c r="G182" i="6"/>
  <c r="E185" i="6"/>
  <c r="F185" i="6"/>
  <c r="E187" i="6"/>
  <c r="F187" i="6"/>
  <c r="E201" i="6"/>
  <c r="F201" i="6"/>
  <c r="E212" i="6"/>
  <c r="F212" i="6"/>
  <c r="G212" i="6"/>
  <c r="N212" i="6"/>
  <c r="Q47" i="6"/>
  <c r="Q46" i="6"/>
  <c r="Q45" i="6"/>
  <c r="Q44" i="6"/>
  <c r="Q43" i="6"/>
  <c r="Q42" i="6"/>
  <c r="Q41" i="6"/>
  <c r="Q40" i="6"/>
  <c r="Q39" i="6"/>
  <c r="Q38" i="6"/>
  <c r="Q51" i="10"/>
  <c r="G40" i="10"/>
  <c r="G42" i="10"/>
  <c r="N42" i="10"/>
  <c r="G44" i="10"/>
  <c r="G46" i="10"/>
  <c r="G48" i="10"/>
  <c r="R166" i="10"/>
  <c r="R172" i="10"/>
  <c r="R216" i="10"/>
  <c r="Q48" i="10"/>
  <c r="Q47" i="10"/>
  <c r="Q46" i="10"/>
  <c r="N46" i="10"/>
  <c r="Q45" i="10"/>
  <c r="Q44" i="10"/>
  <c r="N44" i="10"/>
  <c r="Q43" i="10"/>
  <c r="Q42" i="10"/>
  <c r="Q41" i="10"/>
  <c r="Q40" i="10"/>
  <c r="N40" i="10"/>
  <c r="Q39" i="10"/>
  <c r="Q59" i="7"/>
  <c r="U193" i="7"/>
  <c r="U200" i="7"/>
  <c r="U245" i="7"/>
  <c r="Q54" i="7"/>
  <c r="Q53" i="7"/>
  <c r="Q50" i="7"/>
  <c r="Q48" i="7"/>
  <c r="Q47" i="7"/>
  <c r="Q46" i="7"/>
  <c r="Q45" i="7"/>
  <c r="Q44" i="7"/>
  <c r="Q43" i="7"/>
  <c r="Q42" i="7"/>
  <c r="E40" i="11"/>
  <c r="F40" i="11"/>
  <c r="E41" i="11"/>
  <c r="F41" i="11"/>
  <c r="E42" i="11"/>
  <c r="F42" i="11"/>
  <c r="E43" i="11"/>
  <c r="F43" i="11"/>
  <c r="E44" i="11"/>
  <c r="F44" i="11"/>
  <c r="G44" i="11"/>
  <c r="E45" i="11"/>
  <c r="F45" i="11"/>
  <c r="E46" i="11"/>
  <c r="F46" i="11"/>
  <c r="E47" i="11"/>
  <c r="F47" i="11"/>
  <c r="G47" i="11"/>
  <c r="E48" i="11"/>
  <c r="F48" i="11"/>
  <c r="G48" i="11"/>
  <c r="E49" i="11"/>
  <c r="F49" i="11"/>
  <c r="E50" i="11"/>
  <c r="F50" i="11"/>
  <c r="E51" i="11"/>
  <c r="F51" i="11"/>
  <c r="E52" i="11"/>
  <c r="F52" i="11"/>
  <c r="G52" i="11"/>
  <c r="N52" i="11"/>
  <c r="E37" i="11"/>
  <c r="F37" i="11"/>
  <c r="E38" i="11"/>
  <c r="F38" i="11"/>
  <c r="G29" i="11"/>
  <c r="G30" i="11"/>
  <c r="M30" i="11"/>
  <c r="G31" i="11"/>
  <c r="G32" i="11"/>
  <c r="G33" i="11"/>
  <c r="G22" i="11"/>
  <c r="G23" i="11"/>
  <c r="G24" i="11"/>
  <c r="G25" i="11"/>
  <c r="G26" i="11"/>
  <c r="M26" i="11"/>
  <c r="G27" i="11"/>
  <c r="M27" i="11"/>
  <c r="G28" i="11"/>
  <c r="Q29" i="11"/>
  <c r="Q30" i="11"/>
  <c r="M31" i="11"/>
  <c r="Q31" i="11"/>
  <c r="Q32" i="11"/>
  <c r="M33" i="11"/>
  <c r="Q33" i="11"/>
  <c r="Q28" i="11"/>
  <c r="Q27" i="11"/>
  <c r="Q26" i="11"/>
  <c r="Q25" i="11"/>
  <c r="Q24" i="11"/>
  <c r="Q23" i="11"/>
  <c r="M22" i="11"/>
  <c r="Q22" i="11"/>
  <c r="D53" i="12"/>
  <c r="J53" i="12" s="1"/>
  <c r="D54" i="12"/>
  <c r="D55" i="12"/>
  <c r="J55" i="12" s="1"/>
  <c r="D56" i="12"/>
  <c r="K56" i="12" s="1"/>
  <c r="D57" i="12"/>
  <c r="K57" i="12" s="1"/>
  <c r="D58" i="12"/>
  <c r="I58" i="12" s="1"/>
  <c r="D59" i="12"/>
  <c r="J59" i="12" s="1"/>
  <c r="D60" i="12"/>
  <c r="J60" i="12" s="1"/>
  <c r="D61" i="12"/>
  <c r="F61" i="12" s="1"/>
  <c r="D62" i="12"/>
  <c r="D63" i="12"/>
  <c r="D64" i="12"/>
  <c r="D65" i="12"/>
  <c r="I65" i="12" s="1"/>
  <c r="D66" i="12"/>
  <c r="D67" i="12"/>
  <c r="D68" i="12"/>
  <c r="K68" i="12" s="1"/>
  <c r="D69" i="12"/>
  <c r="D70" i="12"/>
  <c r="H70" i="12" s="1"/>
  <c r="D71" i="12"/>
  <c r="J71" i="12" s="1"/>
  <c r="D72" i="12"/>
  <c r="D73" i="12"/>
  <c r="J73" i="12" s="1"/>
  <c r="D74" i="12"/>
  <c r="D75" i="12"/>
  <c r="J75" i="12" s="1"/>
  <c r="D76" i="12"/>
  <c r="H76" i="12" s="1"/>
  <c r="D77" i="12"/>
  <c r="K77" i="12" s="1"/>
  <c r="D78" i="12"/>
  <c r="H78" i="12" s="1"/>
  <c r="D79" i="12"/>
  <c r="L79" i="12" s="1"/>
  <c r="D80" i="12"/>
  <c r="H80" i="12" s="1"/>
  <c r="D81" i="12"/>
  <c r="L81" i="12" s="1"/>
  <c r="D82" i="12"/>
  <c r="D83" i="12"/>
  <c r="D84" i="12"/>
  <c r="E53" i="12"/>
  <c r="G53" i="12"/>
  <c r="E54" i="12"/>
  <c r="E55" i="12"/>
  <c r="E56" i="12"/>
  <c r="G56" i="12"/>
  <c r="E57" i="12"/>
  <c r="G57" i="12"/>
  <c r="E58" i="12"/>
  <c r="E59" i="12"/>
  <c r="E60" i="12"/>
  <c r="E61" i="12"/>
  <c r="G61" i="12"/>
  <c r="E62" i="12"/>
  <c r="E63" i="12"/>
  <c r="E64" i="12"/>
  <c r="E65" i="12"/>
  <c r="G65" i="12"/>
  <c r="E66" i="12"/>
  <c r="E67" i="12"/>
  <c r="E68" i="12"/>
  <c r="E69" i="12"/>
  <c r="G69" i="12"/>
  <c r="E70" i="12"/>
  <c r="K70" i="12"/>
  <c r="E71" i="12"/>
  <c r="L71" i="12"/>
  <c r="E72" i="12"/>
  <c r="G72" i="12"/>
  <c r="E73" i="12"/>
  <c r="G73" i="12"/>
  <c r="E74" i="12"/>
  <c r="E75" i="12"/>
  <c r="E76" i="12"/>
  <c r="E77" i="12"/>
  <c r="G77" i="12"/>
  <c r="E78" i="12"/>
  <c r="E79" i="12"/>
  <c r="E80" i="12"/>
  <c r="E81" i="12"/>
  <c r="G81" i="12"/>
  <c r="E82" i="12"/>
  <c r="E83" i="12"/>
  <c r="E84" i="12"/>
  <c r="L54" i="12"/>
  <c r="L70" i="12"/>
  <c r="N16" i="12"/>
  <c r="N15" i="12"/>
  <c r="D85" i="12"/>
  <c r="I85" i="12"/>
  <c r="E85" i="12"/>
  <c r="D86" i="12"/>
  <c r="F86" i="12"/>
  <c r="E86" i="12"/>
  <c r="G86" i="12"/>
  <c r="D87" i="12"/>
  <c r="J87" i="12"/>
  <c r="F87" i="12"/>
  <c r="E87" i="12"/>
  <c r="D88" i="12"/>
  <c r="E88" i="12"/>
  <c r="D89" i="12"/>
  <c r="J89" i="12"/>
  <c r="I89" i="12"/>
  <c r="E89" i="12"/>
  <c r="D90" i="12"/>
  <c r="F90" i="12"/>
  <c r="E90" i="12"/>
  <c r="G90" i="12"/>
  <c r="D91" i="12"/>
  <c r="E91" i="12"/>
  <c r="D92" i="12"/>
  <c r="E92" i="12"/>
  <c r="D93" i="12"/>
  <c r="I93" i="12"/>
  <c r="E93" i="12"/>
  <c r="D94" i="12"/>
  <c r="F94" i="12"/>
  <c r="E94" i="12"/>
  <c r="G94" i="12"/>
  <c r="D95" i="12"/>
  <c r="J95" i="12"/>
  <c r="F95" i="12"/>
  <c r="E95" i="12"/>
  <c r="L95" i="12"/>
  <c r="D96" i="12"/>
  <c r="H96" i="12"/>
  <c r="E96" i="12"/>
  <c r="D97" i="12"/>
  <c r="J97" i="12"/>
  <c r="I97" i="12"/>
  <c r="E97" i="12"/>
  <c r="D98" i="12"/>
  <c r="E98" i="12"/>
  <c r="G98" i="12"/>
  <c r="D99" i="12"/>
  <c r="E99" i="12"/>
  <c r="D100" i="12"/>
  <c r="E100" i="12"/>
  <c r="G100" i="12"/>
  <c r="D101" i="12"/>
  <c r="I101" i="12"/>
  <c r="E101" i="12"/>
  <c r="D102" i="12"/>
  <c r="F102" i="12"/>
  <c r="E102" i="12"/>
  <c r="D103" i="12"/>
  <c r="J103" i="12"/>
  <c r="F103" i="12"/>
  <c r="E103" i="12"/>
  <c r="D104" i="12"/>
  <c r="E104" i="12"/>
  <c r="D105" i="12"/>
  <c r="J105" i="12"/>
  <c r="I105" i="12"/>
  <c r="E105" i="12"/>
  <c r="D106" i="12"/>
  <c r="F106" i="12"/>
  <c r="E106" i="12"/>
  <c r="D107" i="12"/>
  <c r="E107" i="12"/>
  <c r="D108" i="12"/>
  <c r="E108" i="12"/>
  <c r="G108" i="12"/>
  <c r="D109" i="12"/>
  <c r="I109" i="12"/>
  <c r="E109" i="12"/>
  <c r="D110" i="12"/>
  <c r="F110" i="12"/>
  <c r="E110" i="12"/>
  <c r="G110" i="12"/>
  <c r="D111" i="12"/>
  <c r="J111" i="12"/>
  <c r="F111" i="12"/>
  <c r="E111" i="12"/>
  <c r="D112" i="12"/>
  <c r="L112" i="12"/>
  <c r="E112" i="12"/>
  <c r="D113" i="12"/>
  <c r="J113" i="12"/>
  <c r="I113" i="12"/>
  <c r="E113" i="12"/>
  <c r="D114" i="12"/>
  <c r="E114" i="12"/>
  <c r="G114" i="12"/>
  <c r="D115" i="12"/>
  <c r="E115" i="12"/>
  <c r="D116" i="12"/>
  <c r="E116" i="12"/>
  <c r="G116" i="12"/>
  <c r="D117" i="12"/>
  <c r="I117" i="12"/>
  <c r="E117" i="12"/>
  <c r="D118" i="12"/>
  <c r="F118" i="12"/>
  <c r="E118" i="12"/>
  <c r="D119" i="12"/>
  <c r="J119" i="12"/>
  <c r="F119" i="12"/>
  <c r="E119" i="12"/>
  <c r="D120" i="12"/>
  <c r="E120" i="12"/>
  <c r="D121" i="12"/>
  <c r="J121" i="12"/>
  <c r="I121" i="12"/>
  <c r="E121" i="12"/>
  <c r="D122" i="12"/>
  <c r="F122" i="12"/>
  <c r="E122" i="12"/>
  <c r="G122" i="12"/>
  <c r="O16" i="12"/>
  <c r="O15" i="12"/>
  <c r="H86" i="12"/>
  <c r="F88" i="12"/>
  <c r="F89" i="12"/>
  <c r="H89" i="12"/>
  <c r="H90" i="12"/>
  <c r="H93" i="12"/>
  <c r="H94" i="12"/>
  <c r="F96" i="12"/>
  <c r="F97" i="12"/>
  <c r="H97" i="12"/>
  <c r="H101" i="12"/>
  <c r="H102" i="12"/>
  <c r="F104" i="12"/>
  <c r="F105" i="12"/>
  <c r="H105" i="12"/>
  <c r="H109" i="12"/>
  <c r="H110" i="12"/>
  <c r="F113" i="12"/>
  <c r="H113" i="12"/>
  <c r="H118" i="12"/>
  <c r="F120" i="12"/>
  <c r="F121" i="12"/>
  <c r="H121" i="12"/>
  <c r="H122" i="12"/>
  <c r="G4" i="12"/>
  <c r="P16" i="12"/>
  <c r="P15" i="12"/>
  <c r="G5" i="12"/>
  <c r="Q16" i="12"/>
  <c r="Q15" i="12"/>
  <c r="G6" i="12"/>
  <c r="G7" i="12"/>
  <c r="E16" i="12"/>
  <c r="E15" i="12"/>
  <c r="M16" i="12"/>
  <c r="M15" i="12"/>
  <c r="D16" i="12"/>
  <c r="D15" i="12"/>
  <c r="G54" i="12"/>
  <c r="G60" i="12"/>
  <c r="G64" i="12"/>
  <c r="G66" i="12"/>
  <c r="G68" i="12"/>
  <c r="G70" i="12"/>
  <c r="G76" i="12"/>
  <c r="G80" i="12"/>
  <c r="G82" i="12"/>
  <c r="G84" i="12"/>
  <c r="G85" i="12"/>
  <c r="L85" i="12"/>
  <c r="I86" i="12"/>
  <c r="J86" i="12"/>
  <c r="L86" i="12"/>
  <c r="G87" i="12"/>
  <c r="G88" i="12"/>
  <c r="I88" i="12"/>
  <c r="G89" i="12"/>
  <c r="K89" i="12"/>
  <c r="L89" i="12"/>
  <c r="I90" i="12"/>
  <c r="J90" i="12"/>
  <c r="L90" i="12"/>
  <c r="G91" i="12"/>
  <c r="K91" i="12"/>
  <c r="L91" i="12"/>
  <c r="I92" i="12"/>
  <c r="J92" i="12"/>
  <c r="I94" i="12"/>
  <c r="J94" i="12"/>
  <c r="L94" i="12"/>
  <c r="G95" i="12"/>
  <c r="K95" i="12"/>
  <c r="G96" i="12"/>
  <c r="I96" i="12"/>
  <c r="J96" i="12"/>
  <c r="L96" i="12"/>
  <c r="G97" i="12"/>
  <c r="K97" i="12"/>
  <c r="L97" i="12"/>
  <c r="G99" i="12"/>
  <c r="I100" i="12"/>
  <c r="J100" i="12"/>
  <c r="G101" i="12"/>
  <c r="K101" i="12"/>
  <c r="L101" i="12"/>
  <c r="I102" i="12"/>
  <c r="J102" i="12"/>
  <c r="G103" i="12"/>
  <c r="K103" i="12"/>
  <c r="L103" i="12"/>
  <c r="G104" i="12"/>
  <c r="J104" i="12"/>
  <c r="G105" i="12"/>
  <c r="K105" i="12"/>
  <c r="L105" i="12"/>
  <c r="I106" i="12"/>
  <c r="G107" i="12"/>
  <c r="K107" i="12"/>
  <c r="L107" i="12"/>
  <c r="G109" i="12"/>
  <c r="K109" i="12"/>
  <c r="L109" i="12"/>
  <c r="I110" i="12"/>
  <c r="J110" i="12"/>
  <c r="L110" i="12"/>
  <c r="G111" i="12"/>
  <c r="K111" i="12"/>
  <c r="L111" i="12"/>
  <c r="G112" i="12"/>
  <c r="I112" i="12"/>
  <c r="J112" i="12"/>
  <c r="G113" i="12"/>
  <c r="K113" i="12"/>
  <c r="L113" i="12"/>
  <c r="G115" i="12"/>
  <c r="K115" i="12"/>
  <c r="L115" i="12"/>
  <c r="J116" i="12"/>
  <c r="L116" i="12"/>
  <c r="G117" i="12"/>
  <c r="K117" i="12"/>
  <c r="L117" i="12"/>
  <c r="I118" i="12"/>
  <c r="J118" i="12"/>
  <c r="G119" i="12"/>
  <c r="G120" i="12"/>
  <c r="I120" i="12"/>
  <c r="G121" i="12"/>
  <c r="K121" i="12"/>
  <c r="L121" i="12"/>
  <c r="I122" i="12"/>
  <c r="J122" i="12"/>
  <c r="L122" i="12"/>
  <c r="D123" i="12"/>
  <c r="I123" i="12"/>
  <c r="E123" i="12"/>
  <c r="G123" i="12"/>
  <c r="H123" i="12"/>
  <c r="J123" i="12"/>
  <c r="L123" i="12"/>
  <c r="D124" i="12"/>
  <c r="I124" i="12"/>
  <c r="E124" i="12"/>
  <c r="G124" i="12"/>
  <c r="H124" i="12"/>
  <c r="K124" i="12"/>
  <c r="D125" i="12"/>
  <c r="E125" i="12"/>
  <c r="L125" i="12"/>
  <c r="D126" i="12"/>
  <c r="E126" i="12"/>
  <c r="I126" i="12"/>
  <c r="D127" i="12"/>
  <c r="I127" i="12"/>
  <c r="E127" i="12"/>
  <c r="F127" i="12"/>
  <c r="H127" i="12"/>
  <c r="J127" i="12"/>
  <c r="D128" i="12"/>
  <c r="K128" i="12"/>
  <c r="I128" i="12"/>
  <c r="E128" i="12"/>
  <c r="G128" i="12"/>
  <c r="H128" i="12"/>
  <c r="L128" i="12"/>
  <c r="D129" i="12"/>
  <c r="E129" i="12"/>
  <c r="L129" i="12"/>
  <c r="H129" i="12"/>
  <c r="D130" i="12"/>
  <c r="E130" i="12"/>
  <c r="J130" i="12"/>
  <c r="D131" i="12"/>
  <c r="E131" i="12"/>
  <c r="L131" i="12"/>
  <c r="F131" i="12"/>
  <c r="G131" i="12"/>
  <c r="K131" i="12"/>
  <c r="D132" i="12"/>
  <c r="I132" i="12"/>
  <c r="E132" i="12"/>
  <c r="K132" i="12"/>
  <c r="G132" i="12"/>
  <c r="H132" i="12"/>
  <c r="L132" i="12"/>
  <c r="D133" i="12"/>
  <c r="E133" i="12"/>
  <c r="D134" i="12"/>
  <c r="E134" i="12"/>
  <c r="I134" i="12"/>
  <c r="J134" i="12"/>
  <c r="D135" i="12"/>
  <c r="H135" i="12"/>
  <c r="I135" i="12"/>
  <c r="E135" i="12"/>
  <c r="L135" i="12"/>
  <c r="F135" i="12"/>
  <c r="G135" i="12"/>
  <c r="J135" i="12"/>
  <c r="K135" i="12"/>
  <c r="D136" i="12"/>
  <c r="E136" i="12"/>
  <c r="G136" i="12"/>
  <c r="D137" i="12"/>
  <c r="E137" i="12"/>
  <c r="L137" i="12"/>
  <c r="H137" i="12"/>
  <c r="D138" i="12"/>
  <c r="I138" i="12"/>
  <c r="E138" i="12"/>
  <c r="F138" i="12"/>
  <c r="D139" i="12"/>
  <c r="E139" i="12"/>
  <c r="G139" i="12"/>
  <c r="D140" i="12"/>
  <c r="K140" i="12"/>
  <c r="L140" i="12"/>
  <c r="E140" i="12"/>
  <c r="G140" i="12"/>
  <c r="H140" i="12"/>
  <c r="D141" i="12"/>
  <c r="E141" i="12"/>
  <c r="L141" i="12"/>
  <c r="H141" i="12"/>
  <c r="I141" i="12"/>
  <c r="D142" i="12"/>
  <c r="E142" i="12"/>
  <c r="D143" i="12"/>
  <c r="E143" i="12"/>
  <c r="G143" i="12"/>
  <c r="D144" i="12"/>
  <c r="E144" i="12"/>
  <c r="G144" i="12"/>
  <c r="H144" i="12"/>
  <c r="K144" i="12"/>
  <c r="L144" i="12"/>
  <c r="D145" i="12"/>
  <c r="H145" i="12"/>
  <c r="E145" i="12"/>
  <c r="L145" i="12"/>
  <c r="I145" i="12"/>
  <c r="D146" i="12"/>
  <c r="J146" i="12"/>
  <c r="E146" i="12"/>
  <c r="F146" i="12"/>
  <c r="H146" i="12"/>
  <c r="I146" i="12"/>
  <c r="D147" i="12"/>
  <c r="I147" i="12"/>
  <c r="E147" i="12"/>
  <c r="H147" i="12"/>
  <c r="J147" i="12"/>
  <c r="D148" i="12"/>
  <c r="H148" i="12"/>
  <c r="E148" i="12"/>
  <c r="D149" i="12"/>
  <c r="I149" i="12"/>
  <c r="E149" i="12"/>
  <c r="L149" i="12"/>
  <c r="D150" i="12"/>
  <c r="J150" i="12"/>
  <c r="E150" i="12"/>
  <c r="F150" i="12"/>
  <c r="D151" i="12"/>
  <c r="I151" i="12"/>
  <c r="E151" i="12"/>
  <c r="G151" i="12"/>
  <c r="H151" i="12"/>
  <c r="D152" i="12"/>
  <c r="H152" i="12"/>
  <c r="E152" i="12"/>
  <c r="D153" i="12"/>
  <c r="E153" i="12"/>
  <c r="L153" i="12"/>
  <c r="D154" i="12"/>
  <c r="E154" i="12"/>
  <c r="J154" i="12"/>
  <c r="D155" i="12"/>
  <c r="J155" i="12"/>
  <c r="E155" i="12"/>
  <c r="L155" i="12"/>
  <c r="F155" i="12"/>
  <c r="H155" i="12"/>
  <c r="D156" i="12"/>
  <c r="H156" i="12"/>
  <c r="E156" i="12"/>
  <c r="G156" i="12"/>
  <c r="D157" i="12"/>
  <c r="I157" i="12"/>
  <c r="E157" i="12"/>
  <c r="H157" i="12"/>
  <c r="D158" i="12"/>
  <c r="E158" i="12"/>
  <c r="D159" i="12"/>
  <c r="E159" i="12"/>
  <c r="G159" i="12"/>
  <c r="F159" i="12"/>
  <c r="H159" i="12"/>
  <c r="D160" i="12"/>
  <c r="H160" i="12"/>
  <c r="E160" i="12"/>
  <c r="G160" i="12"/>
  <c r="K160" i="12"/>
  <c r="D161" i="12"/>
  <c r="E161" i="12"/>
  <c r="L161" i="12"/>
  <c r="H161" i="12"/>
  <c r="I161" i="12"/>
  <c r="D162" i="12"/>
  <c r="E162" i="12"/>
  <c r="F162" i="12"/>
  <c r="H162" i="12"/>
  <c r="I162" i="12"/>
  <c r="J162" i="12"/>
  <c r="D163" i="12"/>
  <c r="E163" i="12"/>
  <c r="G163" i="12"/>
  <c r="D164" i="12"/>
  <c r="I164" i="12"/>
  <c r="E164" i="12"/>
  <c r="G164" i="12"/>
  <c r="D165" i="12"/>
  <c r="I165" i="12"/>
  <c r="F165" i="12"/>
  <c r="E165" i="12"/>
  <c r="D166" i="12"/>
  <c r="F166" i="12"/>
  <c r="E166" i="12"/>
  <c r="L166" i="12"/>
  <c r="J166" i="12"/>
  <c r="D167" i="12"/>
  <c r="E167" i="12"/>
  <c r="G167" i="12"/>
  <c r="L167" i="12"/>
  <c r="D168" i="12"/>
  <c r="I168" i="12"/>
  <c r="E168" i="12"/>
  <c r="G168" i="12"/>
  <c r="H168" i="12"/>
  <c r="D169" i="12"/>
  <c r="F169" i="12"/>
  <c r="E169" i="12"/>
  <c r="I169" i="12"/>
  <c r="D170" i="12"/>
  <c r="I170" i="12"/>
  <c r="E170" i="12"/>
  <c r="L170" i="12"/>
  <c r="F170" i="12"/>
  <c r="J170" i="12"/>
  <c r="D171" i="12"/>
  <c r="I171" i="12"/>
  <c r="E171" i="12"/>
  <c r="G171" i="12"/>
  <c r="H171" i="12"/>
  <c r="L171" i="12"/>
  <c r="D172" i="12"/>
  <c r="E172" i="12"/>
  <c r="G172" i="12"/>
  <c r="H172" i="12"/>
  <c r="I172" i="12"/>
  <c r="D173" i="12"/>
  <c r="I173" i="12"/>
  <c r="F173" i="12"/>
  <c r="E173" i="12"/>
  <c r="D174" i="12"/>
  <c r="E174" i="12"/>
  <c r="L174" i="12"/>
  <c r="F174" i="12"/>
  <c r="H174" i="12"/>
  <c r="I174" i="12"/>
  <c r="J174" i="12"/>
  <c r="D175" i="12"/>
  <c r="I175" i="12"/>
  <c r="E175" i="12"/>
  <c r="G175" i="12"/>
  <c r="H175" i="12"/>
  <c r="D176" i="12"/>
  <c r="I176" i="12"/>
  <c r="E176" i="12"/>
  <c r="G176" i="12"/>
  <c r="H176" i="12"/>
  <c r="D177" i="12"/>
  <c r="F177" i="12"/>
  <c r="E177" i="12"/>
  <c r="D178" i="12"/>
  <c r="E178" i="12"/>
  <c r="L178" i="12"/>
  <c r="F178" i="12"/>
  <c r="H178" i="12"/>
  <c r="I178" i="12"/>
  <c r="J178" i="12"/>
  <c r="D179" i="12"/>
  <c r="I179" i="12"/>
  <c r="E179" i="12"/>
  <c r="G179" i="12"/>
  <c r="D180" i="12"/>
  <c r="I180" i="12"/>
  <c r="E180" i="12"/>
  <c r="G180" i="12"/>
  <c r="D181" i="12"/>
  <c r="I181" i="12"/>
  <c r="F181" i="12"/>
  <c r="E181" i="12"/>
  <c r="J181" i="12"/>
  <c r="D182" i="12"/>
  <c r="E182" i="12"/>
  <c r="L182" i="12"/>
  <c r="F182" i="12"/>
  <c r="H182" i="12"/>
  <c r="I182" i="12"/>
  <c r="J182" i="12"/>
  <c r="D183" i="12"/>
  <c r="I183" i="12"/>
  <c r="E183" i="12"/>
  <c r="G183" i="12"/>
  <c r="H183" i="12"/>
  <c r="D184" i="12"/>
  <c r="I184" i="12"/>
  <c r="E184" i="12"/>
  <c r="G184" i="12"/>
  <c r="D185" i="12"/>
  <c r="F185" i="12"/>
  <c r="E185" i="12"/>
  <c r="I185" i="12"/>
  <c r="D186" i="12"/>
  <c r="H186" i="12"/>
  <c r="E186" i="12"/>
  <c r="L186" i="12"/>
  <c r="I186" i="12"/>
  <c r="D187" i="12"/>
  <c r="I187" i="12"/>
  <c r="E187" i="12"/>
  <c r="G187" i="12"/>
  <c r="D188" i="12"/>
  <c r="H188" i="12"/>
  <c r="E188" i="12"/>
  <c r="G188" i="12"/>
  <c r="I188" i="12"/>
  <c r="D189" i="12"/>
  <c r="I189" i="12"/>
  <c r="F189" i="12"/>
  <c r="E189" i="12"/>
  <c r="D190" i="12"/>
  <c r="J190" i="12"/>
  <c r="E190" i="12"/>
  <c r="L190" i="12"/>
  <c r="I190" i="12"/>
  <c r="D191" i="12"/>
  <c r="I191" i="12"/>
  <c r="E191" i="12"/>
  <c r="G191" i="12"/>
  <c r="H191" i="12"/>
  <c r="D192" i="12"/>
  <c r="I192" i="12"/>
  <c r="E192" i="12"/>
  <c r="G192" i="12"/>
  <c r="D193" i="12"/>
  <c r="F193" i="12"/>
  <c r="E193" i="12"/>
  <c r="D194" i="12"/>
  <c r="E194" i="12"/>
  <c r="L194" i="12"/>
  <c r="F194" i="12"/>
  <c r="H194" i="12"/>
  <c r="I194" i="12"/>
  <c r="J194" i="12"/>
  <c r="D195" i="12"/>
  <c r="I195" i="12"/>
  <c r="E195" i="12"/>
  <c r="G195" i="12"/>
  <c r="D196" i="12"/>
  <c r="I196" i="12"/>
  <c r="E196" i="12"/>
  <c r="G196" i="12"/>
  <c r="D197" i="12"/>
  <c r="I197" i="12"/>
  <c r="F197" i="12"/>
  <c r="E197" i="12"/>
  <c r="J197" i="12"/>
  <c r="D198" i="12"/>
  <c r="E198" i="12"/>
  <c r="L198" i="12"/>
  <c r="F198" i="12"/>
  <c r="H198" i="12"/>
  <c r="I198" i="12"/>
  <c r="J198" i="12"/>
  <c r="D199" i="12"/>
  <c r="I199" i="12"/>
  <c r="E199" i="12"/>
  <c r="G199" i="12"/>
  <c r="H199" i="12"/>
  <c r="D200" i="12"/>
  <c r="I200" i="12"/>
  <c r="E200" i="12"/>
  <c r="G200" i="12"/>
  <c r="D201" i="12"/>
  <c r="F201" i="12"/>
  <c r="E201" i="12"/>
  <c r="I201" i="12"/>
  <c r="D202" i="12"/>
  <c r="H202" i="12"/>
  <c r="E202" i="12"/>
  <c r="L202" i="12"/>
  <c r="I202" i="12"/>
  <c r="D203" i="12"/>
  <c r="I203" i="12"/>
  <c r="E203" i="12"/>
  <c r="G203" i="12"/>
  <c r="H203" i="12"/>
  <c r="D204" i="12"/>
  <c r="H204" i="12"/>
  <c r="E204" i="12"/>
  <c r="G204" i="12"/>
  <c r="I204" i="12"/>
  <c r="D205" i="12"/>
  <c r="I205" i="12"/>
  <c r="F205" i="12"/>
  <c r="E205" i="12"/>
  <c r="D206" i="12"/>
  <c r="F206" i="12"/>
  <c r="E206" i="12"/>
  <c r="L206" i="12"/>
  <c r="I206" i="12"/>
  <c r="J206" i="12"/>
  <c r="D207" i="12"/>
  <c r="I207" i="12"/>
  <c r="E207" i="12"/>
  <c r="G207" i="12"/>
  <c r="H207" i="12"/>
  <c r="D208" i="12"/>
  <c r="H208" i="12"/>
  <c r="E208" i="12"/>
  <c r="G208" i="12"/>
  <c r="I208" i="12"/>
  <c r="D209" i="12"/>
  <c r="F209" i="12"/>
  <c r="E209" i="12"/>
  <c r="I209" i="12"/>
  <c r="J209" i="12"/>
  <c r="D210" i="12"/>
  <c r="E210" i="12"/>
  <c r="H210" i="12"/>
  <c r="D211" i="12"/>
  <c r="H211" i="12"/>
  <c r="I211" i="12"/>
  <c r="E211" i="12"/>
  <c r="G211" i="12"/>
  <c r="D212" i="12"/>
  <c r="H212" i="12"/>
  <c r="E212" i="12"/>
  <c r="G212" i="12"/>
  <c r="D213" i="12"/>
  <c r="F213" i="12"/>
  <c r="E213" i="12"/>
  <c r="I213" i="12"/>
  <c r="J213" i="12"/>
  <c r="D214" i="12"/>
  <c r="F214" i="12"/>
  <c r="E214" i="12"/>
  <c r="L214" i="12"/>
  <c r="H214" i="12"/>
  <c r="J214" i="12"/>
  <c r="D215" i="12"/>
  <c r="H215" i="12"/>
  <c r="E215" i="12"/>
  <c r="G215" i="12"/>
  <c r="D216" i="12"/>
  <c r="H216" i="12"/>
  <c r="E216" i="12"/>
  <c r="G216" i="12"/>
  <c r="D217" i="12"/>
  <c r="F217" i="12"/>
  <c r="E217" i="12"/>
  <c r="D218" i="12"/>
  <c r="H218" i="12"/>
  <c r="E218" i="12"/>
  <c r="F218" i="12"/>
  <c r="D219" i="12"/>
  <c r="I219" i="12"/>
  <c r="E219" i="12"/>
  <c r="G219" i="12"/>
  <c r="H219" i="12"/>
  <c r="D220" i="12"/>
  <c r="H220" i="12"/>
  <c r="E220" i="12"/>
  <c r="G220" i="12"/>
  <c r="I220" i="12"/>
  <c r="D221" i="12"/>
  <c r="J221" i="12"/>
  <c r="E221" i="12"/>
  <c r="I221" i="12"/>
  <c r="D222" i="12"/>
  <c r="F222" i="12"/>
  <c r="E222" i="12"/>
  <c r="L222" i="12"/>
  <c r="I222" i="12"/>
  <c r="J222" i="12"/>
  <c r="D223" i="12"/>
  <c r="I223" i="12"/>
  <c r="E223" i="12"/>
  <c r="G223" i="12"/>
  <c r="H223" i="12"/>
  <c r="D224" i="12"/>
  <c r="H224" i="12"/>
  <c r="E224" i="12"/>
  <c r="G224" i="12"/>
  <c r="I224" i="12"/>
  <c r="D225" i="12"/>
  <c r="F225" i="12"/>
  <c r="E225" i="12"/>
  <c r="I225" i="12"/>
  <c r="J225" i="12"/>
  <c r="D226" i="12"/>
  <c r="E226" i="12"/>
  <c r="H226" i="12"/>
  <c r="D227" i="12"/>
  <c r="H227" i="12"/>
  <c r="I227" i="12"/>
  <c r="E227" i="12"/>
  <c r="G227" i="12"/>
  <c r="D228" i="12"/>
  <c r="H228" i="12"/>
  <c r="E228" i="12"/>
  <c r="G228" i="12"/>
  <c r="D229" i="12"/>
  <c r="F229" i="12"/>
  <c r="E229" i="12"/>
  <c r="I229" i="12"/>
  <c r="J229" i="12"/>
  <c r="D230" i="12"/>
  <c r="F230" i="12"/>
  <c r="E230" i="12"/>
  <c r="L230" i="12"/>
  <c r="H230" i="12"/>
  <c r="J230" i="12"/>
  <c r="D231" i="12"/>
  <c r="H231" i="12"/>
  <c r="E231" i="12"/>
  <c r="G231" i="12"/>
  <c r="D232" i="12"/>
  <c r="H232" i="12"/>
  <c r="E232" i="12"/>
  <c r="G232" i="12"/>
  <c r="D233" i="12"/>
  <c r="F233" i="12"/>
  <c r="E233" i="12"/>
  <c r="D234" i="12"/>
  <c r="E234" i="12"/>
  <c r="L234" i="12"/>
  <c r="D235" i="12"/>
  <c r="I235" i="12"/>
  <c r="E235" i="12"/>
  <c r="G235" i="12"/>
  <c r="H235" i="12"/>
  <c r="D236" i="12"/>
  <c r="H236" i="12"/>
  <c r="E236" i="12"/>
  <c r="G236" i="12"/>
  <c r="D237" i="12"/>
  <c r="J237" i="12"/>
  <c r="E237" i="12"/>
  <c r="I237" i="12"/>
  <c r="D238" i="12"/>
  <c r="F238" i="12"/>
  <c r="E238" i="12"/>
  <c r="L238" i="12"/>
  <c r="I238" i="12"/>
  <c r="J238" i="12"/>
  <c r="D239" i="12"/>
  <c r="I239" i="12"/>
  <c r="E239" i="12"/>
  <c r="G239" i="12"/>
  <c r="H239" i="12"/>
  <c r="D240" i="12"/>
  <c r="H240" i="12"/>
  <c r="E240" i="12"/>
  <c r="G240" i="12"/>
  <c r="I240" i="12"/>
  <c r="D241" i="12"/>
  <c r="F241" i="12"/>
  <c r="E241" i="12"/>
  <c r="I241" i="12"/>
  <c r="J241" i="12"/>
  <c r="D242" i="12"/>
  <c r="E242" i="12"/>
  <c r="D243" i="12"/>
  <c r="H243" i="12"/>
  <c r="E243" i="12"/>
  <c r="G243" i="12"/>
  <c r="D244" i="12"/>
  <c r="H244" i="12"/>
  <c r="E244" i="12"/>
  <c r="G244" i="12"/>
  <c r="D245" i="12"/>
  <c r="F245" i="12"/>
  <c r="E245" i="12"/>
  <c r="I245" i="12"/>
  <c r="J245" i="12"/>
  <c r="D246" i="12"/>
  <c r="F246" i="12"/>
  <c r="E246" i="12"/>
  <c r="L246" i="12"/>
  <c r="H246" i="12"/>
  <c r="J246" i="12"/>
  <c r="D247" i="12"/>
  <c r="H247" i="12"/>
  <c r="E247" i="12"/>
  <c r="G247" i="12"/>
  <c r="D248" i="12"/>
  <c r="H248" i="12"/>
  <c r="E248" i="12"/>
  <c r="G248" i="12"/>
  <c r="D249" i="12"/>
  <c r="F249" i="12"/>
  <c r="E249" i="12"/>
  <c r="D250" i="12"/>
  <c r="E250" i="12"/>
  <c r="L250" i="12"/>
  <c r="F250" i="12"/>
  <c r="H250" i="12"/>
  <c r="D251" i="12"/>
  <c r="I251" i="12"/>
  <c r="E251" i="12"/>
  <c r="G251" i="12"/>
  <c r="H251" i="12"/>
  <c r="D252" i="12"/>
  <c r="H252" i="12"/>
  <c r="E252" i="12"/>
  <c r="G252" i="12"/>
  <c r="I252" i="12"/>
  <c r="D253" i="12"/>
  <c r="J253" i="12"/>
  <c r="E253" i="12"/>
  <c r="I253" i="12"/>
  <c r="D254" i="12"/>
  <c r="F254" i="12"/>
  <c r="E254" i="12"/>
  <c r="L254" i="12"/>
  <c r="I254" i="12"/>
  <c r="J254" i="12"/>
  <c r="D255" i="12"/>
  <c r="I255" i="12"/>
  <c r="E255" i="12"/>
  <c r="G255" i="12"/>
  <c r="H255" i="12"/>
  <c r="D256" i="12"/>
  <c r="H256" i="12"/>
  <c r="E256" i="12"/>
  <c r="G256" i="12"/>
  <c r="I256" i="12"/>
  <c r="D257" i="12"/>
  <c r="F257" i="12"/>
  <c r="E257" i="12"/>
  <c r="I257" i="12"/>
  <c r="J257" i="12"/>
  <c r="D258" i="12"/>
  <c r="E258" i="12"/>
  <c r="H258" i="12"/>
  <c r="D259" i="12"/>
  <c r="H259" i="12"/>
  <c r="E259" i="12"/>
  <c r="G259" i="12"/>
  <c r="D260" i="12"/>
  <c r="H260" i="12"/>
  <c r="E260" i="12"/>
  <c r="G260" i="12"/>
  <c r="I260" i="12"/>
  <c r="D261" i="12"/>
  <c r="F261" i="12"/>
  <c r="E261" i="12"/>
  <c r="I261" i="12"/>
  <c r="J261" i="12"/>
  <c r="D262" i="12"/>
  <c r="F262" i="12"/>
  <c r="E262" i="12"/>
  <c r="L262" i="12"/>
  <c r="H262" i="12"/>
  <c r="J262" i="12"/>
  <c r="D263" i="12"/>
  <c r="H263" i="12"/>
  <c r="E263" i="12"/>
  <c r="G263" i="12"/>
  <c r="D264" i="12"/>
  <c r="H264" i="12"/>
  <c r="E264" i="12"/>
  <c r="G264" i="12"/>
  <c r="D265" i="12"/>
  <c r="J265" i="12"/>
  <c r="E265" i="12"/>
  <c r="D266" i="12"/>
  <c r="H266" i="12"/>
  <c r="E266" i="12"/>
  <c r="L266" i="12"/>
  <c r="F266" i="12"/>
  <c r="I266" i="12"/>
  <c r="D267" i="12"/>
  <c r="I267" i="12"/>
  <c r="E267" i="12"/>
  <c r="G267" i="12"/>
  <c r="D268" i="12"/>
  <c r="H268" i="12"/>
  <c r="E268" i="12"/>
  <c r="G268" i="12"/>
  <c r="I268" i="12"/>
  <c r="D269" i="12"/>
  <c r="F269" i="12"/>
  <c r="H269" i="12"/>
  <c r="E269" i="12"/>
  <c r="I269" i="12"/>
  <c r="D270" i="12"/>
  <c r="E270" i="12"/>
  <c r="F270" i="12"/>
  <c r="D271" i="12"/>
  <c r="I271" i="12"/>
  <c r="E271" i="12"/>
  <c r="G271" i="12"/>
  <c r="H271" i="12"/>
  <c r="D272" i="12"/>
  <c r="H272" i="12"/>
  <c r="E272" i="12"/>
  <c r="G272" i="12"/>
  <c r="I272" i="12"/>
  <c r="D273" i="12"/>
  <c r="I273" i="12"/>
  <c r="E273" i="12"/>
  <c r="F273" i="12"/>
  <c r="J273" i="12"/>
  <c r="D274" i="12"/>
  <c r="J274" i="12"/>
  <c r="E274" i="12"/>
  <c r="L274" i="12"/>
  <c r="F274" i="12"/>
  <c r="H274" i="12"/>
  <c r="I274" i="12"/>
  <c r="D275" i="12"/>
  <c r="I275" i="12"/>
  <c r="E275" i="12"/>
  <c r="G275" i="12"/>
  <c r="D276" i="12"/>
  <c r="I276" i="12"/>
  <c r="E276" i="12"/>
  <c r="G276" i="12"/>
  <c r="D277" i="12"/>
  <c r="E277" i="12"/>
  <c r="I277" i="12"/>
  <c r="D278" i="12"/>
  <c r="F278" i="12"/>
  <c r="E278" i="12"/>
  <c r="L278" i="12"/>
  <c r="I278" i="12"/>
  <c r="J278" i="12"/>
  <c r="D279" i="12"/>
  <c r="I279" i="12"/>
  <c r="E279" i="12"/>
  <c r="G279" i="12"/>
  <c r="H279" i="12"/>
  <c r="D280" i="12"/>
  <c r="H280" i="12"/>
  <c r="E280" i="12"/>
  <c r="G280" i="12"/>
  <c r="I280" i="12"/>
  <c r="D281" i="12"/>
  <c r="H281" i="12"/>
  <c r="E281" i="12"/>
  <c r="F281" i="12"/>
  <c r="I281" i="12"/>
  <c r="J281" i="12"/>
  <c r="D282" i="12"/>
  <c r="E282" i="12"/>
  <c r="L282" i="12"/>
  <c r="F282" i="12"/>
  <c r="H282" i="12"/>
  <c r="I282" i="12"/>
  <c r="J282" i="12"/>
  <c r="D283" i="12"/>
  <c r="I283" i="12"/>
  <c r="E283" i="12"/>
  <c r="G283" i="12"/>
  <c r="H283" i="12"/>
  <c r="D284" i="12"/>
  <c r="I284" i="12"/>
  <c r="E284" i="12"/>
  <c r="G284" i="12"/>
  <c r="D285" i="12"/>
  <c r="H285" i="12"/>
  <c r="E285" i="12"/>
  <c r="J285" i="12"/>
  <c r="D286" i="12"/>
  <c r="E286" i="12"/>
  <c r="H286" i="12"/>
  <c r="D287" i="12"/>
  <c r="H287" i="12"/>
  <c r="I287" i="12"/>
  <c r="E287" i="12"/>
  <c r="G287" i="12"/>
  <c r="D288" i="12"/>
  <c r="H288" i="12"/>
  <c r="E288" i="12"/>
  <c r="G288" i="12"/>
  <c r="I288" i="12"/>
  <c r="D289" i="12"/>
  <c r="H289" i="12"/>
  <c r="E289" i="12"/>
  <c r="F289" i="12"/>
  <c r="I289" i="12"/>
  <c r="J289" i="12"/>
  <c r="D290" i="12"/>
  <c r="E290" i="12"/>
  <c r="D291" i="12"/>
  <c r="I291" i="12"/>
  <c r="E291" i="12"/>
  <c r="G291" i="12"/>
  <c r="H291" i="12"/>
  <c r="D292" i="12"/>
  <c r="H292" i="12"/>
  <c r="E292" i="12"/>
  <c r="G292" i="12"/>
  <c r="I292" i="12"/>
  <c r="D293" i="12"/>
  <c r="E293" i="12"/>
  <c r="D294" i="12"/>
  <c r="F294" i="12"/>
  <c r="E294" i="12"/>
  <c r="L294" i="12"/>
  <c r="H294" i="12"/>
  <c r="J294" i="12"/>
  <c r="D295" i="12"/>
  <c r="H295" i="12"/>
  <c r="E295" i="12"/>
  <c r="G295" i="12"/>
  <c r="D296" i="12"/>
  <c r="H296" i="12"/>
  <c r="E296" i="12"/>
  <c r="G296" i="12"/>
  <c r="D297" i="12"/>
  <c r="H297" i="12"/>
  <c r="E297" i="12"/>
  <c r="D298" i="12"/>
  <c r="H298" i="12"/>
  <c r="E298" i="12"/>
  <c r="L298" i="12"/>
  <c r="F298" i="12"/>
  <c r="I298" i="12"/>
  <c r="D299" i="12"/>
  <c r="E299" i="12"/>
  <c r="G299" i="12"/>
  <c r="D300" i="12"/>
  <c r="H300" i="12"/>
  <c r="E300" i="12"/>
  <c r="G300" i="12"/>
  <c r="I300" i="12"/>
  <c r="D301" i="12"/>
  <c r="F301" i="12"/>
  <c r="H301" i="12"/>
  <c r="E301" i="12"/>
  <c r="I301" i="12"/>
  <c r="D302" i="12"/>
  <c r="E302" i="12"/>
  <c r="F302" i="12"/>
  <c r="H302" i="12"/>
  <c r="D303" i="12"/>
  <c r="I303" i="12"/>
  <c r="E303" i="12"/>
  <c r="G303" i="12"/>
  <c r="H303" i="12"/>
  <c r="D304" i="12"/>
  <c r="H304" i="12"/>
  <c r="E304" i="12"/>
  <c r="G304" i="12"/>
  <c r="I304" i="12"/>
  <c r="D305" i="12"/>
  <c r="I305" i="12"/>
  <c r="E305" i="12"/>
  <c r="F305" i="12"/>
  <c r="J305" i="12"/>
  <c r="D306" i="12"/>
  <c r="J306" i="12"/>
  <c r="E306" i="12"/>
  <c r="L306" i="12"/>
  <c r="F306" i="12"/>
  <c r="H306" i="12"/>
  <c r="I306" i="12"/>
  <c r="D307" i="12"/>
  <c r="I307" i="12"/>
  <c r="E307" i="12"/>
  <c r="G307" i="12"/>
  <c r="D308" i="12"/>
  <c r="I308" i="12"/>
  <c r="E308" i="12"/>
  <c r="G308" i="12"/>
  <c r="D309" i="12"/>
  <c r="E309" i="12"/>
  <c r="I309" i="12"/>
  <c r="D310" i="12"/>
  <c r="F310" i="12"/>
  <c r="E310" i="12"/>
  <c r="L310" i="12"/>
  <c r="I310" i="12"/>
  <c r="J310" i="12"/>
  <c r="D311" i="12"/>
  <c r="I311" i="12"/>
  <c r="E311" i="12"/>
  <c r="G311" i="12"/>
  <c r="H311" i="12"/>
  <c r="D312" i="12"/>
  <c r="H312" i="12"/>
  <c r="E312" i="12"/>
  <c r="G312" i="12"/>
  <c r="I312" i="12"/>
  <c r="D313" i="12"/>
  <c r="H313" i="12"/>
  <c r="E313" i="12"/>
  <c r="F313" i="12"/>
  <c r="I313" i="12"/>
  <c r="J313" i="12"/>
  <c r="D314" i="12"/>
  <c r="E314" i="12"/>
  <c r="L314" i="12"/>
  <c r="F314" i="12"/>
  <c r="H314" i="12"/>
  <c r="I314" i="12"/>
  <c r="J314" i="12"/>
  <c r="D315" i="12"/>
  <c r="I315" i="12"/>
  <c r="E315" i="12"/>
  <c r="G315" i="12"/>
  <c r="H315" i="12"/>
  <c r="D316" i="12"/>
  <c r="I316" i="12"/>
  <c r="E316" i="12"/>
  <c r="G316" i="12"/>
  <c r="D317" i="12"/>
  <c r="H317" i="12"/>
  <c r="E317" i="12"/>
  <c r="J317" i="12"/>
  <c r="D318" i="12"/>
  <c r="E318" i="12"/>
  <c r="H318" i="12"/>
  <c r="D319" i="12"/>
  <c r="H319" i="12"/>
  <c r="I319" i="12"/>
  <c r="E319" i="12"/>
  <c r="G319" i="12"/>
  <c r="D320" i="12"/>
  <c r="H320" i="12"/>
  <c r="E320" i="12"/>
  <c r="G320" i="12"/>
  <c r="D321" i="12"/>
  <c r="H321" i="12"/>
  <c r="E321" i="12"/>
  <c r="F321" i="12"/>
  <c r="I321" i="12"/>
  <c r="J321" i="12"/>
  <c r="D322" i="12"/>
  <c r="E322" i="12"/>
  <c r="D323" i="12"/>
  <c r="I323" i="12"/>
  <c r="E323" i="12"/>
  <c r="G323" i="12"/>
  <c r="H323" i="12"/>
  <c r="D324" i="12"/>
  <c r="H324" i="12"/>
  <c r="E324" i="12"/>
  <c r="G324" i="12"/>
  <c r="I324" i="12"/>
  <c r="D325" i="12"/>
  <c r="E325" i="12"/>
  <c r="I325" i="12"/>
  <c r="D326" i="12"/>
  <c r="F326" i="12"/>
  <c r="E326" i="12"/>
  <c r="L326" i="12"/>
  <c r="H326" i="12"/>
  <c r="J326" i="12"/>
  <c r="D327" i="12"/>
  <c r="H327" i="12"/>
  <c r="I327" i="12"/>
  <c r="E327" i="12"/>
  <c r="G327" i="12"/>
  <c r="D328" i="12"/>
  <c r="E328" i="12"/>
  <c r="G328" i="12"/>
  <c r="D329" i="12"/>
  <c r="I329" i="12"/>
  <c r="H329" i="12"/>
  <c r="E329" i="12"/>
  <c r="J329" i="12"/>
  <c r="D330" i="12"/>
  <c r="H330" i="12"/>
  <c r="E330" i="12"/>
  <c r="L330" i="12"/>
  <c r="F330" i="12"/>
  <c r="I330" i="12"/>
  <c r="D331" i="12"/>
  <c r="I331" i="12"/>
  <c r="E331" i="12"/>
  <c r="G331" i="12"/>
  <c r="H331" i="12"/>
  <c r="D332" i="12"/>
  <c r="H332" i="12"/>
  <c r="E332" i="12"/>
  <c r="G332" i="12"/>
  <c r="I332" i="12"/>
  <c r="D333" i="12"/>
  <c r="F333" i="12"/>
  <c r="H333" i="12"/>
  <c r="E333" i="12"/>
  <c r="I333" i="12"/>
  <c r="D334" i="12"/>
  <c r="E334" i="12"/>
  <c r="F334" i="12"/>
  <c r="D335" i="12"/>
  <c r="I335" i="12"/>
  <c r="E335" i="12"/>
  <c r="G335" i="12"/>
  <c r="H335" i="12"/>
  <c r="D336" i="12"/>
  <c r="E336" i="12"/>
  <c r="G336" i="12"/>
  <c r="D9" i="11"/>
  <c r="E9" i="11"/>
  <c r="D14" i="11"/>
  <c r="E21" i="11"/>
  <c r="F21" i="11"/>
  <c r="E34" i="11"/>
  <c r="F34" i="11"/>
  <c r="E35" i="11"/>
  <c r="F35" i="11"/>
  <c r="E36" i="11"/>
  <c r="F36" i="11"/>
  <c r="E39" i="11"/>
  <c r="F39" i="11"/>
  <c r="G39" i="11"/>
  <c r="F16" i="11"/>
  <c r="F17" i="11" s="1"/>
  <c r="C17" i="11"/>
  <c r="Q21" i="11"/>
  <c r="Q34" i="11"/>
  <c r="Q35" i="11"/>
  <c r="Q36" i="11"/>
  <c r="Q37" i="11"/>
  <c r="Q38" i="11"/>
  <c r="Q39" i="11"/>
  <c r="Q40" i="11"/>
  <c r="Q41" i="11"/>
  <c r="Q42" i="11"/>
  <c r="Q43" i="11"/>
  <c r="N44" i="11"/>
  <c r="Q44" i="11"/>
  <c r="Q45" i="11"/>
  <c r="Q46" i="11"/>
  <c r="J47" i="11"/>
  <c r="Q47" i="11"/>
  <c r="N48" i="11"/>
  <c r="Q48" i="11"/>
  <c r="Q49" i="11"/>
  <c r="Q50" i="11"/>
  <c r="Q51" i="11"/>
  <c r="Q52" i="11"/>
  <c r="D14" i="10"/>
  <c r="G22" i="10"/>
  <c r="G24" i="10"/>
  <c r="H24" i="10"/>
  <c r="G26" i="10"/>
  <c r="G28" i="10"/>
  <c r="G30" i="10"/>
  <c r="G32" i="10"/>
  <c r="L32" i="10"/>
  <c r="G34" i="10"/>
  <c r="L34" i="10"/>
  <c r="G36" i="10"/>
  <c r="G38" i="10"/>
  <c r="L38" i="10"/>
  <c r="G50" i="10"/>
  <c r="G52" i="10"/>
  <c r="G54" i="10"/>
  <c r="L54" i="10"/>
  <c r="G56" i="10"/>
  <c r="G58" i="10"/>
  <c r="K58" i="10"/>
  <c r="G60" i="10"/>
  <c r="G64" i="10"/>
  <c r="G66" i="10"/>
  <c r="G68" i="10"/>
  <c r="G70" i="10"/>
  <c r="G72" i="10"/>
  <c r="G74" i="10"/>
  <c r="G76" i="10"/>
  <c r="G78" i="10"/>
  <c r="G80" i="10"/>
  <c r="G84" i="10"/>
  <c r="G86" i="10"/>
  <c r="G88" i="10"/>
  <c r="G90" i="10"/>
  <c r="G92" i="10"/>
  <c r="G94" i="10"/>
  <c r="K94" i="10"/>
  <c r="G96" i="10"/>
  <c r="K96" i="10"/>
  <c r="G98" i="10"/>
  <c r="K98" i="10"/>
  <c r="G100" i="10"/>
  <c r="J100" i="10"/>
  <c r="G102" i="10"/>
  <c r="G104" i="10"/>
  <c r="G106" i="10"/>
  <c r="G108" i="10"/>
  <c r="G112" i="10"/>
  <c r="G114" i="10"/>
  <c r="G116" i="10"/>
  <c r="I116" i="10"/>
  <c r="G118" i="10"/>
  <c r="I118" i="10"/>
  <c r="G120" i="10"/>
  <c r="I120" i="10"/>
  <c r="F16" i="10"/>
  <c r="F17" i="10" s="1"/>
  <c r="C17" i="10"/>
  <c r="Q21" i="10"/>
  <c r="L22" i="10"/>
  <c r="Q22" i="10"/>
  <c r="Q23" i="10"/>
  <c r="Q24" i="10"/>
  <c r="Q25" i="10"/>
  <c r="L26" i="10"/>
  <c r="Q26" i="10"/>
  <c r="Q27" i="10"/>
  <c r="L28" i="10"/>
  <c r="Q28" i="10"/>
  <c r="Q29" i="10"/>
  <c r="L30" i="10"/>
  <c r="Q30" i="10"/>
  <c r="Q31" i="10"/>
  <c r="Q32" i="10"/>
  <c r="Q33" i="10"/>
  <c r="Q34" i="10"/>
  <c r="Q35" i="10"/>
  <c r="L36" i="10"/>
  <c r="Q36" i="10"/>
  <c r="Q37" i="10"/>
  <c r="Q38" i="10"/>
  <c r="Q49" i="10"/>
  <c r="L50" i="10"/>
  <c r="Q50" i="10"/>
  <c r="Q52" i="10"/>
  <c r="Q53" i="10"/>
  <c r="Q54" i="10"/>
  <c r="Q55" i="10"/>
  <c r="Q56" i="10"/>
  <c r="Q57" i="10"/>
  <c r="Q58" i="10"/>
  <c r="Q59" i="10"/>
  <c r="Q60" i="10"/>
  <c r="Q61" i="10"/>
  <c r="Q62" i="10"/>
  <c r="Q63" i="10"/>
  <c r="I64" i="10"/>
  <c r="Q64" i="10"/>
  <c r="Q65" i="10"/>
  <c r="I66" i="10"/>
  <c r="Q66" i="10"/>
  <c r="Q67" i="10"/>
  <c r="Q68" i="10"/>
  <c r="Q69" i="10"/>
  <c r="I70" i="10"/>
  <c r="Q70" i="10"/>
  <c r="Q71" i="10"/>
  <c r="Q72" i="10"/>
  <c r="Q73" i="10"/>
  <c r="J74" i="10"/>
  <c r="Q74" i="10"/>
  <c r="Q75" i="10"/>
  <c r="J76" i="10"/>
  <c r="Q76" i="10"/>
  <c r="Q77" i="10"/>
  <c r="J78" i="10"/>
  <c r="Q78" i="10"/>
  <c r="Q79" i="10"/>
  <c r="J80" i="10"/>
  <c r="Q80" i="10"/>
  <c r="Q81" i="10"/>
  <c r="Q82" i="10"/>
  <c r="Q83" i="10"/>
  <c r="J84" i="10"/>
  <c r="Q84" i="10"/>
  <c r="Q85" i="10"/>
  <c r="J86" i="10"/>
  <c r="Q86" i="10"/>
  <c r="Q87" i="10"/>
  <c r="J88" i="10"/>
  <c r="Q88" i="10"/>
  <c r="Q89" i="10"/>
  <c r="J90" i="10"/>
  <c r="Q90" i="10"/>
  <c r="Q91" i="10"/>
  <c r="I92" i="10"/>
  <c r="Q92" i="10"/>
  <c r="Q93" i="10"/>
  <c r="Q94" i="10"/>
  <c r="Q95" i="10"/>
  <c r="Q96" i="10"/>
  <c r="Q97" i="10"/>
  <c r="Q98" i="10"/>
  <c r="Q99" i="10"/>
  <c r="Q100" i="10"/>
  <c r="Q101" i="10"/>
  <c r="Q102" i="10"/>
  <c r="Q103" i="10"/>
  <c r="J104" i="10"/>
  <c r="Q104" i="10"/>
  <c r="Q105" i="10"/>
  <c r="J106" i="10"/>
  <c r="Q106" i="10"/>
  <c r="Q107" i="10"/>
  <c r="K108" i="10"/>
  <c r="Q108" i="10"/>
  <c r="Q109" i="10"/>
  <c r="K110" i="10"/>
  <c r="Q110" i="10"/>
  <c r="Q111" i="10"/>
  <c r="J112" i="10"/>
  <c r="Q112" i="10"/>
  <c r="Q113" i="10"/>
  <c r="L114" i="10"/>
  <c r="Q114" i="10"/>
  <c r="Q115" i="10"/>
  <c r="Q116" i="10"/>
  <c r="Q117" i="10"/>
  <c r="Q118" i="10"/>
  <c r="Q119" i="10"/>
  <c r="Q120" i="10"/>
  <c r="Q121" i="10"/>
  <c r="Q122" i="10"/>
  <c r="Q123" i="10"/>
  <c r="Q124" i="10"/>
  <c r="Q125" i="10"/>
  <c r="Q126" i="10"/>
  <c r="Q127" i="10"/>
  <c r="Q128" i="10"/>
  <c r="Q129" i="10"/>
  <c r="Q130" i="10"/>
  <c r="Q131" i="10"/>
  <c r="L132" i="10"/>
  <c r="Q132" i="10"/>
  <c r="Q133" i="10"/>
  <c r="Q134" i="10"/>
  <c r="Q135" i="10"/>
  <c r="N136" i="10"/>
  <c r="Q136" i="10"/>
  <c r="Q137" i="10"/>
  <c r="Q138" i="10"/>
  <c r="Q139" i="10"/>
  <c r="L140" i="10"/>
  <c r="Q140" i="10"/>
  <c r="Q141" i="10"/>
  <c r="Q142" i="10"/>
  <c r="Q143" i="10"/>
  <c r="L144" i="10"/>
  <c r="Q144" i="10"/>
  <c r="Q145" i="10"/>
  <c r="Q146" i="10"/>
  <c r="Q147" i="10"/>
  <c r="L148" i="10"/>
  <c r="Q148" i="10"/>
  <c r="Q149" i="10"/>
  <c r="N150" i="10"/>
  <c r="Q150" i="10"/>
  <c r="Q151" i="10"/>
  <c r="L152" i="10"/>
  <c r="Q152" i="10"/>
  <c r="Q153" i="10"/>
  <c r="L154" i="10"/>
  <c r="Q154" i="10"/>
  <c r="Q155" i="10"/>
  <c r="L156" i="10"/>
  <c r="Q156" i="10"/>
  <c r="Q157" i="10"/>
  <c r="L158" i="10"/>
  <c r="Q158" i="10"/>
  <c r="Q159" i="10"/>
  <c r="L160" i="10"/>
  <c r="Q160" i="10"/>
  <c r="Q161" i="10"/>
  <c r="L162" i="10"/>
  <c r="Q162" i="10"/>
  <c r="Q163" i="10"/>
  <c r="L164" i="10"/>
  <c r="Q164" i="10"/>
  <c r="Q165" i="10"/>
  <c r="L167" i="10"/>
  <c r="Q167" i="10"/>
  <c r="Q168" i="10"/>
  <c r="L169" i="10"/>
  <c r="Q169" i="10"/>
  <c r="Q170" i="10"/>
  <c r="Q173" i="10"/>
  <c r="Q175" i="10"/>
  <c r="L176" i="10"/>
  <c r="Q176" i="10"/>
  <c r="Q177" i="10"/>
  <c r="N178" i="10"/>
  <c r="Q178" i="10"/>
  <c r="Q179" i="10"/>
  <c r="L180" i="10"/>
  <c r="Q180" i="10"/>
  <c r="Q181" i="10"/>
  <c r="Q183" i="10"/>
  <c r="L184" i="10"/>
  <c r="Q184" i="10"/>
  <c r="L186" i="10"/>
  <c r="Q186" i="10"/>
  <c r="L188" i="10"/>
  <c r="Q188" i="10"/>
  <c r="L190" i="10"/>
  <c r="Q190" i="10"/>
  <c r="L192" i="10"/>
  <c r="Q192" i="10"/>
  <c r="Q193" i="10"/>
  <c r="Q195" i="10"/>
  <c r="Q197" i="10"/>
  <c r="N198" i="10"/>
  <c r="Q198" i="10"/>
  <c r="Q199" i="10"/>
  <c r="N200" i="10"/>
  <c r="Q200" i="10"/>
  <c r="Q201" i="10"/>
  <c r="L202" i="10"/>
  <c r="Q202" i="10"/>
  <c r="Q203" i="10"/>
  <c r="L204" i="10"/>
  <c r="Q204" i="10"/>
  <c r="Q205" i="10"/>
  <c r="L206" i="10"/>
  <c r="Q206" i="10"/>
  <c r="Q207" i="10"/>
  <c r="N208" i="10"/>
  <c r="Q208" i="10"/>
  <c r="Q209" i="10"/>
  <c r="N210" i="10"/>
  <c r="Q210" i="10"/>
  <c r="Q211" i="10"/>
  <c r="L212" i="10"/>
  <c r="Q212" i="10"/>
  <c r="L214" i="10"/>
  <c r="Q214" i="10"/>
  <c r="Q215" i="10"/>
  <c r="L217" i="10"/>
  <c r="Q217" i="10"/>
  <c r="Q218" i="10"/>
  <c r="L219" i="10"/>
  <c r="Q219" i="10"/>
  <c r="Q220" i="10"/>
  <c r="L221" i="10"/>
  <c r="Q221" i="10"/>
  <c r="Q222" i="10"/>
  <c r="Q166" i="10"/>
  <c r="Q172" i="10"/>
  <c r="Q216" i="10"/>
  <c r="L171" i="10"/>
  <c r="Q171" i="10"/>
  <c r="L174" i="10"/>
  <c r="Q174" i="10"/>
  <c r="L182" i="10"/>
  <c r="Q182" i="10"/>
  <c r="Q185" i="10"/>
  <c r="Q187" i="10"/>
  <c r="Q189" i="10"/>
  <c r="Q191" i="10"/>
  <c r="L194" i="10"/>
  <c r="Q194" i="10"/>
  <c r="L196" i="10"/>
  <c r="Q196" i="10"/>
  <c r="Q213" i="10"/>
  <c r="H16" i="5"/>
  <c r="H15" i="5"/>
  <c r="A9" i="5"/>
  <c r="C9" i="5" s="1"/>
  <c r="O13" i="5" s="1"/>
  <c r="D21" i="5"/>
  <c r="F21" i="5" s="1"/>
  <c r="D22" i="5"/>
  <c r="D23" i="5"/>
  <c r="J23" i="5" s="1"/>
  <c r="D24" i="5"/>
  <c r="D25" i="5"/>
  <c r="J25" i="5" s="1"/>
  <c r="D26" i="5"/>
  <c r="F26" i="5" s="1"/>
  <c r="D27" i="5"/>
  <c r="K27" i="5" s="1"/>
  <c r="J27" i="5"/>
  <c r="D28" i="5"/>
  <c r="J28" i="5" s="1"/>
  <c r="D29" i="5"/>
  <c r="D30" i="5"/>
  <c r="D31" i="5"/>
  <c r="J31" i="5" s="1"/>
  <c r="D32" i="5"/>
  <c r="J32" i="5"/>
  <c r="D33" i="5"/>
  <c r="H33" i="5" s="1"/>
  <c r="D34" i="5"/>
  <c r="F34" i="5" s="1"/>
  <c r="D35" i="5"/>
  <c r="D36" i="5"/>
  <c r="J36" i="5" s="1"/>
  <c r="D37" i="5"/>
  <c r="L37" i="5" s="1"/>
  <c r="D38" i="5"/>
  <c r="F38" i="5" s="1"/>
  <c r="D39" i="5"/>
  <c r="F39" i="5" s="1"/>
  <c r="D40" i="5"/>
  <c r="I40" i="5" s="1"/>
  <c r="D41" i="5"/>
  <c r="I41" i="5" s="1"/>
  <c r="D42" i="5"/>
  <c r="D43" i="5"/>
  <c r="F43" i="5" s="1"/>
  <c r="D44" i="5"/>
  <c r="D45" i="5"/>
  <c r="J45" i="5" s="1"/>
  <c r="D46" i="5"/>
  <c r="L46" i="5" s="1"/>
  <c r="D47" i="5"/>
  <c r="J47" i="5" s="1"/>
  <c r="D48" i="5"/>
  <c r="L48" i="5" s="1"/>
  <c r="D49" i="5"/>
  <c r="K49" i="5" s="1"/>
  <c r="D50" i="5"/>
  <c r="J50" i="5" s="1"/>
  <c r="D51" i="5"/>
  <c r="K51" i="5" s="1"/>
  <c r="D52" i="5"/>
  <c r="J52" i="5" s="1"/>
  <c r="D53" i="5"/>
  <c r="H53" i="5" s="1"/>
  <c r="D54" i="5"/>
  <c r="D55" i="5"/>
  <c r="D56" i="5"/>
  <c r="J56" i="5" s="1"/>
  <c r="D57" i="5"/>
  <c r="K57" i="5" s="1"/>
  <c r="D58" i="5"/>
  <c r="D59" i="5"/>
  <c r="D60" i="5"/>
  <c r="J60" i="5" s="1"/>
  <c r="D61" i="5"/>
  <c r="D62" i="5"/>
  <c r="J62" i="5" s="1"/>
  <c r="D63" i="5"/>
  <c r="D64" i="5"/>
  <c r="H64" i="5" s="1"/>
  <c r="D65" i="5"/>
  <c r="J65" i="5" s="1"/>
  <c r="D66" i="5"/>
  <c r="D67" i="5"/>
  <c r="F67" i="5" s="1"/>
  <c r="D68" i="5"/>
  <c r="D69" i="5"/>
  <c r="D70" i="5"/>
  <c r="L70" i="5" s="1"/>
  <c r="D71" i="5"/>
  <c r="D72" i="5"/>
  <c r="J72" i="5" s="1"/>
  <c r="D73" i="5"/>
  <c r="L73" i="5" s="1"/>
  <c r="D74" i="5"/>
  <c r="I74" i="5" s="1"/>
  <c r="D75" i="5"/>
  <c r="J75" i="5" s="1"/>
  <c r="D76" i="5"/>
  <c r="J76" i="5" s="1"/>
  <c r="D77" i="5"/>
  <c r="F77" i="5" s="1"/>
  <c r="D78" i="5"/>
  <c r="D79" i="5"/>
  <c r="K79" i="5" s="1"/>
  <c r="D80" i="5"/>
  <c r="J80" i="5" s="1"/>
  <c r="D81" i="5"/>
  <c r="H81" i="5" s="1"/>
  <c r="D82" i="5"/>
  <c r="D83" i="5"/>
  <c r="D84" i="5"/>
  <c r="D85" i="5"/>
  <c r="D86" i="5"/>
  <c r="H86" i="5"/>
  <c r="D87" i="5"/>
  <c r="J87" i="5"/>
  <c r="D88" i="5"/>
  <c r="D89" i="5"/>
  <c r="H89" i="5"/>
  <c r="D90" i="5"/>
  <c r="H90" i="5"/>
  <c r="D91" i="5"/>
  <c r="J91" i="5"/>
  <c r="D92" i="5"/>
  <c r="D93" i="5"/>
  <c r="H93" i="5"/>
  <c r="D94" i="5"/>
  <c r="D95" i="5"/>
  <c r="J95" i="5"/>
  <c r="D96" i="5"/>
  <c r="D97" i="5"/>
  <c r="H97" i="5"/>
  <c r="D98" i="5"/>
  <c r="D99" i="5"/>
  <c r="J99" i="5"/>
  <c r="D100" i="5"/>
  <c r="J100" i="5"/>
  <c r="D101" i="5"/>
  <c r="D102" i="5"/>
  <c r="H102" i="5"/>
  <c r="D103" i="5"/>
  <c r="F103" i="5"/>
  <c r="D104" i="5"/>
  <c r="J104" i="5"/>
  <c r="D105" i="5"/>
  <c r="H105" i="5"/>
  <c r="D106" i="5"/>
  <c r="H106" i="5"/>
  <c r="D107" i="5"/>
  <c r="D108" i="5"/>
  <c r="J108" i="5"/>
  <c r="D109" i="5"/>
  <c r="I109" i="5"/>
  <c r="H109" i="5"/>
  <c r="D110" i="5"/>
  <c r="H110" i="5"/>
  <c r="D111" i="5"/>
  <c r="J111" i="5"/>
  <c r="D112" i="5"/>
  <c r="J112" i="5"/>
  <c r="D113" i="5"/>
  <c r="H113" i="5"/>
  <c r="D114" i="5"/>
  <c r="D115" i="5"/>
  <c r="J115" i="5"/>
  <c r="D116" i="5"/>
  <c r="D117" i="5"/>
  <c r="H117" i="5"/>
  <c r="D118" i="5"/>
  <c r="H118" i="5"/>
  <c r="D119" i="5"/>
  <c r="J119" i="5"/>
  <c r="D120" i="5"/>
  <c r="J120" i="5"/>
  <c r="D121" i="5"/>
  <c r="D122" i="5"/>
  <c r="J122" i="5"/>
  <c r="H122" i="5"/>
  <c r="J16" i="5"/>
  <c r="J15" i="5"/>
  <c r="J12" i="5"/>
  <c r="J22" i="5"/>
  <c r="J33" i="5"/>
  <c r="J85" i="5"/>
  <c r="J86" i="5"/>
  <c r="J88" i="5"/>
  <c r="J89" i="5"/>
  <c r="J90" i="5"/>
  <c r="J93" i="5"/>
  <c r="J96" i="5"/>
  <c r="J97" i="5"/>
  <c r="J98" i="5"/>
  <c r="J102" i="5"/>
  <c r="J106" i="5"/>
  <c r="J110" i="5"/>
  <c r="J114" i="5"/>
  <c r="J116" i="5"/>
  <c r="J117" i="5"/>
  <c r="J118" i="5"/>
  <c r="J121" i="5"/>
  <c r="I16" i="5"/>
  <c r="I15" i="5"/>
  <c r="I30" i="5"/>
  <c r="I31" i="5"/>
  <c r="I70" i="5"/>
  <c r="I86" i="5"/>
  <c r="I87" i="5"/>
  <c r="I89" i="5"/>
  <c r="I90" i="5"/>
  <c r="I93" i="5"/>
  <c r="I95" i="5"/>
  <c r="I97" i="5"/>
  <c r="I99" i="5"/>
  <c r="I102" i="5"/>
  <c r="I105" i="5"/>
  <c r="I106" i="5"/>
  <c r="I110" i="5"/>
  <c r="I111" i="5"/>
  <c r="I114" i="5"/>
  <c r="I115" i="5"/>
  <c r="I117" i="5"/>
  <c r="I118" i="5"/>
  <c r="I119" i="5"/>
  <c r="I122" i="5"/>
  <c r="F16" i="5"/>
  <c r="F15" i="5"/>
  <c r="F27" i="5"/>
  <c r="F33" i="5"/>
  <c r="F35" i="5"/>
  <c r="F81" i="5"/>
  <c r="F86" i="5"/>
  <c r="F87" i="5"/>
  <c r="F89" i="5"/>
  <c r="F91" i="5"/>
  <c r="F93" i="5"/>
  <c r="F97" i="5"/>
  <c r="F99" i="5"/>
  <c r="F102" i="5"/>
  <c r="F109" i="5"/>
  <c r="F110" i="5"/>
  <c r="F115" i="5"/>
  <c r="F118" i="5"/>
  <c r="F119" i="5"/>
  <c r="F121" i="5"/>
  <c r="G16" i="5"/>
  <c r="G15" i="5"/>
  <c r="E21" i="5"/>
  <c r="G21" i="5"/>
  <c r="E22" i="5"/>
  <c r="E23" i="5"/>
  <c r="G23" i="5"/>
  <c r="E24" i="5"/>
  <c r="E25" i="5"/>
  <c r="G25" i="5"/>
  <c r="E26" i="5"/>
  <c r="E27" i="5"/>
  <c r="E28" i="5"/>
  <c r="K28" i="5"/>
  <c r="E29" i="5"/>
  <c r="K29" i="5"/>
  <c r="E30" i="5"/>
  <c r="E31" i="5"/>
  <c r="G31" i="5"/>
  <c r="E32" i="5"/>
  <c r="E33" i="5"/>
  <c r="G33" i="5"/>
  <c r="E34" i="5"/>
  <c r="G34" i="5"/>
  <c r="E35" i="5"/>
  <c r="E36" i="5"/>
  <c r="E37" i="5"/>
  <c r="E38" i="5"/>
  <c r="E39" i="5"/>
  <c r="G39" i="5"/>
  <c r="E40" i="5"/>
  <c r="E41" i="5"/>
  <c r="E42" i="5"/>
  <c r="G42" i="5"/>
  <c r="E43" i="5"/>
  <c r="K43" i="5"/>
  <c r="E44" i="5"/>
  <c r="E45" i="5"/>
  <c r="E46" i="5"/>
  <c r="G46" i="5"/>
  <c r="E47" i="5"/>
  <c r="E48" i="5"/>
  <c r="E49" i="5"/>
  <c r="G49" i="5"/>
  <c r="E50" i="5"/>
  <c r="G50" i="5"/>
  <c r="E51" i="5"/>
  <c r="E52" i="5"/>
  <c r="E53" i="5"/>
  <c r="E54" i="5"/>
  <c r="G54" i="5"/>
  <c r="E55" i="5"/>
  <c r="G55" i="5"/>
  <c r="E56" i="5"/>
  <c r="E57" i="5"/>
  <c r="G57" i="5"/>
  <c r="E58" i="5"/>
  <c r="G58" i="5"/>
  <c r="E59" i="5"/>
  <c r="E60" i="5"/>
  <c r="E61" i="5"/>
  <c r="E62" i="5"/>
  <c r="E63" i="5"/>
  <c r="L63" i="5"/>
  <c r="G63" i="5"/>
  <c r="E64" i="5"/>
  <c r="E65" i="5"/>
  <c r="E66" i="5"/>
  <c r="G66" i="5"/>
  <c r="E67" i="5"/>
  <c r="E68" i="5"/>
  <c r="E69" i="5"/>
  <c r="G69" i="5"/>
  <c r="E70" i="5"/>
  <c r="G70" i="5"/>
  <c r="E71" i="5"/>
  <c r="G71" i="5"/>
  <c r="E72" i="5"/>
  <c r="E73" i="5"/>
  <c r="G73" i="5"/>
  <c r="E74" i="5"/>
  <c r="G74" i="5"/>
  <c r="E75" i="5"/>
  <c r="E76" i="5"/>
  <c r="E77" i="5"/>
  <c r="G77" i="5"/>
  <c r="E78" i="5"/>
  <c r="E79" i="5"/>
  <c r="G79" i="5"/>
  <c r="E80" i="5"/>
  <c r="E81" i="5"/>
  <c r="E82" i="5"/>
  <c r="G82" i="5"/>
  <c r="E83" i="5"/>
  <c r="E84" i="5"/>
  <c r="E85" i="5"/>
  <c r="G85" i="5"/>
  <c r="E86" i="5"/>
  <c r="E87" i="5"/>
  <c r="G87" i="5"/>
  <c r="E88" i="5"/>
  <c r="K88" i="5"/>
  <c r="E89" i="5"/>
  <c r="K89" i="5"/>
  <c r="G89" i="5"/>
  <c r="E90" i="5"/>
  <c r="G90" i="5"/>
  <c r="E91" i="5"/>
  <c r="K91" i="5"/>
  <c r="E92" i="5"/>
  <c r="E93" i="5"/>
  <c r="G93" i="5"/>
  <c r="E94" i="5"/>
  <c r="G94" i="5"/>
  <c r="E95" i="5"/>
  <c r="G95" i="5"/>
  <c r="E96" i="5"/>
  <c r="E97" i="5"/>
  <c r="G97" i="5"/>
  <c r="E98" i="5"/>
  <c r="G98" i="5"/>
  <c r="E99" i="5"/>
  <c r="E100" i="5"/>
  <c r="E101" i="5"/>
  <c r="G101" i="5"/>
  <c r="E102" i="5"/>
  <c r="E103" i="5"/>
  <c r="G103" i="5"/>
  <c r="E104" i="5"/>
  <c r="K104" i="5"/>
  <c r="E105" i="5"/>
  <c r="G105" i="5"/>
  <c r="E106" i="5"/>
  <c r="G106" i="5"/>
  <c r="E107" i="5"/>
  <c r="E108" i="5"/>
  <c r="E109" i="5"/>
  <c r="G109" i="5"/>
  <c r="E110" i="5"/>
  <c r="G110" i="5"/>
  <c r="E111" i="5"/>
  <c r="L111" i="5"/>
  <c r="G111" i="5"/>
  <c r="E112" i="5"/>
  <c r="K112" i="5"/>
  <c r="E113" i="5"/>
  <c r="G113" i="5"/>
  <c r="E114" i="5"/>
  <c r="G114" i="5"/>
  <c r="E115" i="5"/>
  <c r="E116" i="5"/>
  <c r="E117" i="5"/>
  <c r="G117" i="5"/>
  <c r="E118" i="5"/>
  <c r="E119" i="5"/>
  <c r="G119" i="5"/>
  <c r="E120" i="5"/>
  <c r="K120" i="5"/>
  <c r="E121" i="5"/>
  <c r="E122" i="5"/>
  <c r="G122" i="5"/>
  <c r="K16" i="5"/>
  <c r="K15" i="5"/>
  <c r="K25" i="5"/>
  <c r="K32" i="5"/>
  <c r="K33" i="5"/>
  <c r="K36" i="5"/>
  <c r="K38" i="5"/>
  <c r="K94" i="5"/>
  <c r="K96" i="5"/>
  <c r="K97" i="5"/>
  <c r="K100" i="5"/>
  <c r="K105" i="5"/>
  <c r="K108" i="5"/>
  <c r="K110" i="5"/>
  <c r="K113" i="5"/>
  <c r="K116" i="5"/>
  <c r="L16" i="5"/>
  <c r="L15" i="5"/>
  <c r="L27" i="5"/>
  <c r="L67" i="5"/>
  <c r="L89" i="5"/>
  <c r="L91" i="5"/>
  <c r="L95" i="5"/>
  <c r="L97" i="5"/>
  <c r="L102" i="5"/>
  <c r="L110" i="5"/>
  <c r="L113" i="5"/>
  <c r="L121" i="5"/>
  <c r="C16" i="5"/>
  <c r="C15" i="5"/>
  <c r="N16" i="5"/>
  <c r="N15" i="5"/>
  <c r="O16" i="5"/>
  <c r="O15" i="5"/>
  <c r="G4" i="5"/>
  <c r="P16" i="5"/>
  <c r="P15" i="5"/>
  <c r="G5" i="5"/>
  <c r="Q16" i="5"/>
  <c r="Q15" i="5"/>
  <c r="G6" i="5"/>
  <c r="G7" i="5"/>
  <c r="E16" i="5"/>
  <c r="E15" i="5"/>
  <c r="M16" i="5"/>
  <c r="M15" i="5"/>
  <c r="B10" i="5"/>
  <c r="D16" i="5"/>
  <c r="D15" i="5"/>
  <c r="D123" i="5"/>
  <c r="J123" i="5"/>
  <c r="E123" i="5"/>
  <c r="K123" i="5"/>
  <c r="F123" i="5"/>
  <c r="G123" i="5"/>
  <c r="H123" i="5"/>
  <c r="L123" i="5"/>
  <c r="D124" i="5"/>
  <c r="I124" i="5"/>
  <c r="E124" i="5"/>
  <c r="L124" i="5"/>
  <c r="G124" i="5"/>
  <c r="H124" i="5"/>
  <c r="K124" i="5"/>
  <c r="D125" i="5"/>
  <c r="F125" i="5"/>
  <c r="E125" i="5"/>
  <c r="G125" i="5"/>
  <c r="H125" i="5"/>
  <c r="L125" i="5"/>
  <c r="D126" i="5"/>
  <c r="E126" i="5"/>
  <c r="G126" i="5"/>
  <c r="F126" i="5"/>
  <c r="H126" i="5"/>
  <c r="I126" i="5"/>
  <c r="J126" i="5"/>
  <c r="D127" i="5"/>
  <c r="H127" i="5"/>
  <c r="E127" i="5"/>
  <c r="D128" i="5"/>
  <c r="E128" i="5"/>
  <c r="H128" i="5"/>
  <c r="D129" i="5"/>
  <c r="E129" i="5"/>
  <c r="G129" i="5"/>
  <c r="D130" i="5"/>
  <c r="F130" i="5"/>
  <c r="E130" i="5"/>
  <c r="G130" i="5"/>
  <c r="H130" i="5"/>
  <c r="D131" i="5"/>
  <c r="J131" i="5"/>
  <c r="E131" i="5"/>
  <c r="F131" i="5"/>
  <c r="H131" i="5"/>
  <c r="D132" i="5"/>
  <c r="E132" i="5"/>
  <c r="L132" i="5"/>
  <c r="H132" i="5"/>
  <c r="D133" i="5"/>
  <c r="E133" i="5"/>
  <c r="G133" i="5"/>
  <c r="D134" i="5"/>
  <c r="J134" i="5"/>
  <c r="E134" i="5"/>
  <c r="G134" i="5"/>
  <c r="F134" i="5"/>
  <c r="H134" i="5"/>
  <c r="I134" i="5"/>
  <c r="D135" i="5"/>
  <c r="K135" i="5"/>
  <c r="E135" i="5"/>
  <c r="F135" i="5"/>
  <c r="G135" i="5"/>
  <c r="H135" i="5"/>
  <c r="J135" i="5"/>
  <c r="D136" i="5"/>
  <c r="F136" i="5"/>
  <c r="E136" i="5"/>
  <c r="K136" i="5"/>
  <c r="L136" i="5"/>
  <c r="G136" i="5"/>
  <c r="H136" i="5"/>
  <c r="I136" i="5"/>
  <c r="D137" i="5"/>
  <c r="E137" i="5"/>
  <c r="G137" i="5"/>
  <c r="D138" i="5"/>
  <c r="E138" i="5"/>
  <c r="G138" i="5"/>
  <c r="I138" i="5"/>
  <c r="D139" i="5"/>
  <c r="E139" i="5"/>
  <c r="G139" i="5"/>
  <c r="D140" i="5"/>
  <c r="F140" i="5"/>
  <c r="E140" i="5"/>
  <c r="L140" i="5"/>
  <c r="G140" i="5"/>
  <c r="I140" i="5"/>
  <c r="D141" i="5"/>
  <c r="F141" i="5"/>
  <c r="E141" i="5"/>
  <c r="G141" i="5"/>
  <c r="D142" i="5"/>
  <c r="E142" i="5"/>
  <c r="G142" i="5"/>
  <c r="D143" i="5"/>
  <c r="H143" i="5"/>
  <c r="K143" i="5"/>
  <c r="E143" i="5"/>
  <c r="L143" i="5"/>
  <c r="F143" i="5"/>
  <c r="G143" i="5"/>
  <c r="J143" i="5"/>
  <c r="D144" i="5"/>
  <c r="H144" i="5"/>
  <c r="F144" i="5"/>
  <c r="E144" i="5"/>
  <c r="K144" i="5"/>
  <c r="L144" i="5"/>
  <c r="G144" i="5"/>
  <c r="I144" i="5"/>
  <c r="D145" i="5"/>
  <c r="F145" i="5"/>
  <c r="E145" i="5"/>
  <c r="L145" i="5"/>
  <c r="G145" i="5"/>
  <c r="H145" i="5"/>
  <c r="D146" i="5"/>
  <c r="H146" i="5"/>
  <c r="E146" i="5"/>
  <c r="G146" i="5"/>
  <c r="F146" i="5"/>
  <c r="I146" i="5"/>
  <c r="D147" i="5"/>
  <c r="K147" i="5"/>
  <c r="E147" i="5"/>
  <c r="F147" i="5"/>
  <c r="G147" i="5"/>
  <c r="H147" i="5"/>
  <c r="J147" i="5"/>
  <c r="L147" i="5"/>
  <c r="D148" i="5"/>
  <c r="F148" i="5"/>
  <c r="E148" i="5"/>
  <c r="L148" i="5"/>
  <c r="G148" i="5"/>
  <c r="H148" i="5"/>
  <c r="I148" i="5"/>
  <c r="K148" i="5"/>
  <c r="D149" i="5"/>
  <c r="F149" i="5"/>
  <c r="E149" i="5"/>
  <c r="G149" i="5"/>
  <c r="H149" i="5"/>
  <c r="L149" i="5"/>
  <c r="D150" i="5"/>
  <c r="E150" i="5"/>
  <c r="G150" i="5"/>
  <c r="F150" i="5"/>
  <c r="D151" i="5"/>
  <c r="K151" i="5"/>
  <c r="E151" i="5"/>
  <c r="G151" i="5"/>
  <c r="D152" i="5"/>
  <c r="E152" i="5"/>
  <c r="G152" i="5"/>
  <c r="D153" i="5"/>
  <c r="F153" i="5"/>
  <c r="E153" i="5"/>
  <c r="H153" i="5"/>
  <c r="D154" i="5"/>
  <c r="I154" i="5"/>
  <c r="E154" i="5"/>
  <c r="G154" i="5"/>
  <c r="F154" i="5"/>
  <c r="H154" i="5"/>
  <c r="J154" i="5"/>
  <c r="D155" i="5"/>
  <c r="J155" i="5"/>
  <c r="E155" i="5"/>
  <c r="F155" i="5"/>
  <c r="H155" i="5"/>
  <c r="D156" i="5"/>
  <c r="I156" i="5"/>
  <c r="E156" i="5"/>
  <c r="K156" i="5"/>
  <c r="L156" i="5"/>
  <c r="G156" i="5"/>
  <c r="H156" i="5"/>
  <c r="D157" i="5"/>
  <c r="F157" i="5"/>
  <c r="E157" i="5"/>
  <c r="G157" i="5"/>
  <c r="H157" i="5"/>
  <c r="L157" i="5"/>
  <c r="D158" i="5"/>
  <c r="E158" i="5"/>
  <c r="G158" i="5"/>
  <c r="F158" i="5"/>
  <c r="H158" i="5"/>
  <c r="I158" i="5"/>
  <c r="J158" i="5"/>
  <c r="D159" i="5"/>
  <c r="F159" i="5"/>
  <c r="E159" i="5"/>
  <c r="H159" i="5"/>
  <c r="J159" i="5"/>
  <c r="D160" i="5"/>
  <c r="F160" i="5"/>
  <c r="E160" i="5"/>
  <c r="D161" i="5"/>
  <c r="E161" i="5"/>
  <c r="G161" i="5"/>
  <c r="D162" i="5"/>
  <c r="H162" i="5"/>
  <c r="E162" i="5"/>
  <c r="G162" i="5"/>
  <c r="D163" i="5"/>
  <c r="J163" i="5"/>
  <c r="K163" i="5"/>
  <c r="E163" i="5"/>
  <c r="H163" i="5"/>
  <c r="D164" i="5"/>
  <c r="I164" i="5"/>
  <c r="E164" i="5"/>
  <c r="L164" i="5"/>
  <c r="H164" i="5"/>
  <c r="D165" i="5"/>
  <c r="H165" i="5"/>
  <c r="E165" i="5"/>
  <c r="G165" i="5"/>
  <c r="D166" i="5"/>
  <c r="J166" i="5"/>
  <c r="E166" i="5"/>
  <c r="G166" i="5"/>
  <c r="F166" i="5"/>
  <c r="I166" i="5"/>
  <c r="D167" i="5"/>
  <c r="J167" i="5"/>
  <c r="E167" i="5"/>
  <c r="L167" i="5"/>
  <c r="F167" i="5"/>
  <c r="G167" i="5"/>
  <c r="H167" i="5"/>
  <c r="D168" i="5"/>
  <c r="F168" i="5"/>
  <c r="E168" i="5"/>
  <c r="G168" i="5"/>
  <c r="H168" i="5"/>
  <c r="I168" i="5"/>
  <c r="D169" i="5"/>
  <c r="F169" i="5"/>
  <c r="E169" i="5"/>
  <c r="G169" i="5"/>
  <c r="H169" i="5"/>
  <c r="L169" i="5"/>
  <c r="D170" i="5"/>
  <c r="E170" i="5"/>
  <c r="G170" i="5"/>
  <c r="D171" i="5"/>
  <c r="H171" i="5"/>
  <c r="E171" i="5"/>
  <c r="F171" i="5"/>
  <c r="G171" i="5"/>
  <c r="J171" i="5"/>
  <c r="D172" i="5"/>
  <c r="H172" i="5"/>
  <c r="F172" i="5"/>
  <c r="E172" i="5"/>
  <c r="L172" i="5"/>
  <c r="G172" i="5"/>
  <c r="K172" i="5"/>
  <c r="D173" i="5"/>
  <c r="F173" i="5"/>
  <c r="E173" i="5"/>
  <c r="L173" i="5"/>
  <c r="G173" i="5"/>
  <c r="H173" i="5"/>
  <c r="D174" i="5"/>
  <c r="H174" i="5"/>
  <c r="E174" i="5"/>
  <c r="G174" i="5"/>
  <c r="D175" i="5"/>
  <c r="K175" i="5"/>
  <c r="E175" i="5"/>
  <c r="G175" i="5"/>
  <c r="F175" i="5"/>
  <c r="H175" i="5"/>
  <c r="J175" i="5"/>
  <c r="D176" i="5"/>
  <c r="F176" i="5"/>
  <c r="E176" i="5"/>
  <c r="L176" i="5"/>
  <c r="H176" i="5"/>
  <c r="I176" i="5"/>
  <c r="D177" i="5"/>
  <c r="F177" i="5"/>
  <c r="E177" i="5"/>
  <c r="L177" i="5"/>
  <c r="H177" i="5"/>
  <c r="D178" i="5"/>
  <c r="E178" i="5"/>
  <c r="G178" i="5"/>
  <c r="F178" i="5"/>
  <c r="H178" i="5"/>
  <c r="I178" i="5"/>
  <c r="J178" i="5"/>
  <c r="D179" i="5"/>
  <c r="F179" i="5"/>
  <c r="K179" i="5"/>
  <c r="E179" i="5"/>
  <c r="G179" i="5"/>
  <c r="H179" i="5"/>
  <c r="J179" i="5"/>
  <c r="L179" i="5"/>
  <c r="D180" i="5"/>
  <c r="F180" i="5"/>
  <c r="E180" i="5"/>
  <c r="L180" i="5"/>
  <c r="H180" i="5"/>
  <c r="I180" i="5"/>
  <c r="D181" i="5"/>
  <c r="F181" i="5"/>
  <c r="E181" i="5"/>
  <c r="G181" i="5"/>
  <c r="H181" i="5"/>
  <c r="L181" i="5"/>
  <c r="D182" i="5"/>
  <c r="I182" i="5"/>
  <c r="E182" i="5"/>
  <c r="G182" i="5"/>
  <c r="F182" i="5"/>
  <c r="H182" i="5"/>
  <c r="J182" i="5"/>
  <c r="D183" i="5"/>
  <c r="K183" i="5"/>
  <c r="E183" i="5"/>
  <c r="F183" i="5"/>
  <c r="G183" i="5"/>
  <c r="H183" i="5"/>
  <c r="J183" i="5"/>
  <c r="L183" i="5"/>
  <c r="D184" i="5"/>
  <c r="F184" i="5"/>
  <c r="E184" i="5"/>
  <c r="L184" i="5"/>
  <c r="G184" i="5"/>
  <c r="H184" i="5"/>
  <c r="I184" i="5"/>
  <c r="K184" i="5"/>
  <c r="D185" i="5"/>
  <c r="F185" i="5"/>
  <c r="E185" i="5"/>
  <c r="G185" i="5"/>
  <c r="H185" i="5"/>
  <c r="L185" i="5"/>
  <c r="D186" i="5"/>
  <c r="E186" i="5"/>
  <c r="G186" i="5"/>
  <c r="D187" i="5"/>
  <c r="F187" i="5"/>
  <c r="K187" i="5"/>
  <c r="E187" i="5"/>
  <c r="G187" i="5"/>
  <c r="D188" i="5"/>
  <c r="H188" i="5"/>
  <c r="F188" i="5"/>
  <c r="E188" i="5"/>
  <c r="L188" i="5"/>
  <c r="D189" i="5"/>
  <c r="F189" i="5"/>
  <c r="E189" i="5"/>
  <c r="G189" i="5"/>
  <c r="H189" i="5"/>
  <c r="D190" i="5"/>
  <c r="J190" i="5"/>
  <c r="E190" i="5"/>
  <c r="F190" i="5"/>
  <c r="H190" i="5"/>
  <c r="I190" i="5"/>
  <c r="D191" i="5"/>
  <c r="K191" i="5"/>
  <c r="E191" i="5"/>
  <c r="L191" i="5"/>
  <c r="G191" i="5"/>
  <c r="H191" i="5"/>
  <c r="J191" i="5"/>
  <c r="D192" i="5"/>
  <c r="F192" i="5"/>
  <c r="E192" i="5"/>
  <c r="K192" i="5"/>
  <c r="G192" i="5"/>
  <c r="H192" i="5"/>
  <c r="I192" i="5"/>
  <c r="D193" i="5"/>
  <c r="H193" i="5"/>
  <c r="E193" i="5"/>
  <c r="G193" i="5"/>
  <c r="D194" i="5"/>
  <c r="E194" i="5"/>
  <c r="D195" i="5"/>
  <c r="J195" i="5"/>
  <c r="E195" i="5"/>
  <c r="F195" i="5"/>
  <c r="H195" i="5"/>
  <c r="D196" i="5"/>
  <c r="I196" i="5"/>
  <c r="E196" i="5"/>
  <c r="H196" i="5"/>
  <c r="D197" i="5"/>
  <c r="E197" i="5"/>
  <c r="D198" i="5"/>
  <c r="E198" i="5"/>
  <c r="F198" i="5"/>
  <c r="H198" i="5"/>
  <c r="I198" i="5"/>
  <c r="J198" i="5"/>
  <c r="D199" i="5"/>
  <c r="E199" i="5"/>
  <c r="G199" i="5"/>
  <c r="D200" i="5"/>
  <c r="E200" i="5"/>
  <c r="G200" i="5"/>
  <c r="D201" i="5"/>
  <c r="L201" i="5"/>
  <c r="E201" i="5"/>
  <c r="G201" i="5"/>
  <c r="D202" i="5"/>
  <c r="E202" i="5"/>
  <c r="F202" i="5"/>
  <c r="H202" i="5"/>
  <c r="I202" i="5"/>
  <c r="J202" i="5"/>
  <c r="D203" i="5"/>
  <c r="K203" i="5"/>
  <c r="E203" i="5"/>
  <c r="F203" i="5"/>
  <c r="G203" i="5"/>
  <c r="H203" i="5"/>
  <c r="J203" i="5"/>
  <c r="L203" i="5"/>
  <c r="D204" i="5"/>
  <c r="F204" i="5"/>
  <c r="E204" i="5"/>
  <c r="L204" i="5"/>
  <c r="G204" i="5"/>
  <c r="H204" i="5"/>
  <c r="I204" i="5"/>
  <c r="K204" i="5"/>
  <c r="D205" i="5"/>
  <c r="E205" i="5"/>
  <c r="G205" i="5"/>
  <c r="H205" i="5"/>
  <c r="D206" i="5"/>
  <c r="H206" i="5"/>
  <c r="E206" i="5"/>
  <c r="F206" i="5"/>
  <c r="I206" i="5"/>
  <c r="D207" i="5"/>
  <c r="H207" i="5"/>
  <c r="K207" i="5"/>
  <c r="E207" i="5"/>
  <c r="L207" i="5"/>
  <c r="F207" i="5"/>
  <c r="G207" i="5"/>
  <c r="J207" i="5"/>
  <c r="D208" i="5"/>
  <c r="I208" i="5"/>
  <c r="F208" i="5"/>
  <c r="E208" i="5"/>
  <c r="G208" i="5"/>
  <c r="H208" i="5"/>
  <c r="K208" i="5"/>
  <c r="D209" i="5"/>
  <c r="I209" i="5"/>
  <c r="E209" i="5"/>
  <c r="G209" i="5"/>
  <c r="H209" i="5"/>
  <c r="J209" i="5"/>
  <c r="D210" i="5"/>
  <c r="E210" i="5"/>
  <c r="G210" i="5"/>
  <c r="F210" i="5"/>
  <c r="H210" i="5"/>
  <c r="I210" i="5"/>
  <c r="J210" i="5"/>
  <c r="K210" i="5"/>
  <c r="D211" i="5"/>
  <c r="F211" i="5"/>
  <c r="E211" i="5"/>
  <c r="G211" i="5"/>
  <c r="H211" i="5"/>
  <c r="D212" i="5"/>
  <c r="H212" i="5"/>
  <c r="F212" i="5"/>
  <c r="E212" i="5"/>
  <c r="K212" i="5"/>
  <c r="I212" i="5"/>
  <c r="D213" i="5"/>
  <c r="I213" i="5"/>
  <c r="E213" i="5"/>
  <c r="G213" i="5"/>
  <c r="J213" i="5"/>
  <c r="D214" i="5"/>
  <c r="E214" i="5"/>
  <c r="G214" i="5"/>
  <c r="F214" i="5"/>
  <c r="H214" i="5"/>
  <c r="I214" i="5"/>
  <c r="J214" i="5"/>
  <c r="K214" i="5"/>
  <c r="D215" i="5"/>
  <c r="F215" i="5"/>
  <c r="E215" i="5"/>
  <c r="G215" i="5"/>
  <c r="H215" i="5"/>
  <c r="D216" i="5"/>
  <c r="I216" i="5"/>
  <c r="F216" i="5"/>
  <c r="E216" i="5"/>
  <c r="G216" i="5"/>
  <c r="H216" i="5"/>
  <c r="D217" i="5"/>
  <c r="J217" i="5"/>
  <c r="E217" i="5"/>
  <c r="D218" i="5"/>
  <c r="J218" i="5"/>
  <c r="E218" i="5"/>
  <c r="F218" i="5"/>
  <c r="G218" i="5"/>
  <c r="H218" i="5"/>
  <c r="I218" i="5"/>
  <c r="K218" i="5"/>
  <c r="D219" i="5"/>
  <c r="E219" i="5"/>
  <c r="G219" i="5"/>
  <c r="H219" i="5"/>
  <c r="J219" i="5"/>
  <c r="L219" i="5"/>
  <c r="D220" i="5"/>
  <c r="F220" i="5"/>
  <c r="E220" i="5"/>
  <c r="G220" i="5"/>
  <c r="H220" i="5"/>
  <c r="I220" i="5"/>
  <c r="K220" i="5"/>
  <c r="D221" i="5"/>
  <c r="I221" i="5"/>
  <c r="E221" i="5"/>
  <c r="G221" i="5"/>
  <c r="L221" i="5"/>
  <c r="D222" i="5"/>
  <c r="F222" i="5"/>
  <c r="E222" i="5"/>
  <c r="G222" i="5"/>
  <c r="D223" i="5"/>
  <c r="E223" i="5"/>
  <c r="G223" i="5"/>
  <c r="D224" i="5"/>
  <c r="I224" i="5"/>
  <c r="F224" i="5"/>
  <c r="E224" i="5"/>
  <c r="G224" i="5"/>
  <c r="H224" i="5"/>
  <c r="D225" i="5"/>
  <c r="H225" i="5"/>
  <c r="E225" i="5"/>
  <c r="G225" i="5"/>
  <c r="J225" i="5"/>
  <c r="D226" i="5"/>
  <c r="I226" i="5"/>
  <c r="E226" i="5"/>
  <c r="L226" i="5"/>
  <c r="F226" i="5"/>
  <c r="G226" i="5"/>
  <c r="H226" i="5"/>
  <c r="J226" i="5"/>
  <c r="K226" i="5"/>
  <c r="D227" i="5"/>
  <c r="H227" i="5"/>
  <c r="I227" i="5"/>
  <c r="E227" i="5"/>
  <c r="K227" i="5"/>
  <c r="F227" i="5"/>
  <c r="G227" i="5"/>
  <c r="J227" i="5"/>
  <c r="D228" i="5"/>
  <c r="H228" i="5"/>
  <c r="E228" i="5"/>
  <c r="I228" i="5"/>
  <c r="K228" i="5"/>
  <c r="D229" i="5"/>
  <c r="E229" i="5"/>
  <c r="F229" i="5"/>
  <c r="H229" i="5"/>
  <c r="I229" i="5"/>
  <c r="J229" i="5"/>
  <c r="L229" i="5"/>
  <c r="D230" i="5"/>
  <c r="L230" i="5"/>
  <c r="E230" i="5"/>
  <c r="D231" i="5"/>
  <c r="E231" i="5"/>
  <c r="G231" i="5"/>
  <c r="D232" i="5"/>
  <c r="H232" i="5"/>
  <c r="E232" i="5"/>
  <c r="K232" i="5"/>
  <c r="I232" i="5"/>
  <c r="D233" i="5"/>
  <c r="F233" i="5"/>
  <c r="E233" i="5"/>
  <c r="J233" i="5"/>
  <c r="L233" i="5"/>
  <c r="D234" i="5"/>
  <c r="E234" i="5"/>
  <c r="L234" i="5"/>
  <c r="F234" i="5"/>
  <c r="H234" i="5"/>
  <c r="I234" i="5"/>
  <c r="J234" i="5"/>
  <c r="D235" i="5"/>
  <c r="I235" i="5"/>
  <c r="E235" i="5"/>
  <c r="G235" i="5"/>
  <c r="D236" i="5"/>
  <c r="I236" i="5"/>
  <c r="H236" i="5"/>
  <c r="E236" i="5"/>
  <c r="K236" i="5"/>
  <c r="D237" i="5"/>
  <c r="E237" i="5"/>
  <c r="L237" i="5"/>
  <c r="F237" i="5"/>
  <c r="H237" i="5"/>
  <c r="I237" i="5"/>
  <c r="J237" i="5"/>
  <c r="D238" i="5"/>
  <c r="F238" i="5"/>
  <c r="E238" i="5"/>
  <c r="L238" i="5"/>
  <c r="I238" i="5"/>
  <c r="J238" i="5"/>
  <c r="D239" i="5"/>
  <c r="I239" i="5"/>
  <c r="E239" i="5"/>
  <c r="G239" i="5"/>
  <c r="H239" i="5"/>
  <c r="J239" i="5"/>
  <c r="D240" i="5"/>
  <c r="E240" i="5"/>
  <c r="D241" i="5"/>
  <c r="J241" i="5"/>
  <c r="E241" i="5"/>
  <c r="F241" i="5"/>
  <c r="H241" i="5"/>
  <c r="I241" i="5"/>
  <c r="L241" i="5"/>
  <c r="D242" i="5"/>
  <c r="J242" i="5"/>
  <c r="E242" i="5"/>
  <c r="L242" i="5"/>
  <c r="F242" i="5"/>
  <c r="H242" i="5"/>
  <c r="I242" i="5"/>
  <c r="D243" i="5"/>
  <c r="I243" i="5"/>
  <c r="E243" i="5"/>
  <c r="G243" i="5"/>
  <c r="J243" i="5"/>
  <c r="D244" i="5"/>
  <c r="E244" i="5"/>
  <c r="K244" i="5"/>
  <c r="D245" i="5"/>
  <c r="I245" i="5"/>
  <c r="E245" i="5"/>
  <c r="L245" i="5"/>
  <c r="F245" i="5"/>
  <c r="H245" i="5"/>
  <c r="J245" i="5"/>
  <c r="D246" i="5"/>
  <c r="I246" i="5"/>
  <c r="E246" i="5"/>
  <c r="L246" i="5"/>
  <c r="F246" i="5"/>
  <c r="H246" i="5"/>
  <c r="J246" i="5"/>
  <c r="D247" i="5"/>
  <c r="I247" i="5"/>
  <c r="E247" i="5"/>
  <c r="G247" i="5"/>
  <c r="H247" i="5"/>
  <c r="J247" i="5"/>
  <c r="D248" i="5"/>
  <c r="H248" i="5"/>
  <c r="E248" i="5"/>
  <c r="I248" i="5"/>
  <c r="K248" i="5"/>
  <c r="D249" i="5"/>
  <c r="H249" i="5"/>
  <c r="E249" i="5"/>
  <c r="L249" i="5"/>
  <c r="F249" i="5"/>
  <c r="I249" i="5"/>
  <c r="D250" i="5"/>
  <c r="H250" i="5"/>
  <c r="E250" i="5"/>
  <c r="L250" i="5"/>
  <c r="F250" i="5"/>
  <c r="I250" i="5"/>
  <c r="D251" i="5"/>
  <c r="J251" i="5"/>
  <c r="I251" i="5"/>
  <c r="E251" i="5"/>
  <c r="G251" i="5"/>
  <c r="H251" i="5"/>
  <c r="D252" i="5"/>
  <c r="H252" i="5"/>
  <c r="E252" i="5"/>
  <c r="D253" i="5"/>
  <c r="E253" i="5"/>
  <c r="L253" i="5"/>
  <c r="D254" i="5"/>
  <c r="F254" i="5"/>
  <c r="E254" i="5"/>
  <c r="L254" i="5"/>
  <c r="H254" i="5"/>
  <c r="D255" i="5"/>
  <c r="H255" i="5"/>
  <c r="E255" i="5"/>
  <c r="G255" i="5"/>
  <c r="J255" i="5"/>
  <c r="D256" i="5"/>
  <c r="H256" i="5"/>
  <c r="E256" i="5"/>
  <c r="I256" i="5"/>
  <c r="K256" i="5"/>
  <c r="D257" i="5"/>
  <c r="E257" i="5"/>
  <c r="D258" i="5"/>
  <c r="E258" i="5"/>
  <c r="L258" i="5"/>
  <c r="D259" i="5"/>
  <c r="J259" i="5"/>
  <c r="I259" i="5"/>
  <c r="E259" i="5"/>
  <c r="G259" i="5"/>
  <c r="H259" i="5"/>
  <c r="D260" i="5"/>
  <c r="H260" i="5"/>
  <c r="E260" i="5"/>
  <c r="I260" i="5"/>
  <c r="K260" i="5"/>
  <c r="D261" i="5"/>
  <c r="H261" i="5"/>
  <c r="E261" i="5"/>
  <c r="F261" i="5"/>
  <c r="I261" i="5"/>
  <c r="J261" i="5"/>
  <c r="L261" i="5"/>
  <c r="D262" i="5"/>
  <c r="E262" i="5"/>
  <c r="D263" i="5"/>
  <c r="I263" i="5"/>
  <c r="E263" i="5"/>
  <c r="G263" i="5"/>
  <c r="D264" i="5"/>
  <c r="H264" i="5"/>
  <c r="E264" i="5"/>
  <c r="K264" i="5"/>
  <c r="I264" i="5"/>
  <c r="D265" i="5"/>
  <c r="F265" i="5"/>
  <c r="E265" i="5"/>
  <c r="J265" i="5"/>
  <c r="L265" i="5"/>
  <c r="D266" i="5"/>
  <c r="F266" i="5"/>
  <c r="E266" i="5"/>
  <c r="L266" i="5"/>
  <c r="H266" i="5"/>
  <c r="I266" i="5"/>
  <c r="J266" i="5"/>
  <c r="D267" i="5"/>
  <c r="E267" i="5"/>
  <c r="G267" i="5"/>
  <c r="D268" i="5"/>
  <c r="I268" i="5"/>
  <c r="H268" i="5"/>
  <c r="E268" i="5"/>
  <c r="K268" i="5"/>
  <c r="D269" i="5"/>
  <c r="L269" i="5"/>
  <c r="E269" i="5"/>
  <c r="F269" i="5"/>
  <c r="H269" i="5"/>
  <c r="I269" i="5"/>
  <c r="J269" i="5"/>
  <c r="D270" i="5"/>
  <c r="F270" i="5"/>
  <c r="E270" i="5"/>
  <c r="L270" i="5"/>
  <c r="I270" i="5"/>
  <c r="J270" i="5"/>
  <c r="D271" i="5"/>
  <c r="I271" i="5"/>
  <c r="E271" i="5"/>
  <c r="G271" i="5"/>
  <c r="H271" i="5"/>
  <c r="J271" i="5"/>
  <c r="D272" i="5"/>
  <c r="H272" i="5"/>
  <c r="E272" i="5"/>
  <c r="D273" i="5"/>
  <c r="E273" i="5"/>
  <c r="F273" i="5"/>
  <c r="H273" i="5"/>
  <c r="I273" i="5"/>
  <c r="J273" i="5"/>
  <c r="L273" i="5"/>
  <c r="D274" i="5"/>
  <c r="J274" i="5"/>
  <c r="E274" i="5"/>
  <c r="L274" i="5"/>
  <c r="F274" i="5"/>
  <c r="H274" i="5"/>
  <c r="I274" i="5"/>
  <c r="D275" i="5"/>
  <c r="I275" i="5"/>
  <c r="E275" i="5"/>
  <c r="G275" i="5"/>
  <c r="J275" i="5"/>
  <c r="D276" i="5"/>
  <c r="E276" i="5"/>
  <c r="K276" i="5"/>
  <c r="D277" i="5"/>
  <c r="I277" i="5"/>
  <c r="E277" i="5"/>
  <c r="L277" i="5"/>
  <c r="F277" i="5"/>
  <c r="H277" i="5"/>
  <c r="J277" i="5"/>
  <c r="D278" i="5"/>
  <c r="E278" i="5"/>
  <c r="L278" i="5"/>
  <c r="F278" i="5"/>
  <c r="H278" i="5"/>
  <c r="I278" i="5"/>
  <c r="J278" i="5"/>
  <c r="D279" i="5"/>
  <c r="I279" i="5"/>
  <c r="E279" i="5"/>
  <c r="G279" i="5"/>
  <c r="H279" i="5"/>
  <c r="J279" i="5"/>
  <c r="D280" i="5"/>
  <c r="I280" i="5"/>
  <c r="H280" i="5"/>
  <c r="E280" i="5"/>
  <c r="K280" i="5"/>
  <c r="D281" i="5"/>
  <c r="H281" i="5"/>
  <c r="E281" i="5"/>
  <c r="L281" i="5"/>
  <c r="F281" i="5"/>
  <c r="I281" i="5"/>
  <c r="D282" i="5"/>
  <c r="H282" i="5"/>
  <c r="E282" i="5"/>
  <c r="L282" i="5"/>
  <c r="F282" i="5"/>
  <c r="I282" i="5"/>
  <c r="D283" i="5"/>
  <c r="I283" i="5"/>
  <c r="E283" i="5"/>
  <c r="G283" i="5"/>
  <c r="H283" i="5"/>
  <c r="J283" i="5"/>
  <c r="D284" i="5"/>
  <c r="E284" i="5"/>
  <c r="D285" i="5"/>
  <c r="E285" i="5"/>
  <c r="L285" i="5"/>
  <c r="H285" i="5"/>
  <c r="D286" i="5"/>
  <c r="F286" i="5"/>
  <c r="E286" i="5"/>
  <c r="L286" i="5"/>
  <c r="H286" i="5"/>
  <c r="D287" i="5"/>
  <c r="H287" i="5"/>
  <c r="I287" i="5"/>
  <c r="E287" i="5"/>
  <c r="G287" i="5"/>
  <c r="J287" i="5"/>
  <c r="D288" i="5"/>
  <c r="H288" i="5"/>
  <c r="E288" i="5"/>
  <c r="I288" i="5"/>
  <c r="K288" i="5"/>
  <c r="D289" i="5"/>
  <c r="E289" i="5"/>
  <c r="F289" i="5"/>
  <c r="D290" i="5"/>
  <c r="E290" i="5"/>
  <c r="D291" i="5"/>
  <c r="J291" i="5"/>
  <c r="E291" i="5"/>
  <c r="G291" i="5"/>
  <c r="D292" i="5"/>
  <c r="H292" i="5"/>
  <c r="E292" i="5"/>
  <c r="I292" i="5"/>
  <c r="K292" i="5"/>
  <c r="D293" i="5"/>
  <c r="H293" i="5"/>
  <c r="E293" i="5"/>
  <c r="F293" i="5"/>
  <c r="I293" i="5"/>
  <c r="J293" i="5"/>
  <c r="L293" i="5"/>
  <c r="D294" i="5"/>
  <c r="I294" i="5"/>
  <c r="E294" i="5"/>
  <c r="L294" i="5"/>
  <c r="J294" i="5"/>
  <c r="D295" i="5"/>
  <c r="I295" i="5"/>
  <c r="E295" i="5"/>
  <c r="G295" i="5"/>
  <c r="D296" i="5"/>
  <c r="H296" i="5"/>
  <c r="E296" i="5"/>
  <c r="D297" i="5"/>
  <c r="E297" i="5"/>
  <c r="D298" i="5"/>
  <c r="F298" i="5"/>
  <c r="E298" i="5"/>
  <c r="L298" i="5"/>
  <c r="H298" i="5"/>
  <c r="I298" i="5"/>
  <c r="J298" i="5"/>
  <c r="D299" i="5"/>
  <c r="E299" i="5"/>
  <c r="G299" i="5"/>
  <c r="J299" i="5"/>
  <c r="D300" i="5"/>
  <c r="I300" i="5"/>
  <c r="H300" i="5"/>
  <c r="E300" i="5"/>
  <c r="K300" i="5"/>
  <c r="D301" i="5"/>
  <c r="L301" i="5"/>
  <c r="E301" i="5"/>
  <c r="F301" i="5"/>
  <c r="H301" i="5"/>
  <c r="I301" i="5"/>
  <c r="J301" i="5"/>
  <c r="D302" i="5"/>
  <c r="E302" i="5"/>
  <c r="D303" i="5"/>
  <c r="I303" i="5"/>
  <c r="E303" i="5"/>
  <c r="G303" i="5"/>
  <c r="H303" i="5"/>
  <c r="J303" i="5"/>
  <c r="D304" i="5"/>
  <c r="K304" i="5"/>
  <c r="H304" i="5"/>
  <c r="E304" i="5"/>
  <c r="I304" i="5"/>
  <c r="D305" i="5"/>
  <c r="E305" i="5"/>
  <c r="L305" i="5"/>
  <c r="F305" i="5"/>
  <c r="H305" i="5"/>
  <c r="I305" i="5"/>
  <c r="J305" i="5"/>
  <c r="D306" i="5"/>
  <c r="J306" i="5"/>
  <c r="E306" i="5"/>
  <c r="L306" i="5"/>
  <c r="F306" i="5"/>
  <c r="H306" i="5"/>
  <c r="I306" i="5"/>
  <c r="D307" i="5"/>
  <c r="I307" i="5"/>
  <c r="E307" i="5"/>
  <c r="G307" i="5"/>
  <c r="D308" i="5"/>
  <c r="E308" i="5"/>
  <c r="D309" i="5"/>
  <c r="E309" i="5"/>
  <c r="F309" i="5"/>
  <c r="H309" i="5"/>
  <c r="I309" i="5"/>
  <c r="J309" i="5"/>
  <c r="D310" i="5"/>
  <c r="F310" i="5"/>
  <c r="E310" i="5"/>
  <c r="L310" i="5"/>
  <c r="H310" i="5"/>
  <c r="I310" i="5"/>
  <c r="J310" i="5"/>
  <c r="D311" i="5"/>
  <c r="E311" i="5"/>
  <c r="G311" i="5"/>
  <c r="D312" i="5"/>
  <c r="E312" i="5"/>
  <c r="D313" i="5"/>
  <c r="H313" i="5"/>
  <c r="E313" i="5"/>
  <c r="F313" i="5"/>
  <c r="I313" i="5"/>
  <c r="J313" i="5"/>
  <c r="D314" i="5"/>
  <c r="E314" i="5"/>
  <c r="F314" i="5"/>
  <c r="J314" i="5"/>
  <c r="D315" i="5"/>
  <c r="I315" i="5"/>
  <c r="E315" i="5"/>
  <c r="G315" i="5"/>
  <c r="H315" i="5"/>
  <c r="D316" i="5"/>
  <c r="H316" i="5"/>
  <c r="E316" i="5"/>
  <c r="I316" i="5"/>
  <c r="D317" i="5"/>
  <c r="H317" i="5"/>
  <c r="E317" i="5"/>
  <c r="D318" i="5"/>
  <c r="E318" i="5"/>
  <c r="D319" i="5"/>
  <c r="I319" i="5"/>
  <c r="E319" i="5"/>
  <c r="G319" i="5"/>
  <c r="H319" i="5"/>
  <c r="D320" i="5"/>
  <c r="I320" i="5"/>
  <c r="H320" i="5"/>
  <c r="E320" i="5"/>
  <c r="D321" i="5"/>
  <c r="I321" i="5"/>
  <c r="E321" i="5"/>
  <c r="H321" i="5"/>
  <c r="J321" i="5"/>
  <c r="D322" i="5"/>
  <c r="J322" i="5"/>
  <c r="E322" i="5"/>
  <c r="L322" i="5"/>
  <c r="F322" i="5"/>
  <c r="H322" i="5"/>
  <c r="I322" i="5"/>
  <c r="D323" i="5"/>
  <c r="E323" i="5"/>
  <c r="G323" i="5"/>
  <c r="D324" i="5"/>
  <c r="H324" i="5"/>
  <c r="E324" i="5"/>
  <c r="D325" i="5"/>
  <c r="E325" i="5"/>
  <c r="F325" i="5"/>
  <c r="H325" i="5"/>
  <c r="I325" i="5"/>
  <c r="J325" i="5"/>
  <c r="D326" i="5"/>
  <c r="E326" i="5"/>
  <c r="L326" i="5"/>
  <c r="F326" i="5"/>
  <c r="H326" i="5"/>
  <c r="I326" i="5"/>
  <c r="J326" i="5"/>
  <c r="D327" i="5"/>
  <c r="E327" i="5"/>
  <c r="G327" i="5"/>
  <c r="D328" i="5"/>
  <c r="H328" i="5"/>
  <c r="E328" i="5"/>
  <c r="I328" i="5"/>
  <c r="D329" i="5"/>
  <c r="H329" i="5"/>
  <c r="E329" i="5"/>
  <c r="F329" i="5"/>
  <c r="I329" i="5"/>
  <c r="J329" i="5"/>
  <c r="D330" i="5"/>
  <c r="E330" i="5"/>
  <c r="L330" i="5"/>
  <c r="F330" i="5"/>
  <c r="D331" i="5"/>
  <c r="I331" i="5"/>
  <c r="E331" i="5"/>
  <c r="G331" i="5"/>
  <c r="H331" i="5"/>
  <c r="D332" i="5"/>
  <c r="H332" i="5"/>
  <c r="E332" i="5"/>
  <c r="I332" i="5"/>
  <c r="D333" i="5"/>
  <c r="E333" i="5"/>
  <c r="H333" i="5"/>
  <c r="D334" i="5"/>
  <c r="L334" i="5"/>
  <c r="E334" i="5"/>
  <c r="F334" i="5"/>
  <c r="I334" i="5"/>
  <c r="D335" i="5"/>
  <c r="I335" i="5"/>
  <c r="E335" i="5"/>
  <c r="G335" i="5"/>
  <c r="H335" i="5"/>
  <c r="D336" i="5"/>
  <c r="I336" i="5"/>
  <c r="H336" i="5"/>
  <c r="E336" i="5"/>
  <c r="D14" i="6"/>
  <c r="E21" i="6"/>
  <c r="F21" i="6"/>
  <c r="E22" i="6"/>
  <c r="F22" i="6"/>
  <c r="E23" i="6"/>
  <c r="F23" i="6"/>
  <c r="G23" i="6"/>
  <c r="E24" i="6"/>
  <c r="F24" i="6"/>
  <c r="E25" i="6"/>
  <c r="F25" i="6"/>
  <c r="E26" i="6"/>
  <c r="F26" i="6"/>
  <c r="E27" i="6"/>
  <c r="F27" i="6"/>
  <c r="E28" i="6"/>
  <c r="F28" i="6"/>
  <c r="G28" i="6"/>
  <c r="M28" i="6"/>
  <c r="E29" i="6"/>
  <c r="F29" i="6"/>
  <c r="E30" i="6"/>
  <c r="F30" i="6"/>
  <c r="E31" i="6"/>
  <c r="F31" i="6"/>
  <c r="G31" i="6"/>
  <c r="E32" i="6"/>
  <c r="F32" i="6"/>
  <c r="E33" i="6"/>
  <c r="F33" i="6"/>
  <c r="G33" i="6"/>
  <c r="E34" i="6"/>
  <c r="F34" i="6"/>
  <c r="E35" i="6"/>
  <c r="F35" i="6"/>
  <c r="E36" i="6"/>
  <c r="F36" i="6"/>
  <c r="E37" i="6"/>
  <c r="F37" i="6"/>
  <c r="E48" i="6"/>
  <c r="F48" i="6"/>
  <c r="E49" i="6"/>
  <c r="F49" i="6"/>
  <c r="E51" i="6"/>
  <c r="F51" i="6"/>
  <c r="G51" i="6"/>
  <c r="E52" i="6"/>
  <c r="F52" i="6"/>
  <c r="E53" i="6"/>
  <c r="F53" i="6"/>
  <c r="E54" i="6"/>
  <c r="F54" i="6"/>
  <c r="E55" i="6"/>
  <c r="F55" i="6"/>
  <c r="E56" i="6"/>
  <c r="F56" i="6"/>
  <c r="E58" i="6"/>
  <c r="F58" i="6"/>
  <c r="E59" i="6"/>
  <c r="F59" i="6"/>
  <c r="E60" i="6"/>
  <c r="F60" i="6"/>
  <c r="G60" i="6"/>
  <c r="J60" i="6"/>
  <c r="E61" i="6"/>
  <c r="F61" i="6"/>
  <c r="E66" i="6"/>
  <c r="F66" i="6"/>
  <c r="G66" i="6"/>
  <c r="E67" i="6"/>
  <c r="F67" i="6"/>
  <c r="E73" i="6"/>
  <c r="F73" i="6"/>
  <c r="E74" i="6"/>
  <c r="F74" i="6"/>
  <c r="E75" i="6"/>
  <c r="F75" i="6"/>
  <c r="E76" i="6"/>
  <c r="F76" i="6"/>
  <c r="E77" i="6"/>
  <c r="F77" i="6"/>
  <c r="G77" i="6"/>
  <c r="E78" i="6"/>
  <c r="F78" i="6"/>
  <c r="E79" i="6"/>
  <c r="F79" i="6"/>
  <c r="E80" i="6"/>
  <c r="F80" i="6"/>
  <c r="G80" i="6"/>
  <c r="E81" i="6"/>
  <c r="F81" i="6"/>
  <c r="E82" i="6"/>
  <c r="F82" i="6"/>
  <c r="E83" i="6"/>
  <c r="F83" i="6"/>
  <c r="E84" i="6"/>
  <c r="F84" i="6"/>
  <c r="E85" i="6"/>
  <c r="F85" i="6"/>
  <c r="G85" i="6"/>
  <c r="J85" i="6"/>
  <c r="E86" i="6"/>
  <c r="F86" i="6"/>
  <c r="E87" i="6"/>
  <c r="F87" i="6"/>
  <c r="E88" i="6"/>
  <c r="F88" i="6"/>
  <c r="E90" i="6"/>
  <c r="F90" i="6"/>
  <c r="E93" i="6"/>
  <c r="F93" i="6"/>
  <c r="E94" i="6"/>
  <c r="F94" i="6"/>
  <c r="E95" i="6"/>
  <c r="F95" i="6"/>
  <c r="E96" i="6"/>
  <c r="F96" i="6"/>
  <c r="E97" i="6"/>
  <c r="F97" i="6"/>
  <c r="E98" i="6"/>
  <c r="F98" i="6"/>
  <c r="E99" i="6"/>
  <c r="F99" i="6"/>
  <c r="E100" i="6"/>
  <c r="F100" i="6"/>
  <c r="G100" i="6"/>
  <c r="E101" i="6"/>
  <c r="F101" i="6"/>
  <c r="E102" i="6"/>
  <c r="F102" i="6"/>
  <c r="E104" i="6"/>
  <c r="F104" i="6"/>
  <c r="E105" i="6"/>
  <c r="F105" i="6"/>
  <c r="E106" i="6"/>
  <c r="F106" i="6"/>
  <c r="E107" i="6"/>
  <c r="F107" i="6"/>
  <c r="E108" i="6"/>
  <c r="F108" i="6"/>
  <c r="E109" i="6"/>
  <c r="F109" i="6"/>
  <c r="E110" i="6"/>
  <c r="F110" i="6"/>
  <c r="E111" i="6"/>
  <c r="F111" i="6"/>
  <c r="E112" i="6"/>
  <c r="F112" i="6"/>
  <c r="E114" i="6"/>
  <c r="F114" i="6"/>
  <c r="E120" i="6"/>
  <c r="F120" i="6"/>
  <c r="E121" i="6"/>
  <c r="F121" i="6"/>
  <c r="E125" i="6"/>
  <c r="F125" i="6"/>
  <c r="E126" i="6"/>
  <c r="F126" i="6"/>
  <c r="E127" i="6"/>
  <c r="F127" i="6"/>
  <c r="E128" i="6"/>
  <c r="F128" i="6"/>
  <c r="E130" i="6"/>
  <c r="F130" i="6"/>
  <c r="E131" i="6"/>
  <c r="F131" i="6"/>
  <c r="E132" i="6"/>
  <c r="F132" i="6"/>
  <c r="G132" i="6"/>
  <c r="E133" i="6"/>
  <c r="F133" i="6"/>
  <c r="E134" i="6"/>
  <c r="F134" i="6"/>
  <c r="E135" i="6"/>
  <c r="F135" i="6"/>
  <c r="E136" i="6"/>
  <c r="F136" i="6"/>
  <c r="E137" i="6"/>
  <c r="F137" i="6"/>
  <c r="E138" i="6"/>
  <c r="F138" i="6"/>
  <c r="E139" i="6"/>
  <c r="F139" i="6"/>
  <c r="E140" i="6"/>
  <c r="F140" i="6"/>
  <c r="E141" i="6"/>
  <c r="F141" i="6"/>
  <c r="E142" i="6"/>
  <c r="F142" i="6"/>
  <c r="E143" i="6"/>
  <c r="F143" i="6"/>
  <c r="E144" i="6"/>
  <c r="F144" i="6"/>
  <c r="E145" i="6"/>
  <c r="F145" i="6"/>
  <c r="E146" i="6"/>
  <c r="F146" i="6"/>
  <c r="E147" i="6"/>
  <c r="F147" i="6"/>
  <c r="E148" i="6"/>
  <c r="F148" i="6"/>
  <c r="E149" i="6"/>
  <c r="F149" i="6"/>
  <c r="E150" i="6"/>
  <c r="F150" i="6"/>
  <c r="E151" i="6"/>
  <c r="F151" i="6"/>
  <c r="E152" i="6"/>
  <c r="F152" i="6"/>
  <c r="E153" i="6"/>
  <c r="F153" i="6"/>
  <c r="E154" i="6"/>
  <c r="F154" i="6"/>
  <c r="E155" i="6"/>
  <c r="F155" i="6"/>
  <c r="E156" i="6"/>
  <c r="F156" i="6"/>
  <c r="E157" i="6"/>
  <c r="F157" i="6"/>
  <c r="E158" i="6"/>
  <c r="F158" i="6"/>
  <c r="E159" i="6"/>
  <c r="F159" i="6"/>
  <c r="E161" i="6"/>
  <c r="F161" i="6"/>
  <c r="G161" i="6"/>
  <c r="E162" i="6"/>
  <c r="F162" i="6"/>
  <c r="E57" i="6"/>
  <c r="F57" i="6"/>
  <c r="E62" i="6"/>
  <c r="F62" i="6"/>
  <c r="E63" i="6"/>
  <c r="F63" i="6"/>
  <c r="E64" i="6"/>
  <c r="F64" i="6"/>
  <c r="E65" i="6"/>
  <c r="F65" i="6"/>
  <c r="E68" i="6"/>
  <c r="F68" i="6"/>
  <c r="E69" i="6"/>
  <c r="F69" i="6"/>
  <c r="E70" i="6"/>
  <c r="F70" i="6"/>
  <c r="E71" i="6"/>
  <c r="F71" i="6"/>
  <c r="E72" i="6"/>
  <c r="F72" i="6"/>
  <c r="E89" i="6"/>
  <c r="F89" i="6"/>
  <c r="E91" i="6"/>
  <c r="F91" i="6"/>
  <c r="E92" i="6"/>
  <c r="F92" i="6"/>
  <c r="E103" i="6"/>
  <c r="F103" i="6"/>
  <c r="G103" i="6"/>
  <c r="N103" i="6"/>
  <c r="E113" i="6"/>
  <c r="F113" i="6"/>
  <c r="E115" i="6"/>
  <c r="F115" i="6"/>
  <c r="G115" i="6"/>
  <c r="E116" i="6"/>
  <c r="F116" i="6"/>
  <c r="E117" i="6"/>
  <c r="F117" i="6"/>
  <c r="E118" i="6"/>
  <c r="F118" i="6"/>
  <c r="E119" i="6"/>
  <c r="F119" i="6"/>
  <c r="E122" i="6"/>
  <c r="F122" i="6"/>
  <c r="E123" i="6"/>
  <c r="F123" i="6"/>
  <c r="E124" i="6"/>
  <c r="F124" i="6"/>
  <c r="E129" i="6"/>
  <c r="F129" i="6"/>
  <c r="F16" i="6"/>
  <c r="F17" i="6" s="1"/>
  <c r="C17" i="6"/>
  <c r="Q21" i="6"/>
  <c r="Q22" i="6"/>
  <c r="Q23" i="6"/>
  <c r="Q24" i="6"/>
  <c r="Q25" i="6"/>
  <c r="Q26" i="6"/>
  <c r="Q27" i="6"/>
  <c r="Q28" i="6"/>
  <c r="Q29" i="6"/>
  <c r="Q30" i="6"/>
  <c r="Q31" i="6"/>
  <c r="Q32" i="6"/>
  <c r="Q33" i="6"/>
  <c r="Q34" i="6"/>
  <c r="Q35" i="6"/>
  <c r="Q36" i="6"/>
  <c r="Q37" i="6"/>
  <c r="Q48" i="6"/>
  <c r="Q49" i="6"/>
  <c r="Q51" i="6"/>
  <c r="Q52" i="6"/>
  <c r="Q53" i="6"/>
  <c r="Q54" i="6"/>
  <c r="Q55" i="6"/>
  <c r="Q56" i="6"/>
  <c r="Q57" i="6"/>
  <c r="Q58" i="6"/>
  <c r="Q59" i="6"/>
  <c r="Q60" i="6"/>
  <c r="Q61" i="6"/>
  <c r="Q62" i="6"/>
  <c r="Q63" i="6"/>
  <c r="Q64" i="6"/>
  <c r="Q65" i="6"/>
  <c r="Q66" i="6"/>
  <c r="Q67" i="6"/>
  <c r="Q68" i="6"/>
  <c r="Q69" i="6"/>
  <c r="Q70" i="6"/>
  <c r="Q71" i="6"/>
  <c r="Q72" i="6"/>
  <c r="Q73" i="6"/>
  <c r="Q74" i="6"/>
  <c r="Q75" i="6"/>
  <c r="Q76" i="6"/>
  <c r="Q77" i="6"/>
  <c r="Q78" i="6"/>
  <c r="Q79" i="6"/>
  <c r="Q80" i="6"/>
  <c r="Q81" i="6"/>
  <c r="Q82" i="6"/>
  <c r="Q83" i="6"/>
  <c r="Q84" i="6"/>
  <c r="Q85" i="6"/>
  <c r="Q86" i="6"/>
  <c r="Q87" i="6"/>
  <c r="Q88" i="6"/>
  <c r="Q89" i="6"/>
  <c r="Q90" i="6"/>
  <c r="Q91" i="6"/>
  <c r="Q92" i="6"/>
  <c r="Q93" i="6"/>
  <c r="Q94" i="6"/>
  <c r="Q95" i="6"/>
  <c r="Q96" i="6"/>
  <c r="Q97" i="6"/>
  <c r="Q98" i="6"/>
  <c r="Q99" i="6"/>
  <c r="Q100" i="6"/>
  <c r="Q101" i="6"/>
  <c r="Q102" i="6"/>
  <c r="Q103" i="6"/>
  <c r="Q104" i="6"/>
  <c r="Q105" i="6"/>
  <c r="Q106" i="6"/>
  <c r="Q107" i="6"/>
  <c r="Q108" i="6"/>
  <c r="Q109" i="6"/>
  <c r="Q110" i="6"/>
  <c r="Q111" i="6"/>
  <c r="Q112" i="6"/>
  <c r="Q113" i="6"/>
  <c r="Q114" i="6"/>
  <c r="Q115" i="6"/>
  <c r="Q116" i="6"/>
  <c r="Q117" i="6"/>
  <c r="Q118" i="6"/>
  <c r="Q119" i="6"/>
  <c r="Q120" i="6"/>
  <c r="Q121" i="6"/>
  <c r="Q122" i="6"/>
  <c r="Q123" i="6"/>
  <c r="Q124" i="6"/>
  <c r="Q125" i="6"/>
  <c r="Q126" i="6"/>
  <c r="Q127" i="6"/>
  <c r="Q128" i="6"/>
  <c r="Q129" i="6"/>
  <c r="Q130" i="6"/>
  <c r="Q131" i="6"/>
  <c r="Q132" i="6"/>
  <c r="Q133" i="6"/>
  <c r="Q134" i="6"/>
  <c r="Q135" i="6"/>
  <c r="Q136" i="6"/>
  <c r="Q137" i="6"/>
  <c r="Q138" i="6"/>
  <c r="Q139" i="6"/>
  <c r="Q140" i="6"/>
  <c r="Q141" i="6"/>
  <c r="Q142" i="6"/>
  <c r="Q143" i="6"/>
  <c r="Q144" i="6"/>
  <c r="Q145" i="6"/>
  <c r="Q146" i="6"/>
  <c r="Q147" i="6"/>
  <c r="Q148" i="6"/>
  <c r="Q149" i="6"/>
  <c r="Q150" i="6"/>
  <c r="Q151" i="6"/>
  <c r="Q152" i="6"/>
  <c r="Q153" i="6"/>
  <c r="Q154" i="6"/>
  <c r="Q155" i="6"/>
  <c r="Q156" i="6"/>
  <c r="Q157" i="6"/>
  <c r="Q158" i="6"/>
  <c r="Q159" i="6"/>
  <c r="Q161" i="6"/>
  <c r="Q162" i="6"/>
  <c r="Q163" i="6"/>
  <c r="Q166" i="6"/>
  <c r="M168" i="6"/>
  <c r="Q168" i="6"/>
  <c r="Q169" i="6"/>
  <c r="Q170" i="6"/>
  <c r="Q171" i="6"/>
  <c r="Q172" i="6"/>
  <c r="Q174" i="6"/>
  <c r="I175" i="6"/>
  <c r="Q175" i="6"/>
  <c r="Q177" i="6"/>
  <c r="Q179" i="6"/>
  <c r="Q181" i="6"/>
  <c r="Q183" i="6"/>
  <c r="Q184" i="6"/>
  <c r="Q186" i="6"/>
  <c r="Q188" i="6"/>
  <c r="Q189" i="6"/>
  <c r="Q190" i="6"/>
  <c r="Q191" i="6"/>
  <c r="Q192" i="6"/>
  <c r="Q193" i="6"/>
  <c r="Q194" i="6"/>
  <c r="Q195" i="6"/>
  <c r="Q196" i="6"/>
  <c r="Q197" i="6"/>
  <c r="Q198" i="6"/>
  <c r="Q199" i="6"/>
  <c r="Q200" i="6"/>
  <c r="Q202" i="6"/>
  <c r="Q203" i="6"/>
  <c r="Q205" i="6"/>
  <c r="Q206" i="6"/>
  <c r="Q207" i="6"/>
  <c r="Q208" i="6"/>
  <c r="Q209" i="6"/>
  <c r="Q210" i="6"/>
  <c r="Q211" i="6"/>
  <c r="Q160" i="6"/>
  <c r="N165" i="6"/>
  <c r="Q165" i="6"/>
  <c r="Q204" i="6"/>
  <c r="Q164" i="6"/>
  <c r="Q167" i="6"/>
  <c r="Q173" i="6"/>
  <c r="Q176" i="6"/>
  <c r="Q178" i="6"/>
  <c r="Q180" i="6"/>
  <c r="Q182" i="6"/>
  <c r="Q185" i="6"/>
  <c r="Q187" i="6"/>
  <c r="Q201" i="6"/>
  <c r="Q212" i="6"/>
  <c r="H16" i="3"/>
  <c r="H15" i="3"/>
  <c r="A9" i="3"/>
  <c r="C9" i="3" s="1"/>
  <c r="B15" i="3" s="1"/>
  <c r="D21" i="3"/>
  <c r="D22" i="3"/>
  <c r="H22" i="3" s="1"/>
  <c r="D23" i="3"/>
  <c r="H23" i="3" s="1"/>
  <c r="D24" i="3"/>
  <c r="H24" i="3" s="1"/>
  <c r="D25" i="3"/>
  <c r="D26" i="3"/>
  <c r="H26" i="3" s="1"/>
  <c r="D27" i="3"/>
  <c r="D28" i="3"/>
  <c r="H28" i="3" s="1"/>
  <c r="D29" i="3"/>
  <c r="H29" i="3" s="1"/>
  <c r="D30" i="3"/>
  <c r="H30" i="3" s="1"/>
  <c r="D31" i="3"/>
  <c r="F31" i="3" s="1"/>
  <c r="D32" i="3"/>
  <c r="I32" i="3" s="1"/>
  <c r="D33" i="3"/>
  <c r="J33" i="3" s="1"/>
  <c r="D34" i="3"/>
  <c r="H34" i="3" s="1"/>
  <c r="D35" i="3"/>
  <c r="H35" i="3" s="1"/>
  <c r="D36" i="3"/>
  <c r="H36" i="3" s="1"/>
  <c r="D37" i="3"/>
  <c r="D38" i="3"/>
  <c r="H38" i="3" s="1"/>
  <c r="D39" i="3"/>
  <c r="J39" i="3" s="1"/>
  <c r="D40" i="3"/>
  <c r="K40" i="3" s="1"/>
  <c r="D41" i="3"/>
  <c r="H41" i="3" s="1"/>
  <c r="D42" i="3"/>
  <c r="H42" i="3" s="1"/>
  <c r="D43" i="3"/>
  <c r="H43" i="3" s="1"/>
  <c r="D44" i="3"/>
  <c r="H44" i="3" s="1"/>
  <c r="D45" i="3"/>
  <c r="I45" i="3" s="1"/>
  <c r="H45" i="3"/>
  <c r="D46" i="3"/>
  <c r="H46" i="3" s="1"/>
  <c r="D47" i="3"/>
  <c r="H47" i="3" s="1"/>
  <c r="D48" i="3"/>
  <c r="D49" i="3"/>
  <c r="H49" i="3" s="1"/>
  <c r="D50" i="3"/>
  <c r="D51" i="3"/>
  <c r="D52" i="3"/>
  <c r="J52" i="3" s="1"/>
  <c r="D53" i="3"/>
  <c r="H53" i="3" s="1"/>
  <c r="D54" i="3"/>
  <c r="H54" i="3" s="1"/>
  <c r="D55" i="3"/>
  <c r="L55" i="3" s="1"/>
  <c r="D56" i="3"/>
  <c r="H56" i="3" s="1"/>
  <c r="D57" i="3"/>
  <c r="H57" i="3" s="1"/>
  <c r="D58" i="3"/>
  <c r="D59" i="3"/>
  <c r="F59" i="3" s="1"/>
  <c r="D60" i="3"/>
  <c r="H60" i="3" s="1"/>
  <c r="D61" i="3"/>
  <c r="H61" i="3" s="1"/>
  <c r="D62" i="3"/>
  <c r="D63" i="3"/>
  <c r="K63" i="3" s="1"/>
  <c r="D64" i="3"/>
  <c r="H64" i="3" s="1"/>
  <c r="D65" i="3"/>
  <c r="I65" i="3" s="1"/>
  <c r="D66" i="3"/>
  <c r="H66" i="3" s="1"/>
  <c r="D67" i="3"/>
  <c r="J67" i="3" s="1"/>
  <c r="D68" i="3"/>
  <c r="H68" i="3"/>
  <c r="D69" i="3"/>
  <c r="D70" i="3"/>
  <c r="L70" i="3" s="1"/>
  <c r="D71" i="3"/>
  <c r="D72" i="3"/>
  <c r="H72" i="3" s="1"/>
  <c r="D73" i="3"/>
  <c r="H73" i="3"/>
  <c r="D74" i="3"/>
  <c r="D75" i="3"/>
  <c r="I75" i="3" s="1"/>
  <c r="D76" i="3"/>
  <c r="F76" i="3" s="1"/>
  <c r="H76" i="3"/>
  <c r="D77" i="3"/>
  <c r="J77" i="3" s="1"/>
  <c r="D78" i="3"/>
  <c r="D79" i="3"/>
  <c r="D80" i="3"/>
  <c r="D81" i="3"/>
  <c r="D82" i="3"/>
  <c r="H82" i="3"/>
  <c r="D83" i="3"/>
  <c r="H83" i="3"/>
  <c r="D84" i="3"/>
  <c r="D85" i="3"/>
  <c r="D86" i="3"/>
  <c r="H86" i="3"/>
  <c r="D87" i="3"/>
  <c r="H87" i="3"/>
  <c r="D88" i="3"/>
  <c r="H88" i="3"/>
  <c r="D89" i="3"/>
  <c r="H89" i="3"/>
  <c r="D90" i="3"/>
  <c r="H90" i="3"/>
  <c r="D91" i="3"/>
  <c r="F91" i="3"/>
  <c r="D92" i="3"/>
  <c r="H92" i="3"/>
  <c r="D93" i="3"/>
  <c r="J93" i="3"/>
  <c r="H93" i="3"/>
  <c r="D94" i="3"/>
  <c r="H94" i="3"/>
  <c r="D95" i="3"/>
  <c r="H95" i="3"/>
  <c r="D96" i="3"/>
  <c r="H96" i="3"/>
  <c r="D97" i="3"/>
  <c r="J97" i="3"/>
  <c r="H97" i="3"/>
  <c r="D98" i="3"/>
  <c r="H98" i="3"/>
  <c r="D99" i="3"/>
  <c r="H99" i="3"/>
  <c r="D100" i="3"/>
  <c r="H100" i="3"/>
  <c r="D101" i="3"/>
  <c r="J101" i="3"/>
  <c r="D102" i="3"/>
  <c r="H102" i="3"/>
  <c r="D103" i="3"/>
  <c r="D104" i="3"/>
  <c r="H104" i="3"/>
  <c r="D105" i="3"/>
  <c r="H105" i="3"/>
  <c r="D106" i="3"/>
  <c r="H106" i="3"/>
  <c r="D107" i="3"/>
  <c r="H107" i="3"/>
  <c r="D108" i="3"/>
  <c r="H108" i="3"/>
  <c r="D109" i="3"/>
  <c r="H109" i="3"/>
  <c r="D110" i="3"/>
  <c r="H110" i="3"/>
  <c r="D111" i="3"/>
  <c r="J111" i="3"/>
  <c r="H111" i="3"/>
  <c r="D112" i="3"/>
  <c r="D113" i="3"/>
  <c r="H113" i="3"/>
  <c r="D114" i="3"/>
  <c r="H114" i="3"/>
  <c r="D115" i="3"/>
  <c r="H115" i="3"/>
  <c r="D116" i="3"/>
  <c r="D117" i="3"/>
  <c r="D118" i="3"/>
  <c r="H118" i="3"/>
  <c r="D119" i="3"/>
  <c r="J119" i="3"/>
  <c r="D120" i="3"/>
  <c r="H120" i="3"/>
  <c r="D121" i="3"/>
  <c r="H121" i="3"/>
  <c r="D122" i="3"/>
  <c r="H122" i="3"/>
  <c r="D123" i="3"/>
  <c r="F123" i="3"/>
  <c r="D124" i="3"/>
  <c r="H124" i="3"/>
  <c r="D125" i="3"/>
  <c r="I125" i="3"/>
  <c r="H125" i="3"/>
  <c r="D126" i="3"/>
  <c r="H126" i="3"/>
  <c r="D127" i="3"/>
  <c r="H127" i="3"/>
  <c r="D128" i="3"/>
  <c r="H128" i="3"/>
  <c r="D129" i="3"/>
  <c r="J129" i="3"/>
  <c r="H129" i="3"/>
  <c r="D130" i="3"/>
  <c r="H130" i="3"/>
  <c r="J16" i="3"/>
  <c r="J15" i="3"/>
  <c r="J22" i="3"/>
  <c r="J26" i="3"/>
  <c r="J41" i="3"/>
  <c r="J50" i="3"/>
  <c r="J58" i="3"/>
  <c r="J82" i="3"/>
  <c r="J83" i="3"/>
  <c r="J86" i="3"/>
  <c r="J90" i="3"/>
  <c r="J91" i="3"/>
  <c r="J94" i="3"/>
  <c r="J95" i="3"/>
  <c r="J98" i="3"/>
  <c r="J102" i="3"/>
  <c r="J103" i="3"/>
  <c r="J105" i="3"/>
  <c r="J106" i="3"/>
  <c r="J109" i="3"/>
  <c r="J110" i="3"/>
  <c r="J113" i="3"/>
  <c r="J114" i="3"/>
  <c r="J115" i="3"/>
  <c r="J117" i="3"/>
  <c r="J118" i="3"/>
  <c r="J122" i="3"/>
  <c r="J126" i="3"/>
  <c r="J127" i="3"/>
  <c r="J130" i="3"/>
  <c r="I16" i="3"/>
  <c r="I15" i="3"/>
  <c r="I22" i="3"/>
  <c r="I42" i="3"/>
  <c r="I43" i="3"/>
  <c r="I50" i="3"/>
  <c r="I70" i="3"/>
  <c r="I76" i="3"/>
  <c r="I78" i="3"/>
  <c r="I82" i="3"/>
  <c r="I83" i="3"/>
  <c r="I86" i="3"/>
  <c r="I87" i="3"/>
  <c r="I90" i="3"/>
  <c r="I91" i="3"/>
  <c r="I92" i="3"/>
  <c r="I94" i="3"/>
  <c r="I95" i="3"/>
  <c r="I97" i="3"/>
  <c r="I98" i="3"/>
  <c r="I99" i="3"/>
  <c r="I102" i="3"/>
  <c r="I104" i="3"/>
  <c r="I106" i="3"/>
  <c r="I107" i="3"/>
  <c r="I108" i="3"/>
  <c r="I109" i="3"/>
  <c r="I110" i="3"/>
  <c r="I111" i="3"/>
  <c r="I113" i="3"/>
  <c r="I114" i="3"/>
  <c r="I115" i="3"/>
  <c r="I118" i="3"/>
  <c r="I119" i="3"/>
  <c r="I122" i="3"/>
  <c r="I123" i="3"/>
  <c r="I124" i="3"/>
  <c r="I126" i="3"/>
  <c r="I127" i="3"/>
  <c r="I129" i="3"/>
  <c r="I130" i="3"/>
  <c r="F16" i="3"/>
  <c r="F15" i="3"/>
  <c r="F22" i="3"/>
  <c r="F29" i="3"/>
  <c r="F41" i="3"/>
  <c r="F45" i="3"/>
  <c r="F56" i="3"/>
  <c r="F61" i="3"/>
  <c r="F64" i="3"/>
  <c r="F66" i="3"/>
  <c r="F73" i="3"/>
  <c r="F81" i="3"/>
  <c r="F82" i="3"/>
  <c r="F83" i="3"/>
  <c r="F86" i="3"/>
  <c r="F88" i="3"/>
  <c r="F89" i="3"/>
  <c r="F90" i="3"/>
  <c r="F92" i="3"/>
  <c r="F93" i="3"/>
  <c r="F94" i="3"/>
  <c r="F95" i="3"/>
  <c r="F96" i="3"/>
  <c r="F97" i="3"/>
  <c r="F98" i="3"/>
  <c r="F99" i="3"/>
  <c r="F101" i="3"/>
  <c r="F102" i="3"/>
  <c r="F104" i="3"/>
  <c r="F105" i="3"/>
  <c r="F106" i="3"/>
  <c r="F108" i="3"/>
  <c r="F109" i="3"/>
  <c r="F110" i="3"/>
  <c r="F113" i="3"/>
  <c r="F114" i="3"/>
  <c r="F115" i="3"/>
  <c r="F118" i="3"/>
  <c r="F120" i="3"/>
  <c r="F121" i="3"/>
  <c r="F122" i="3"/>
  <c r="F124" i="3"/>
  <c r="F125" i="3"/>
  <c r="F126" i="3"/>
  <c r="F127" i="3"/>
  <c r="F128" i="3"/>
  <c r="F129" i="3"/>
  <c r="F130" i="3"/>
  <c r="G16" i="3"/>
  <c r="G15" i="3"/>
  <c r="E21" i="3"/>
  <c r="G21" i="3" s="1"/>
  <c r="E22" i="3"/>
  <c r="L22" i="3" s="1"/>
  <c r="E23" i="3"/>
  <c r="E24" i="3"/>
  <c r="G24" i="3" s="1"/>
  <c r="E25" i="3"/>
  <c r="G25" i="3" s="1"/>
  <c r="E26" i="3"/>
  <c r="E27" i="3"/>
  <c r="E28" i="3"/>
  <c r="E29" i="3"/>
  <c r="G29" i="3" s="1"/>
  <c r="E30" i="3"/>
  <c r="E31" i="3"/>
  <c r="G31" i="3" s="1"/>
  <c r="E32" i="3"/>
  <c r="G32" i="3" s="1"/>
  <c r="E33" i="3"/>
  <c r="G33" i="3" s="1"/>
  <c r="E34" i="3"/>
  <c r="E35" i="3"/>
  <c r="E36" i="3"/>
  <c r="E37" i="3"/>
  <c r="K37" i="3" s="1"/>
  <c r="E38" i="3"/>
  <c r="K38" i="3" s="1"/>
  <c r="E39" i="3"/>
  <c r="E40" i="3"/>
  <c r="G40" i="3" s="1"/>
  <c r="E41" i="3"/>
  <c r="E42" i="3"/>
  <c r="E43" i="3"/>
  <c r="E44" i="3"/>
  <c r="E45" i="3"/>
  <c r="G45" i="3" s="1"/>
  <c r="E46" i="3"/>
  <c r="L46" i="3" s="1"/>
  <c r="E47" i="3"/>
  <c r="E48" i="3"/>
  <c r="G48" i="3" s="1"/>
  <c r="E49" i="3"/>
  <c r="G49" i="3" s="1"/>
  <c r="E50" i="3"/>
  <c r="K50" i="3" s="1"/>
  <c r="E51" i="3"/>
  <c r="E52" i="3"/>
  <c r="E53" i="3"/>
  <c r="G53" i="3" s="1"/>
  <c r="E54" i="3"/>
  <c r="G54" i="3" s="1"/>
  <c r="E55" i="3"/>
  <c r="E56" i="3"/>
  <c r="E57" i="3"/>
  <c r="E58" i="3"/>
  <c r="E59" i="3"/>
  <c r="E60" i="3"/>
  <c r="G60" i="3"/>
  <c r="E61" i="3"/>
  <c r="G61" i="3" s="1"/>
  <c r="E62" i="3"/>
  <c r="E63" i="3"/>
  <c r="E64" i="3"/>
  <c r="E65" i="3"/>
  <c r="E66" i="3"/>
  <c r="E67" i="3"/>
  <c r="E68" i="3"/>
  <c r="G68" i="3" s="1"/>
  <c r="E69" i="3"/>
  <c r="G69" i="3" s="1"/>
  <c r="E70" i="3"/>
  <c r="E71" i="3"/>
  <c r="E72" i="3"/>
  <c r="E73" i="3"/>
  <c r="E74" i="3"/>
  <c r="E75" i="3"/>
  <c r="E76" i="3"/>
  <c r="G76" i="3" s="1"/>
  <c r="E77" i="3"/>
  <c r="K77" i="3" s="1"/>
  <c r="E78" i="3"/>
  <c r="L78" i="3" s="1"/>
  <c r="E79" i="3"/>
  <c r="E80" i="3"/>
  <c r="G80" i="3" s="1"/>
  <c r="E81" i="3"/>
  <c r="G81" i="3" s="1"/>
  <c r="E82" i="3"/>
  <c r="L82" i="3"/>
  <c r="G82" i="3"/>
  <c r="E83" i="3"/>
  <c r="E84" i="3"/>
  <c r="G84" i="3"/>
  <c r="E85" i="3"/>
  <c r="K85" i="3"/>
  <c r="E86" i="3"/>
  <c r="L86" i="3"/>
  <c r="G86" i="3"/>
  <c r="E87" i="3"/>
  <c r="E88" i="3"/>
  <c r="G88" i="3"/>
  <c r="E89" i="3"/>
  <c r="G89" i="3"/>
  <c r="E90" i="3"/>
  <c r="L90" i="3"/>
  <c r="G90" i="3"/>
  <c r="E91" i="3"/>
  <c r="E92" i="3"/>
  <c r="G92" i="3"/>
  <c r="E93" i="3"/>
  <c r="G93" i="3"/>
  <c r="E94" i="3"/>
  <c r="K94" i="3"/>
  <c r="G94" i="3"/>
  <c r="E95" i="3"/>
  <c r="E96" i="3"/>
  <c r="G96" i="3"/>
  <c r="E97" i="3"/>
  <c r="G97" i="3"/>
  <c r="E98" i="3"/>
  <c r="L98" i="3"/>
  <c r="G98" i="3"/>
  <c r="E99" i="3"/>
  <c r="E100" i="3"/>
  <c r="G100" i="3"/>
  <c r="E101" i="3"/>
  <c r="G101" i="3"/>
  <c r="E102" i="3"/>
  <c r="L102" i="3"/>
  <c r="G102" i="3"/>
  <c r="E103" i="3"/>
  <c r="E104" i="3"/>
  <c r="G104" i="3"/>
  <c r="E105" i="3"/>
  <c r="K105" i="3"/>
  <c r="E106" i="3"/>
  <c r="K106" i="3"/>
  <c r="G106" i="3"/>
  <c r="E107" i="3"/>
  <c r="E108" i="3"/>
  <c r="G108" i="3"/>
  <c r="E109" i="3"/>
  <c r="G109" i="3"/>
  <c r="E110" i="3"/>
  <c r="L110" i="3"/>
  <c r="G110" i="3"/>
  <c r="E111" i="3"/>
  <c r="E112" i="3"/>
  <c r="G112" i="3"/>
  <c r="E113" i="3"/>
  <c r="G113" i="3"/>
  <c r="E114" i="3"/>
  <c r="L114" i="3"/>
  <c r="G114" i="3"/>
  <c r="E115" i="3"/>
  <c r="E116" i="3"/>
  <c r="G116" i="3"/>
  <c r="E117" i="3"/>
  <c r="K117" i="3"/>
  <c r="E118" i="3"/>
  <c r="L118" i="3"/>
  <c r="G118" i="3"/>
  <c r="E119" i="3"/>
  <c r="E120" i="3"/>
  <c r="G120" i="3"/>
  <c r="E121" i="3"/>
  <c r="G121" i="3"/>
  <c r="E122" i="3"/>
  <c r="L122" i="3"/>
  <c r="G122" i="3"/>
  <c r="E123" i="3"/>
  <c r="E124" i="3"/>
  <c r="G124" i="3"/>
  <c r="E125" i="3"/>
  <c r="G125" i="3"/>
  <c r="E126" i="3"/>
  <c r="K126" i="3"/>
  <c r="G126" i="3"/>
  <c r="E127" i="3"/>
  <c r="E128" i="3"/>
  <c r="G128" i="3"/>
  <c r="E129" i="3"/>
  <c r="G129" i="3"/>
  <c r="E130" i="3"/>
  <c r="L130" i="3"/>
  <c r="G130" i="3"/>
  <c r="K16" i="3"/>
  <c r="K15" i="3"/>
  <c r="K22" i="3"/>
  <c r="K82" i="3"/>
  <c r="K86" i="3"/>
  <c r="K90" i="3"/>
  <c r="K91" i="3"/>
  <c r="K93" i="3"/>
  <c r="K97" i="3"/>
  <c r="K98" i="3"/>
  <c r="K102" i="3"/>
  <c r="K103" i="3"/>
  <c r="K109" i="3"/>
  <c r="K113" i="3"/>
  <c r="K114" i="3"/>
  <c r="K118" i="3"/>
  <c r="K122" i="3"/>
  <c r="K123" i="3"/>
  <c r="K125" i="3"/>
  <c r="K129" i="3"/>
  <c r="K130" i="3"/>
  <c r="L16" i="3"/>
  <c r="L15" i="3"/>
  <c r="L44" i="3"/>
  <c r="L84" i="3"/>
  <c r="L85" i="3"/>
  <c r="L88" i="3"/>
  <c r="L92" i="3"/>
  <c r="L93" i="3"/>
  <c r="L96" i="3"/>
  <c r="L97" i="3"/>
  <c r="L100" i="3"/>
  <c r="L101" i="3"/>
  <c r="L104" i="3"/>
  <c r="L105" i="3"/>
  <c r="L108" i="3"/>
  <c r="L109" i="3"/>
  <c r="L113" i="3"/>
  <c r="L116" i="3"/>
  <c r="L117" i="3"/>
  <c r="L120" i="3"/>
  <c r="L124" i="3"/>
  <c r="L125" i="3"/>
  <c r="L128" i="3"/>
  <c r="L129" i="3"/>
  <c r="C16" i="3"/>
  <c r="C15" i="3"/>
  <c r="N16" i="3"/>
  <c r="N15" i="3"/>
  <c r="O16" i="3"/>
  <c r="O15" i="3"/>
  <c r="G4" i="3"/>
  <c r="P16" i="3"/>
  <c r="P15" i="3"/>
  <c r="G5" i="3"/>
  <c r="Q16" i="3"/>
  <c r="Q15" i="3"/>
  <c r="G6" i="3"/>
  <c r="G7" i="3"/>
  <c r="E16" i="3"/>
  <c r="E15" i="3"/>
  <c r="M16" i="3"/>
  <c r="M15" i="3"/>
  <c r="D16" i="3"/>
  <c r="D15" i="3"/>
  <c r="D131" i="3"/>
  <c r="E131" i="3"/>
  <c r="F131" i="3"/>
  <c r="H131" i="3"/>
  <c r="J131" i="3"/>
  <c r="D132" i="3"/>
  <c r="F132" i="3"/>
  <c r="E132" i="3"/>
  <c r="L132" i="3"/>
  <c r="H132" i="3"/>
  <c r="I132" i="3"/>
  <c r="D133" i="3"/>
  <c r="E133" i="3"/>
  <c r="L133" i="3"/>
  <c r="G133" i="3"/>
  <c r="H133" i="3"/>
  <c r="D134" i="3"/>
  <c r="H134" i="3"/>
  <c r="E134" i="3"/>
  <c r="F134" i="3"/>
  <c r="I134" i="3"/>
  <c r="J134" i="3"/>
  <c r="D135" i="3"/>
  <c r="L135" i="3"/>
  <c r="E135" i="3"/>
  <c r="G135" i="3"/>
  <c r="D136" i="3"/>
  <c r="E136" i="3"/>
  <c r="G136" i="3"/>
  <c r="D137" i="3"/>
  <c r="E137" i="3"/>
  <c r="G137" i="3"/>
  <c r="D138" i="3"/>
  <c r="E138" i="3"/>
  <c r="F138" i="3"/>
  <c r="H138" i="3"/>
  <c r="I138" i="3"/>
  <c r="J138" i="3"/>
  <c r="D139" i="3"/>
  <c r="J139" i="3"/>
  <c r="E139" i="3"/>
  <c r="G139" i="3"/>
  <c r="H139" i="3"/>
  <c r="D140" i="3"/>
  <c r="I140" i="3"/>
  <c r="E140" i="3"/>
  <c r="G140" i="3"/>
  <c r="H140" i="3"/>
  <c r="D141" i="3"/>
  <c r="L141" i="3"/>
  <c r="E141" i="3"/>
  <c r="G141" i="3"/>
  <c r="D142" i="3"/>
  <c r="E142" i="3"/>
  <c r="D143" i="3"/>
  <c r="E143" i="3"/>
  <c r="F143" i="3"/>
  <c r="H143" i="3"/>
  <c r="J143" i="3"/>
  <c r="D144" i="3"/>
  <c r="F144" i="3"/>
  <c r="E144" i="3"/>
  <c r="L144" i="3"/>
  <c r="H144" i="3"/>
  <c r="I144" i="3"/>
  <c r="D145" i="3"/>
  <c r="E145" i="3"/>
  <c r="D146" i="3"/>
  <c r="I146" i="3"/>
  <c r="E146" i="3"/>
  <c r="F146" i="3"/>
  <c r="H146" i="3"/>
  <c r="J146" i="3"/>
  <c r="D147" i="3"/>
  <c r="K147" i="3"/>
  <c r="E147" i="3"/>
  <c r="G147" i="3"/>
  <c r="D148" i="3"/>
  <c r="F148" i="3"/>
  <c r="E148" i="3"/>
  <c r="L148" i="3"/>
  <c r="G148" i="3"/>
  <c r="D149" i="3"/>
  <c r="H149" i="3"/>
  <c r="E149" i="3"/>
  <c r="D150" i="3"/>
  <c r="J150" i="3"/>
  <c r="E150" i="3"/>
  <c r="H150" i="3"/>
  <c r="I150" i="3"/>
  <c r="D151" i="3"/>
  <c r="F151" i="3"/>
  <c r="K151" i="3"/>
  <c r="E151" i="3"/>
  <c r="L151" i="3"/>
  <c r="H151" i="3"/>
  <c r="J151" i="3"/>
  <c r="D152" i="3"/>
  <c r="F152" i="3"/>
  <c r="E152" i="3"/>
  <c r="K152" i="3"/>
  <c r="H152" i="3"/>
  <c r="I152" i="3"/>
  <c r="D153" i="3"/>
  <c r="L153" i="3"/>
  <c r="E153" i="3"/>
  <c r="G153" i="3"/>
  <c r="H153" i="3"/>
  <c r="D154" i="3"/>
  <c r="E154" i="3"/>
  <c r="D155" i="3"/>
  <c r="E155" i="3"/>
  <c r="F155" i="3"/>
  <c r="H155" i="3"/>
  <c r="J155" i="3"/>
  <c r="D156" i="3"/>
  <c r="F156" i="3"/>
  <c r="E156" i="3"/>
  <c r="L156" i="3"/>
  <c r="H156" i="3"/>
  <c r="I156" i="3"/>
  <c r="D157" i="3"/>
  <c r="E157" i="3"/>
  <c r="L157" i="3"/>
  <c r="G157" i="3"/>
  <c r="D158" i="3"/>
  <c r="I158" i="3"/>
  <c r="E158" i="3"/>
  <c r="F158" i="3"/>
  <c r="H158" i="3"/>
  <c r="J158" i="3"/>
  <c r="D159" i="3"/>
  <c r="E159" i="3"/>
  <c r="G159" i="3"/>
  <c r="D160" i="3"/>
  <c r="F160" i="3"/>
  <c r="E160" i="3"/>
  <c r="L160" i="3"/>
  <c r="G160" i="3"/>
  <c r="D161" i="3"/>
  <c r="L161" i="3"/>
  <c r="E161" i="3"/>
  <c r="G161" i="3"/>
  <c r="D162" i="3"/>
  <c r="F162" i="3"/>
  <c r="E162" i="3"/>
  <c r="I162" i="3"/>
  <c r="J162" i="3"/>
  <c r="D163" i="3"/>
  <c r="E163" i="3"/>
  <c r="K163" i="3"/>
  <c r="F163" i="3"/>
  <c r="H163" i="3"/>
  <c r="J163" i="3"/>
  <c r="L163" i="3"/>
  <c r="D164" i="3"/>
  <c r="F164" i="3"/>
  <c r="E164" i="3"/>
  <c r="L164" i="3"/>
  <c r="H164" i="3"/>
  <c r="I164" i="3"/>
  <c r="K164" i="3"/>
  <c r="D165" i="3"/>
  <c r="E165" i="3"/>
  <c r="L165" i="3"/>
  <c r="G165" i="3"/>
  <c r="H165" i="3"/>
  <c r="D166" i="3"/>
  <c r="H166" i="3"/>
  <c r="E166" i="3"/>
  <c r="F166" i="3"/>
  <c r="J166" i="3"/>
  <c r="D167" i="3"/>
  <c r="H167" i="3"/>
  <c r="E167" i="3"/>
  <c r="K167" i="3"/>
  <c r="F167" i="3"/>
  <c r="G167" i="3"/>
  <c r="L167" i="3"/>
  <c r="D168" i="3"/>
  <c r="H168" i="3"/>
  <c r="E168" i="3"/>
  <c r="L168" i="3"/>
  <c r="G168" i="3"/>
  <c r="K168" i="3"/>
  <c r="D169" i="3"/>
  <c r="E169" i="3"/>
  <c r="L169" i="3"/>
  <c r="G169" i="3"/>
  <c r="H169" i="3"/>
  <c r="D170" i="3"/>
  <c r="I170" i="3"/>
  <c r="E170" i="3"/>
  <c r="F170" i="3"/>
  <c r="H170" i="3"/>
  <c r="J170" i="3"/>
  <c r="D171" i="3"/>
  <c r="K171" i="3"/>
  <c r="E171" i="3"/>
  <c r="G171" i="3"/>
  <c r="D172" i="3"/>
  <c r="F172" i="3"/>
  <c r="E172" i="3"/>
  <c r="G172" i="3"/>
  <c r="D173" i="3"/>
  <c r="L173" i="3"/>
  <c r="E173" i="3"/>
  <c r="G173" i="3"/>
  <c r="D174" i="3"/>
  <c r="E174" i="3"/>
  <c r="I174" i="3"/>
  <c r="D175" i="3"/>
  <c r="E175" i="3"/>
  <c r="L175" i="3"/>
  <c r="F175" i="3"/>
  <c r="H175" i="3"/>
  <c r="J175" i="3"/>
  <c r="D176" i="3"/>
  <c r="F176" i="3"/>
  <c r="E176" i="3"/>
  <c r="H176" i="3"/>
  <c r="I176" i="3"/>
  <c r="K176" i="3"/>
  <c r="D177" i="3"/>
  <c r="E177" i="3"/>
  <c r="D178" i="3"/>
  <c r="E178" i="3"/>
  <c r="F178" i="3"/>
  <c r="H178" i="3"/>
  <c r="I178" i="3"/>
  <c r="J178" i="3"/>
  <c r="D179" i="3"/>
  <c r="E179" i="3"/>
  <c r="G179" i="3"/>
  <c r="H179" i="3"/>
  <c r="D180" i="3"/>
  <c r="E180" i="3"/>
  <c r="G180" i="3"/>
  <c r="H180" i="3"/>
  <c r="D181" i="3"/>
  <c r="H181" i="3"/>
  <c r="E181" i="3"/>
  <c r="G181" i="3"/>
  <c r="D182" i="3"/>
  <c r="E182" i="3"/>
  <c r="D183" i="3"/>
  <c r="F183" i="3"/>
  <c r="K183" i="3"/>
  <c r="E183" i="3"/>
  <c r="H183" i="3"/>
  <c r="J183" i="3"/>
  <c r="D184" i="3"/>
  <c r="F184" i="3"/>
  <c r="E184" i="3"/>
  <c r="H184" i="3"/>
  <c r="I184" i="3"/>
  <c r="D185" i="3"/>
  <c r="H185" i="3"/>
  <c r="L185" i="3"/>
  <c r="E185" i="3"/>
  <c r="G185" i="3"/>
  <c r="D186" i="3"/>
  <c r="E186" i="3"/>
  <c r="D187" i="3"/>
  <c r="E187" i="3"/>
  <c r="F187" i="3"/>
  <c r="H187" i="3"/>
  <c r="J187" i="3"/>
  <c r="D188" i="3"/>
  <c r="F188" i="3"/>
  <c r="E188" i="3"/>
  <c r="H188" i="3"/>
  <c r="I188" i="3"/>
  <c r="K188" i="3"/>
  <c r="D189" i="3"/>
  <c r="E189" i="3"/>
  <c r="D190" i="3"/>
  <c r="E190" i="3"/>
  <c r="F190" i="3"/>
  <c r="H190" i="3"/>
  <c r="I190" i="3"/>
  <c r="J190" i="3"/>
  <c r="D191" i="3"/>
  <c r="E191" i="3"/>
  <c r="G191" i="3"/>
  <c r="D192" i="3"/>
  <c r="E192" i="3"/>
  <c r="G192" i="3"/>
  <c r="H192" i="3"/>
  <c r="D193" i="3"/>
  <c r="L193" i="3"/>
  <c r="E193" i="3"/>
  <c r="G193" i="3"/>
  <c r="D194" i="3"/>
  <c r="E194" i="3"/>
  <c r="I194" i="3"/>
  <c r="D195" i="3"/>
  <c r="H195" i="3"/>
  <c r="E195" i="3"/>
  <c r="F195" i="3"/>
  <c r="J195" i="3"/>
  <c r="D196" i="3"/>
  <c r="H196" i="3"/>
  <c r="F196" i="3"/>
  <c r="E196" i="3"/>
  <c r="L196" i="3"/>
  <c r="I196" i="3"/>
  <c r="D197" i="3"/>
  <c r="E197" i="3"/>
  <c r="L197" i="3"/>
  <c r="G197" i="3"/>
  <c r="H197" i="3"/>
  <c r="D198" i="3"/>
  <c r="H198" i="3"/>
  <c r="E198" i="3"/>
  <c r="F198" i="3"/>
  <c r="I198" i="3"/>
  <c r="J198" i="3"/>
  <c r="D199" i="3"/>
  <c r="E199" i="3"/>
  <c r="G199" i="3"/>
  <c r="L199" i="3"/>
  <c r="D200" i="3"/>
  <c r="E200" i="3"/>
  <c r="L200" i="3"/>
  <c r="G200" i="3"/>
  <c r="K200" i="3"/>
  <c r="D201" i="3"/>
  <c r="E201" i="3"/>
  <c r="G201" i="3"/>
  <c r="D202" i="3"/>
  <c r="E202" i="3"/>
  <c r="F202" i="3"/>
  <c r="H202" i="3"/>
  <c r="I202" i="3"/>
  <c r="J202" i="3"/>
  <c r="D203" i="3"/>
  <c r="E203" i="3"/>
  <c r="G203" i="3"/>
  <c r="H203" i="3"/>
  <c r="D204" i="3"/>
  <c r="E204" i="3"/>
  <c r="G204" i="3"/>
  <c r="D205" i="3"/>
  <c r="L205" i="3"/>
  <c r="E205" i="3"/>
  <c r="G205" i="3"/>
  <c r="D206" i="3"/>
  <c r="H206" i="3"/>
  <c r="E206" i="3"/>
  <c r="G206" i="3"/>
  <c r="D207" i="3"/>
  <c r="H207" i="3"/>
  <c r="E207" i="3"/>
  <c r="F207" i="3"/>
  <c r="J207" i="3"/>
  <c r="D208" i="3"/>
  <c r="I208" i="3"/>
  <c r="F208" i="3"/>
  <c r="E208" i="3"/>
  <c r="H208" i="3"/>
  <c r="D209" i="3"/>
  <c r="I209" i="3"/>
  <c r="E209" i="3"/>
  <c r="G209" i="3"/>
  <c r="J209" i="3"/>
  <c r="D210" i="3"/>
  <c r="H210" i="3"/>
  <c r="E210" i="3"/>
  <c r="F210" i="3"/>
  <c r="G210" i="3"/>
  <c r="I210" i="3"/>
  <c r="J210" i="3"/>
  <c r="K210" i="3"/>
  <c r="D211" i="3"/>
  <c r="F211" i="3"/>
  <c r="E211" i="3"/>
  <c r="D212" i="3"/>
  <c r="I212" i="3"/>
  <c r="H212" i="3"/>
  <c r="E212" i="3"/>
  <c r="G212" i="3"/>
  <c r="D213" i="3"/>
  <c r="J213" i="3"/>
  <c r="E213" i="3"/>
  <c r="L213" i="3"/>
  <c r="F213" i="3"/>
  <c r="I213" i="3"/>
  <c r="D214" i="3"/>
  <c r="E214" i="3"/>
  <c r="L214" i="3"/>
  <c r="D215" i="3"/>
  <c r="I215" i="3"/>
  <c r="E215" i="3"/>
  <c r="G215" i="3"/>
  <c r="H215" i="3"/>
  <c r="J215" i="3"/>
  <c r="D216" i="3"/>
  <c r="E216" i="3"/>
  <c r="G216" i="3"/>
  <c r="D217" i="3"/>
  <c r="F217" i="3"/>
  <c r="H217" i="3"/>
  <c r="E217" i="3"/>
  <c r="L217" i="3"/>
  <c r="J217" i="3"/>
  <c r="D218" i="3"/>
  <c r="I218" i="3"/>
  <c r="E218" i="3"/>
  <c r="L218" i="3"/>
  <c r="F218" i="3"/>
  <c r="H218" i="3"/>
  <c r="J218" i="3"/>
  <c r="D219" i="3"/>
  <c r="J219" i="3"/>
  <c r="E219" i="3"/>
  <c r="G219" i="3"/>
  <c r="H219" i="3"/>
  <c r="D220" i="3"/>
  <c r="H220" i="3"/>
  <c r="E220" i="3"/>
  <c r="G220" i="3"/>
  <c r="I220" i="3"/>
  <c r="K220" i="3"/>
  <c r="D221" i="3"/>
  <c r="E221" i="3"/>
  <c r="F221" i="3"/>
  <c r="D222" i="3"/>
  <c r="E222" i="3"/>
  <c r="H222" i="3"/>
  <c r="D223" i="3"/>
  <c r="H223" i="3"/>
  <c r="I223" i="3"/>
  <c r="E223" i="3"/>
  <c r="G223" i="3"/>
  <c r="J223" i="3"/>
  <c r="D224" i="3"/>
  <c r="H224" i="3"/>
  <c r="E224" i="3"/>
  <c r="K224" i="3"/>
  <c r="G224" i="3"/>
  <c r="I224" i="3"/>
  <c r="D225" i="3"/>
  <c r="F225" i="3"/>
  <c r="H225" i="3"/>
  <c r="E225" i="3"/>
  <c r="I225" i="3"/>
  <c r="J225" i="3"/>
  <c r="L225" i="3"/>
  <c r="D226" i="3"/>
  <c r="H226" i="3"/>
  <c r="E226" i="3"/>
  <c r="L226" i="3"/>
  <c r="F226" i="3"/>
  <c r="I226" i="3"/>
  <c r="J226" i="3"/>
  <c r="D227" i="3"/>
  <c r="E227" i="3"/>
  <c r="G227" i="3"/>
  <c r="D228" i="3"/>
  <c r="I228" i="3"/>
  <c r="H228" i="3"/>
  <c r="E228" i="3"/>
  <c r="G228" i="3"/>
  <c r="K228" i="3"/>
  <c r="D229" i="3"/>
  <c r="J229" i="3"/>
  <c r="E229" i="3"/>
  <c r="L229" i="3"/>
  <c r="F229" i="3"/>
  <c r="I229" i="3"/>
  <c r="D230" i="3"/>
  <c r="H230" i="3"/>
  <c r="E230" i="3"/>
  <c r="L230" i="3"/>
  <c r="I230" i="3"/>
  <c r="D231" i="3"/>
  <c r="I231" i="3"/>
  <c r="E231" i="3"/>
  <c r="G231" i="3"/>
  <c r="H231" i="3"/>
  <c r="D232" i="3"/>
  <c r="H232" i="3"/>
  <c r="E232" i="3"/>
  <c r="G232" i="3"/>
  <c r="I232" i="3"/>
  <c r="D233" i="3"/>
  <c r="J233" i="3"/>
  <c r="E233" i="3"/>
  <c r="F233" i="3"/>
  <c r="I233" i="3"/>
  <c r="D234" i="3"/>
  <c r="F234" i="3"/>
  <c r="E234" i="3"/>
  <c r="H234" i="3"/>
  <c r="I234" i="3"/>
  <c r="J234" i="3"/>
  <c r="D235" i="3"/>
  <c r="I235" i="3"/>
  <c r="E235" i="3"/>
  <c r="G235" i="3"/>
  <c r="D236" i="3"/>
  <c r="I236" i="3"/>
  <c r="H236" i="3"/>
  <c r="E236" i="3"/>
  <c r="D237" i="3"/>
  <c r="I237" i="3"/>
  <c r="E237" i="3"/>
  <c r="J237" i="3"/>
  <c r="D238" i="3"/>
  <c r="H238" i="3"/>
  <c r="E238" i="3"/>
  <c r="L238" i="3"/>
  <c r="F238" i="3"/>
  <c r="I238" i="3"/>
  <c r="J238" i="3"/>
  <c r="D239" i="3"/>
  <c r="E239" i="3"/>
  <c r="G239" i="3"/>
  <c r="D240" i="3"/>
  <c r="H240" i="3"/>
  <c r="E240" i="3"/>
  <c r="G240" i="3"/>
  <c r="I240" i="3"/>
  <c r="D241" i="3"/>
  <c r="F241" i="3"/>
  <c r="H241" i="3"/>
  <c r="E241" i="3"/>
  <c r="I241" i="3"/>
  <c r="J241" i="3"/>
  <c r="D242" i="3"/>
  <c r="E242" i="3"/>
  <c r="F242" i="3"/>
  <c r="D243" i="3"/>
  <c r="H243" i="3"/>
  <c r="I243" i="3"/>
  <c r="E243" i="3"/>
  <c r="G243" i="3"/>
  <c r="D244" i="3"/>
  <c r="H244" i="3"/>
  <c r="E244" i="3"/>
  <c r="G244" i="3"/>
  <c r="I244" i="3"/>
  <c r="D245" i="3"/>
  <c r="H245" i="3"/>
  <c r="E245" i="3"/>
  <c r="F245" i="3"/>
  <c r="J245" i="3"/>
  <c r="D246" i="3"/>
  <c r="H246" i="3"/>
  <c r="E246" i="3"/>
  <c r="L246" i="3"/>
  <c r="D247" i="3"/>
  <c r="H247" i="3"/>
  <c r="I247" i="3"/>
  <c r="E247" i="3"/>
  <c r="D248" i="3"/>
  <c r="H248" i="3"/>
  <c r="E248" i="3"/>
  <c r="G248" i="3"/>
  <c r="I248" i="3"/>
  <c r="D249" i="3"/>
  <c r="F249" i="3"/>
  <c r="E249" i="3"/>
  <c r="D250" i="3"/>
  <c r="F250" i="3"/>
  <c r="E250" i="3"/>
  <c r="L250" i="3"/>
  <c r="I250" i="3"/>
  <c r="J250" i="3"/>
  <c r="D251" i="3"/>
  <c r="I251" i="3"/>
  <c r="E251" i="3"/>
  <c r="G251" i="3"/>
  <c r="H251" i="3"/>
  <c r="D252" i="3"/>
  <c r="H252" i="3"/>
  <c r="E252" i="3"/>
  <c r="G252" i="3"/>
  <c r="I252" i="3"/>
  <c r="D253" i="3"/>
  <c r="E253" i="3"/>
  <c r="D254" i="3"/>
  <c r="E254" i="3"/>
  <c r="L254" i="3"/>
  <c r="F254" i="3"/>
  <c r="H254" i="3"/>
  <c r="I254" i="3"/>
  <c r="J254" i="3"/>
  <c r="D255" i="3"/>
  <c r="I255" i="3"/>
  <c r="E255" i="3"/>
  <c r="G255" i="3"/>
  <c r="H255" i="3"/>
  <c r="D256" i="3"/>
  <c r="H256" i="3"/>
  <c r="E256" i="3"/>
  <c r="G256" i="3"/>
  <c r="D257" i="3"/>
  <c r="F257" i="3"/>
  <c r="H257" i="3"/>
  <c r="E257" i="3"/>
  <c r="J257" i="3"/>
  <c r="D258" i="3"/>
  <c r="I258" i="3"/>
  <c r="E258" i="3"/>
  <c r="F258" i="3"/>
  <c r="H258" i="3"/>
  <c r="D259" i="3"/>
  <c r="I259" i="3"/>
  <c r="E259" i="3"/>
  <c r="G259" i="3"/>
  <c r="D260" i="3"/>
  <c r="E260" i="3"/>
  <c r="G260" i="3"/>
  <c r="D261" i="3"/>
  <c r="H261" i="3"/>
  <c r="E261" i="3"/>
  <c r="F261" i="3"/>
  <c r="I261" i="3"/>
  <c r="J261" i="3"/>
  <c r="D262" i="3"/>
  <c r="E262" i="3"/>
  <c r="D263" i="3"/>
  <c r="I263" i="3"/>
  <c r="E263" i="3"/>
  <c r="G263" i="3"/>
  <c r="H263" i="3"/>
  <c r="D264" i="3"/>
  <c r="E264" i="3"/>
  <c r="G264" i="3"/>
  <c r="D265" i="3"/>
  <c r="J265" i="3"/>
  <c r="E265" i="3"/>
  <c r="F265" i="3"/>
  <c r="I265" i="3"/>
  <c r="D266" i="3"/>
  <c r="F266" i="3"/>
  <c r="E266" i="3"/>
  <c r="L266" i="3"/>
  <c r="H266" i="3"/>
  <c r="I266" i="3"/>
  <c r="J266" i="3"/>
  <c r="D267" i="3"/>
  <c r="I267" i="3"/>
  <c r="E267" i="3"/>
  <c r="G267" i="3"/>
  <c r="D268" i="3"/>
  <c r="I268" i="3"/>
  <c r="H268" i="3"/>
  <c r="E268" i="3"/>
  <c r="G268" i="3"/>
  <c r="D269" i="3"/>
  <c r="I269" i="3"/>
  <c r="E269" i="3"/>
  <c r="D270" i="3"/>
  <c r="H270" i="3"/>
  <c r="E270" i="3"/>
  <c r="L270" i="3"/>
  <c r="F270" i="3"/>
  <c r="I270" i="3"/>
  <c r="J270" i="3"/>
  <c r="D271" i="3"/>
  <c r="E271" i="3"/>
  <c r="G271" i="3"/>
  <c r="D272" i="3"/>
  <c r="H272" i="3"/>
  <c r="E272" i="3"/>
  <c r="G272" i="3"/>
  <c r="I272" i="3"/>
  <c r="D273" i="3"/>
  <c r="F273" i="3"/>
  <c r="H273" i="3"/>
  <c r="E273" i="3"/>
  <c r="I273" i="3"/>
  <c r="J273" i="3"/>
  <c r="D274" i="3"/>
  <c r="F274" i="3"/>
  <c r="E274" i="3"/>
  <c r="L274" i="3"/>
  <c r="J274" i="3"/>
  <c r="D275" i="3"/>
  <c r="I275" i="3"/>
  <c r="E275" i="3"/>
  <c r="G275" i="3"/>
  <c r="H275" i="3"/>
  <c r="D276" i="3"/>
  <c r="H276" i="3"/>
  <c r="E276" i="3"/>
  <c r="G276" i="3"/>
  <c r="I276" i="3"/>
  <c r="D277" i="3"/>
  <c r="H277" i="3"/>
  <c r="E277" i="3"/>
  <c r="F277" i="3"/>
  <c r="J277" i="3"/>
  <c r="D278" i="3"/>
  <c r="H278" i="3"/>
  <c r="E278" i="3"/>
  <c r="L278" i="3"/>
  <c r="D279" i="3"/>
  <c r="E279" i="3"/>
  <c r="G279" i="3"/>
  <c r="D280" i="3"/>
  <c r="H280" i="3"/>
  <c r="E280" i="3"/>
  <c r="G280" i="3"/>
  <c r="I280" i="3"/>
  <c r="D281" i="3"/>
  <c r="E281" i="3"/>
  <c r="D282" i="3"/>
  <c r="E282" i="3"/>
  <c r="L282" i="3"/>
  <c r="I282" i="3"/>
  <c r="D283" i="3"/>
  <c r="I283" i="3"/>
  <c r="E283" i="3"/>
  <c r="G283" i="3"/>
  <c r="H283" i="3"/>
  <c r="D284" i="3"/>
  <c r="H284" i="3"/>
  <c r="E284" i="3"/>
  <c r="G284" i="3"/>
  <c r="I284" i="3"/>
  <c r="D285" i="3"/>
  <c r="H285" i="3"/>
  <c r="E285" i="3"/>
  <c r="D286" i="3"/>
  <c r="E286" i="3"/>
  <c r="L286" i="3"/>
  <c r="F286" i="3"/>
  <c r="H286" i="3"/>
  <c r="I286" i="3"/>
  <c r="J286" i="3"/>
  <c r="D287" i="3"/>
  <c r="I287" i="3"/>
  <c r="E287" i="3"/>
  <c r="G287" i="3"/>
  <c r="H287" i="3"/>
  <c r="D288" i="3"/>
  <c r="H288" i="3"/>
  <c r="E288" i="3"/>
  <c r="G288" i="3"/>
  <c r="D289" i="3"/>
  <c r="E289" i="3"/>
  <c r="D290" i="3"/>
  <c r="I290" i="3"/>
  <c r="E290" i="3"/>
  <c r="L290" i="3"/>
  <c r="F290" i="3"/>
  <c r="H290" i="3"/>
  <c r="D291" i="3"/>
  <c r="I291" i="3"/>
  <c r="E291" i="3"/>
  <c r="G291" i="3"/>
  <c r="H291" i="3"/>
  <c r="D292" i="3"/>
  <c r="E292" i="3"/>
  <c r="G292" i="3"/>
  <c r="D293" i="3"/>
  <c r="H293" i="3"/>
  <c r="E293" i="3"/>
  <c r="F293" i="3"/>
  <c r="I293" i="3"/>
  <c r="J293" i="3"/>
  <c r="D294" i="3"/>
  <c r="E294" i="3"/>
  <c r="F294" i="3"/>
  <c r="D295" i="3"/>
  <c r="I295" i="3"/>
  <c r="E295" i="3"/>
  <c r="G295" i="3"/>
  <c r="H295" i="3"/>
  <c r="D296" i="3"/>
  <c r="I296" i="3"/>
  <c r="H296" i="3"/>
  <c r="E296" i="3"/>
  <c r="G296" i="3"/>
  <c r="D297" i="3"/>
  <c r="J297" i="3"/>
  <c r="E297" i="3"/>
  <c r="F297" i="3"/>
  <c r="I297" i="3"/>
  <c r="D298" i="3"/>
  <c r="F298" i="3"/>
  <c r="E298" i="3"/>
  <c r="L298" i="3"/>
  <c r="H298" i="3"/>
  <c r="I298" i="3"/>
  <c r="J298" i="3"/>
  <c r="D299" i="3"/>
  <c r="I299" i="3"/>
  <c r="E299" i="3"/>
  <c r="G299" i="3"/>
  <c r="D300" i="3"/>
  <c r="E300" i="3"/>
  <c r="D301" i="3"/>
  <c r="H301" i="3"/>
  <c r="E301" i="3"/>
  <c r="F301" i="3"/>
  <c r="I301" i="3"/>
  <c r="J301" i="3"/>
  <c r="D302" i="3"/>
  <c r="H302" i="3"/>
  <c r="E302" i="3"/>
  <c r="L302" i="3"/>
  <c r="F302" i="3"/>
  <c r="I302" i="3"/>
  <c r="J302" i="3"/>
  <c r="D303" i="3"/>
  <c r="E303" i="3"/>
  <c r="G303" i="3"/>
  <c r="D304" i="3"/>
  <c r="H304" i="3"/>
  <c r="E304" i="3"/>
  <c r="G304" i="3"/>
  <c r="I304" i="3"/>
  <c r="D305" i="3"/>
  <c r="F305" i="3"/>
  <c r="H305" i="3"/>
  <c r="E305" i="3"/>
  <c r="I305" i="3"/>
  <c r="J305" i="3"/>
  <c r="D306" i="3"/>
  <c r="E306" i="3"/>
  <c r="F306" i="3"/>
  <c r="J306" i="3"/>
  <c r="D307" i="3"/>
  <c r="I307" i="3"/>
  <c r="E307" i="3"/>
  <c r="G307" i="3"/>
  <c r="H307" i="3"/>
  <c r="D308" i="3"/>
  <c r="H308" i="3"/>
  <c r="E308" i="3"/>
  <c r="G308" i="3"/>
  <c r="I308" i="3"/>
  <c r="D309" i="3"/>
  <c r="H309" i="3"/>
  <c r="E309" i="3"/>
  <c r="F309" i="3"/>
  <c r="J309" i="3"/>
  <c r="D310" i="3"/>
  <c r="E310" i="3"/>
  <c r="H310" i="3"/>
  <c r="D311" i="3"/>
  <c r="E311" i="3"/>
  <c r="G311" i="3"/>
  <c r="D312" i="3"/>
  <c r="H312" i="3"/>
  <c r="E312" i="3"/>
  <c r="G312" i="3"/>
  <c r="D313" i="3"/>
  <c r="F313" i="3"/>
  <c r="E313" i="3"/>
  <c r="D314" i="3"/>
  <c r="E314" i="3"/>
  <c r="L314" i="3"/>
  <c r="D315" i="3"/>
  <c r="I315" i="3"/>
  <c r="E315" i="3"/>
  <c r="G315" i="3"/>
  <c r="H315" i="3"/>
  <c r="D316" i="3"/>
  <c r="H316" i="3"/>
  <c r="E316" i="3"/>
  <c r="G316" i="3"/>
  <c r="I316" i="3"/>
  <c r="D317" i="3"/>
  <c r="H317" i="3"/>
  <c r="E317" i="3"/>
  <c r="I317" i="3"/>
  <c r="D318" i="3"/>
  <c r="E318" i="3"/>
  <c r="L318" i="3"/>
  <c r="F318" i="3"/>
  <c r="H318" i="3"/>
  <c r="I318" i="3"/>
  <c r="J318" i="3"/>
  <c r="D319" i="3"/>
  <c r="I319" i="3"/>
  <c r="E319" i="3"/>
  <c r="G319" i="3"/>
  <c r="H319" i="3"/>
  <c r="D320" i="3"/>
  <c r="H320" i="3"/>
  <c r="E320" i="3"/>
  <c r="G320" i="3"/>
  <c r="D321" i="3"/>
  <c r="E321" i="3"/>
  <c r="D322" i="3"/>
  <c r="I322" i="3"/>
  <c r="E322" i="3"/>
  <c r="L322" i="3"/>
  <c r="F322" i="3"/>
  <c r="H322" i="3"/>
  <c r="D323" i="3"/>
  <c r="I323" i="3"/>
  <c r="E323" i="3"/>
  <c r="G323" i="3"/>
  <c r="H323" i="3"/>
  <c r="D324" i="3"/>
  <c r="E324" i="3"/>
  <c r="G324" i="3"/>
  <c r="D325" i="3"/>
  <c r="J325" i="3"/>
  <c r="H325" i="3"/>
  <c r="E325" i="3"/>
  <c r="F325" i="3"/>
  <c r="I325" i="3"/>
  <c r="D326" i="3"/>
  <c r="J326" i="3"/>
  <c r="E326" i="3"/>
  <c r="F326" i="3"/>
  <c r="H326" i="3"/>
  <c r="I326" i="3"/>
  <c r="D327" i="3"/>
  <c r="I327" i="3"/>
  <c r="E327" i="3"/>
  <c r="G327" i="3"/>
  <c r="H327" i="3"/>
  <c r="D328" i="3"/>
  <c r="H328" i="3"/>
  <c r="E328" i="3"/>
  <c r="G328" i="3"/>
  <c r="I328" i="3"/>
  <c r="D329" i="3"/>
  <c r="J329" i="3"/>
  <c r="E329" i="3"/>
  <c r="F329" i="3"/>
  <c r="I329" i="3"/>
  <c r="H16" i="9"/>
  <c r="H15" i="9"/>
  <c r="H12" i="9"/>
  <c r="D21" i="9"/>
  <c r="I21" i="9" s="1"/>
  <c r="D22" i="9"/>
  <c r="D23" i="9"/>
  <c r="D24" i="9"/>
  <c r="J24" i="9" s="1"/>
  <c r="D25" i="9"/>
  <c r="D26" i="9"/>
  <c r="D27" i="9"/>
  <c r="H27" i="9" s="1"/>
  <c r="D28" i="9"/>
  <c r="J28" i="9" s="1"/>
  <c r="D29" i="9"/>
  <c r="D30" i="9"/>
  <c r="H30" i="9" s="1"/>
  <c r="D31" i="9"/>
  <c r="K31" i="9" s="1"/>
  <c r="D32" i="9"/>
  <c r="D33" i="9"/>
  <c r="H33" i="9" s="1"/>
  <c r="D34" i="9"/>
  <c r="D35" i="9"/>
  <c r="H35" i="9" s="1"/>
  <c r="D36" i="9"/>
  <c r="K36" i="9" s="1"/>
  <c r="D37" i="9"/>
  <c r="H37" i="9" s="1"/>
  <c r="D38" i="9"/>
  <c r="I38" i="9" s="1"/>
  <c r="D39" i="9"/>
  <c r="D40" i="9"/>
  <c r="J40" i="9" s="1"/>
  <c r="D41" i="9"/>
  <c r="H41" i="9" s="1"/>
  <c r="D42" i="9"/>
  <c r="F42" i="9" s="1"/>
  <c r="D43" i="9"/>
  <c r="F43" i="9" s="1"/>
  <c r="D44" i="9"/>
  <c r="D45" i="9"/>
  <c r="H45" i="9" s="1"/>
  <c r="D46" i="9"/>
  <c r="D47" i="9"/>
  <c r="H47" i="9" s="1"/>
  <c r="D48" i="9"/>
  <c r="J48" i="9" s="1"/>
  <c r="D49" i="9"/>
  <c r="H49" i="9" s="1"/>
  <c r="D50" i="9"/>
  <c r="J50" i="9" s="1"/>
  <c r="D51" i="9"/>
  <c r="I51" i="9" s="1"/>
  <c r="D52" i="9"/>
  <c r="D53" i="9"/>
  <c r="H53" i="9" s="1"/>
  <c r="D54" i="9"/>
  <c r="I54" i="9" s="1"/>
  <c r="D55" i="9"/>
  <c r="H55" i="9" s="1"/>
  <c r="D56" i="9"/>
  <c r="J56" i="9" s="1"/>
  <c r="D57" i="9"/>
  <c r="H57" i="9" s="1"/>
  <c r="D58" i="9"/>
  <c r="J58" i="9" s="1"/>
  <c r="D59" i="9"/>
  <c r="H59" i="9" s="1"/>
  <c r="D60" i="9"/>
  <c r="D61" i="9"/>
  <c r="L61" i="9" s="1"/>
  <c r="D62" i="9"/>
  <c r="D63" i="9"/>
  <c r="H63" i="9" s="1"/>
  <c r="D64" i="9"/>
  <c r="D65" i="9"/>
  <c r="H65" i="9" s="1"/>
  <c r="D66" i="9"/>
  <c r="J66" i="9" s="1"/>
  <c r="D67" i="9"/>
  <c r="H67" i="9" s="1"/>
  <c r="D68" i="9"/>
  <c r="D69" i="9"/>
  <c r="F69" i="9" s="1"/>
  <c r="D70" i="9"/>
  <c r="D71" i="9"/>
  <c r="H71" i="9" s="1"/>
  <c r="D72" i="9"/>
  <c r="J72" i="9" s="1"/>
  <c r="D73" i="9"/>
  <c r="J73" i="9" s="1"/>
  <c r="D74" i="9"/>
  <c r="K74" i="9" s="1"/>
  <c r="D75" i="9"/>
  <c r="H75" i="9" s="1"/>
  <c r="D76" i="9"/>
  <c r="I76" i="9" s="1"/>
  <c r="D77" i="9"/>
  <c r="H77" i="9" s="1"/>
  <c r="D78" i="9"/>
  <c r="J78" i="9" s="1"/>
  <c r="D79" i="9"/>
  <c r="H79" i="9" s="1"/>
  <c r="D80" i="9"/>
  <c r="I80" i="9" s="1"/>
  <c r="D81" i="9"/>
  <c r="H81" i="9" s="1"/>
  <c r="D82" i="9"/>
  <c r="I82" i="9" s="1"/>
  <c r="D83" i="9"/>
  <c r="L83" i="9" s="1"/>
  <c r="D84" i="9"/>
  <c r="D85" i="9"/>
  <c r="H85" i="9"/>
  <c r="D86" i="9"/>
  <c r="D87" i="9"/>
  <c r="H87" i="9"/>
  <c r="D88" i="9"/>
  <c r="J88" i="9"/>
  <c r="D89" i="9"/>
  <c r="H89" i="9"/>
  <c r="D90" i="9"/>
  <c r="I90" i="9"/>
  <c r="D91" i="9"/>
  <c r="H91" i="9"/>
  <c r="D92" i="9"/>
  <c r="J92" i="9"/>
  <c r="D93" i="9"/>
  <c r="H93" i="9"/>
  <c r="D94" i="9"/>
  <c r="H94" i="9"/>
  <c r="D95" i="9"/>
  <c r="H95" i="9"/>
  <c r="D96" i="9"/>
  <c r="D97" i="9"/>
  <c r="H97" i="9"/>
  <c r="D98" i="9"/>
  <c r="D99" i="9"/>
  <c r="H99" i="9"/>
  <c r="D100" i="9"/>
  <c r="D101" i="9"/>
  <c r="H101" i="9"/>
  <c r="D102" i="9"/>
  <c r="D103" i="9"/>
  <c r="H103" i="9"/>
  <c r="D104" i="9"/>
  <c r="J104" i="9"/>
  <c r="D105" i="9"/>
  <c r="H105" i="9"/>
  <c r="D106" i="9"/>
  <c r="H106" i="9"/>
  <c r="D107" i="9"/>
  <c r="H107" i="9"/>
  <c r="D108" i="9"/>
  <c r="J108" i="9"/>
  <c r="D109" i="9"/>
  <c r="H109" i="9"/>
  <c r="D110" i="9"/>
  <c r="H110" i="9"/>
  <c r="D111" i="9"/>
  <c r="H111" i="9"/>
  <c r="D112" i="9"/>
  <c r="J112" i="9"/>
  <c r="D113" i="9"/>
  <c r="H113" i="9"/>
  <c r="D114" i="9"/>
  <c r="D115" i="9"/>
  <c r="H115" i="9"/>
  <c r="D116" i="9"/>
  <c r="D117" i="9"/>
  <c r="H117" i="9"/>
  <c r="D118" i="9"/>
  <c r="D119" i="9"/>
  <c r="H119" i="9"/>
  <c r="D120" i="9"/>
  <c r="J120" i="9"/>
  <c r="D121" i="9"/>
  <c r="H121" i="9"/>
  <c r="D122" i="9"/>
  <c r="D123" i="9"/>
  <c r="H123" i="9"/>
  <c r="D124" i="9"/>
  <c r="J124" i="9"/>
  <c r="D125" i="9"/>
  <c r="H125" i="9"/>
  <c r="D126" i="9"/>
  <c r="H126" i="9"/>
  <c r="D127" i="9"/>
  <c r="H127" i="9"/>
  <c r="D128" i="9"/>
  <c r="D129" i="9"/>
  <c r="H129" i="9"/>
  <c r="D130" i="9"/>
  <c r="D131" i="9"/>
  <c r="H131" i="9"/>
  <c r="D132" i="9"/>
  <c r="D133" i="9"/>
  <c r="H133" i="9"/>
  <c r="D134" i="9"/>
  <c r="D135" i="9"/>
  <c r="H135" i="9"/>
  <c r="D136" i="9"/>
  <c r="J136" i="9"/>
  <c r="D137" i="9"/>
  <c r="H137" i="9"/>
  <c r="D138" i="9"/>
  <c r="D139" i="9"/>
  <c r="H139" i="9"/>
  <c r="D140" i="9"/>
  <c r="J140" i="9"/>
  <c r="D141" i="9"/>
  <c r="H141" i="9"/>
  <c r="D142" i="9"/>
  <c r="F142" i="9"/>
  <c r="H142" i="9"/>
  <c r="D143" i="9"/>
  <c r="H143" i="9"/>
  <c r="D144" i="9"/>
  <c r="D145" i="9"/>
  <c r="H145" i="9"/>
  <c r="D146" i="9"/>
  <c r="H146" i="9"/>
  <c r="D147" i="9"/>
  <c r="H147" i="9"/>
  <c r="D148" i="9"/>
  <c r="I148" i="9"/>
  <c r="J148" i="9"/>
  <c r="D149" i="9"/>
  <c r="H149" i="9"/>
  <c r="D150" i="9"/>
  <c r="H150" i="9"/>
  <c r="D151" i="9"/>
  <c r="H151" i="9"/>
  <c r="D152" i="9"/>
  <c r="D153" i="9"/>
  <c r="H153" i="9"/>
  <c r="D154" i="9"/>
  <c r="D155" i="9"/>
  <c r="H155" i="9"/>
  <c r="D156" i="9"/>
  <c r="J156" i="9"/>
  <c r="D157" i="9"/>
  <c r="H157" i="9"/>
  <c r="D158" i="9"/>
  <c r="H158" i="9"/>
  <c r="D159" i="9"/>
  <c r="H159" i="9"/>
  <c r="D160" i="9"/>
  <c r="I160" i="9"/>
  <c r="J160" i="9"/>
  <c r="D161" i="9"/>
  <c r="H161" i="9"/>
  <c r="D162" i="9"/>
  <c r="D163" i="9"/>
  <c r="H163" i="9"/>
  <c r="D164" i="9"/>
  <c r="I164" i="9"/>
  <c r="D165" i="9"/>
  <c r="H165" i="9"/>
  <c r="D166" i="9"/>
  <c r="H166" i="9"/>
  <c r="D167" i="9"/>
  <c r="H167" i="9"/>
  <c r="D168" i="9"/>
  <c r="D169" i="9"/>
  <c r="H169" i="9"/>
  <c r="D170" i="9"/>
  <c r="D171" i="9"/>
  <c r="H171" i="9"/>
  <c r="D172" i="9"/>
  <c r="J172" i="9"/>
  <c r="D173" i="9"/>
  <c r="H173" i="9"/>
  <c r="D174" i="9"/>
  <c r="J174" i="9"/>
  <c r="H174" i="9"/>
  <c r="D175" i="9"/>
  <c r="H175" i="9"/>
  <c r="D176" i="9"/>
  <c r="D177" i="9"/>
  <c r="H177" i="9"/>
  <c r="D178" i="9"/>
  <c r="H178" i="9"/>
  <c r="D179" i="9"/>
  <c r="J179" i="9"/>
  <c r="H179" i="9"/>
  <c r="D180" i="9"/>
  <c r="D181" i="9"/>
  <c r="H181" i="9"/>
  <c r="D182" i="9"/>
  <c r="H182" i="9"/>
  <c r="D183" i="9"/>
  <c r="J183" i="9"/>
  <c r="H183" i="9"/>
  <c r="D184" i="9"/>
  <c r="J184" i="9"/>
  <c r="D185" i="9"/>
  <c r="I185" i="9"/>
  <c r="H185" i="9"/>
  <c r="D186" i="9"/>
  <c r="H186" i="9"/>
  <c r="D187" i="9"/>
  <c r="H187" i="9"/>
  <c r="J187" i="9"/>
  <c r="D188" i="9"/>
  <c r="D189" i="9"/>
  <c r="H189" i="9"/>
  <c r="D190" i="9"/>
  <c r="H190" i="9"/>
  <c r="D191" i="9"/>
  <c r="H191" i="9"/>
  <c r="D192" i="9"/>
  <c r="D193" i="9"/>
  <c r="H193" i="9"/>
  <c r="D194" i="9"/>
  <c r="D195" i="9"/>
  <c r="J195" i="9"/>
  <c r="H195" i="9"/>
  <c r="D196" i="9"/>
  <c r="D197" i="9"/>
  <c r="H197" i="9"/>
  <c r="D198" i="9"/>
  <c r="D199" i="9"/>
  <c r="J199" i="9"/>
  <c r="H199" i="9"/>
  <c r="D200" i="9"/>
  <c r="J200" i="9"/>
  <c r="D201" i="9"/>
  <c r="H201" i="9"/>
  <c r="D202" i="9"/>
  <c r="H202" i="9"/>
  <c r="D203" i="9"/>
  <c r="J203" i="9"/>
  <c r="D204" i="9"/>
  <c r="J204" i="9"/>
  <c r="D205" i="9"/>
  <c r="D206" i="9"/>
  <c r="D207" i="9"/>
  <c r="D208" i="9"/>
  <c r="J208" i="9"/>
  <c r="D209" i="9"/>
  <c r="H209" i="9"/>
  <c r="D210" i="9"/>
  <c r="D211" i="9"/>
  <c r="J211" i="9"/>
  <c r="H211" i="9"/>
  <c r="D212" i="9"/>
  <c r="D213" i="9"/>
  <c r="F213" i="9"/>
  <c r="D214" i="9"/>
  <c r="H214" i="9"/>
  <c r="D215" i="9"/>
  <c r="J215" i="9"/>
  <c r="H215" i="9"/>
  <c r="D216" i="9"/>
  <c r="J216" i="9"/>
  <c r="D217" i="9"/>
  <c r="D218" i="9"/>
  <c r="H218" i="9"/>
  <c r="D219" i="9"/>
  <c r="J219" i="9"/>
  <c r="D220" i="9"/>
  <c r="J220" i="9"/>
  <c r="D221" i="9"/>
  <c r="H221" i="9"/>
  <c r="D222" i="9"/>
  <c r="H222" i="9"/>
  <c r="D223" i="9"/>
  <c r="H223" i="9"/>
  <c r="D224" i="9"/>
  <c r="J16" i="9"/>
  <c r="J15" i="9"/>
  <c r="J12" i="9"/>
  <c r="J22" i="9"/>
  <c r="J26" i="9"/>
  <c r="J37" i="9"/>
  <c r="J47" i="9"/>
  <c r="J75" i="9"/>
  <c r="J77" i="9"/>
  <c r="J85" i="9"/>
  <c r="J89" i="9"/>
  <c r="J91" i="9"/>
  <c r="J93" i="9"/>
  <c r="J95" i="9"/>
  <c r="J97" i="9"/>
  <c r="J99" i="9"/>
  <c r="J101" i="9"/>
  <c r="J103" i="9"/>
  <c r="J105" i="9"/>
  <c r="J106" i="9"/>
  <c r="J107" i="9"/>
  <c r="J109" i="9"/>
  <c r="J110" i="9"/>
  <c r="J111" i="9"/>
  <c r="J113" i="9"/>
  <c r="J117" i="9"/>
  <c r="J121" i="9"/>
  <c r="J123" i="9"/>
  <c r="J125" i="9"/>
  <c r="J127" i="9"/>
  <c r="J129" i="9"/>
  <c r="J131" i="9"/>
  <c r="J133" i="9"/>
  <c r="J135" i="9"/>
  <c r="J137" i="9"/>
  <c r="J139" i="9"/>
  <c r="J141" i="9"/>
  <c r="J142" i="9"/>
  <c r="J143" i="9"/>
  <c r="J145" i="9"/>
  <c r="J149" i="9"/>
  <c r="J150" i="9"/>
  <c r="J153" i="9"/>
  <c r="J155" i="9"/>
  <c r="J157" i="9"/>
  <c r="J159" i="9"/>
  <c r="J161" i="9"/>
  <c r="J163" i="9"/>
  <c r="J165" i="9"/>
  <c r="J166" i="9"/>
  <c r="J167" i="9"/>
  <c r="J169" i="9"/>
  <c r="J171" i="9"/>
  <c r="J173" i="9"/>
  <c r="J175" i="9"/>
  <c r="J177" i="9"/>
  <c r="J182" i="9"/>
  <c r="J185" i="9"/>
  <c r="J190" i="9"/>
  <c r="J193" i="9"/>
  <c r="J197" i="9"/>
  <c r="J198" i="9"/>
  <c r="J202" i="9"/>
  <c r="J205" i="9"/>
  <c r="J209" i="9"/>
  <c r="J214" i="9"/>
  <c r="J221" i="9"/>
  <c r="J222" i="9"/>
  <c r="I16" i="9"/>
  <c r="I15" i="9"/>
  <c r="I33" i="9"/>
  <c r="I40" i="9"/>
  <c r="I48" i="9"/>
  <c r="I56" i="9"/>
  <c r="I72" i="9"/>
  <c r="I75" i="9"/>
  <c r="I85" i="9"/>
  <c r="I87" i="9"/>
  <c r="I88" i="9"/>
  <c r="I89" i="9"/>
  <c r="I91" i="9"/>
  <c r="I92" i="9"/>
  <c r="I93" i="9"/>
  <c r="I95" i="9"/>
  <c r="I97" i="9"/>
  <c r="I99" i="9"/>
  <c r="I101" i="9"/>
  <c r="I103" i="9"/>
  <c r="I104" i="9"/>
  <c r="I105" i="9"/>
  <c r="I107" i="9"/>
  <c r="I108" i="9"/>
  <c r="I109" i="9"/>
  <c r="I111" i="9"/>
  <c r="I112" i="9"/>
  <c r="I113" i="9"/>
  <c r="I115" i="9"/>
  <c r="I117" i="9"/>
  <c r="I119" i="9"/>
  <c r="I120" i="9"/>
  <c r="I121" i="9"/>
  <c r="I123" i="9"/>
  <c r="I124" i="9"/>
  <c r="I125" i="9"/>
  <c r="I127" i="9"/>
  <c r="I129" i="9"/>
  <c r="I131" i="9"/>
  <c r="I133" i="9"/>
  <c r="I135" i="9"/>
  <c r="I136" i="9"/>
  <c r="I137" i="9"/>
  <c r="I139" i="9"/>
  <c r="I140" i="9"/>
  <c r="I141" i="9"/>
  <c r="I143" i="9"/>
  <c r="I145" i="9"/>
  <c r="I147" i="9"/>
  <c r="I149" i="9"/>
  <c r="I151" i="9"/>
  <c r="I153" i="9"/>
  <c r="I155" i="9"/>
  <c r="I156" i="9"/>
  <c r="I157" i="9"/>
  <c r="I159" i="9"/>
  <c r="I161" i="9"/>
  <c r="I163" i="9"/>
  <c r="I165" i="9"/>
  <c r="I167" i="9"/>
  <c r="I168" i="9"/>
  <c r="I169" i="9"/>
  <c r="I171" i="9"/>
  <c r="I172" i="9"/>
  <c r="I173" i="9"/>
  <c r="I175" i="9"/>
  <c r="I177" i="9"/>
  <c r="I179" i="9"/>
  <c r="I183" i="9"/>
  <c r="I184" i="9"/>
  <c r="I187" i="9"/>
  <c r="I189" i="9"/>
  <c r="I193" i="9"/>
  <c r="I195" i="9"/>
  <c r="I197" i="9"/>
  <c r="I199" i="9"/>
  <c r="I200" i="9"/>
  <c r="I204" i="9"/>
  <c r="I208" i="9"/>
  <c r="I209" i="9"/>
  <c r="I211" i="9"/>
  <c r="I215" i="9"/>
  <c r="I216" i="9"/>
  <c r="I220" i="9"/>
  <c r="I221" i="9"/>
  <c r="F16" i="9"/>
  <c r="F15" i="9"/>
  <c r="F12" i="9"/>
  <c r="F33" i="9"/>
  <c r="F39" i="9"/>
  <c r="F65" i="9"/>
  <c r="F71" i="9"/>
  <c r="F74" i="9"/>
  <c r="F75" i="9"/>
  <c r="F78" i="9"/>
  <c r="F85" i="9"/>
  <c r="F87" i="9"/>
  <c r="F89" i="9"/>
  <c r="F91" i="9"/>
  <c r="F93" i="9"/>
  <c r="F95" i="9"/>
  <c r="F97" i="9"/>
  <c r="F98" i="9"/>
  <c r="F99" i="9"/>
  <c r="F101" i="9"/>
  <c r="F103" i="9"/>
  <c r="F105" i="9"/>
  <c r="F106" i="9"/>
  <c r="F107" i="9"/>
  <c r="F109" i="9"/>
  <c r="F110" i="9"/>
  <c r="F111" i="9"/>
  <c r="F113" i="9"/>
  <c r="F115" i="9"/>
  <c r="F117" i="9"/>
  <c r="F119" i="9"/>
  <c r="F121" i="9"/>
  <c r="F123" i="9"/>
  <c r="F125" i="9"/>
  <c r="F127" i="9"/>
  <c r="F129" i="9"/>
  <c r="F131" i="9"/>
  <c r="F133" i="9"/>
  <c r="F135" i="9"/>
  <c r="F137" i="9"/>
  <c r="F139" i="9"/>
  <c r="F141" i="9"/>
  <c r="F143" i="9"/>
  <c r="F145" i="9"/>
  <c r="F146" i="9"/>
  <c r="F147" i="9"/>
  <c r="F149" i="9"/>
  <c r="F150" i="9"/>
  <c r="F151" i="9"/>
  <c r="F153" i="9"/>
  <c r="F155" i="9"/>
  <c r="F157" i="9"/>
  <c r="F159" i="9"/>
  <c r="F161" i="9"/>
  <c r="F163" i="9"/>
  <c r="F165" i="9"/>
  <c r="F166" i="9"/>
  <c r="F167" i="9"/>
  <c r="F169" i="9"/>
  <c r="F171" i="9"/>
  <c r="F173" i="9"/>
  <c r="F174" i="9"/>
  <c r="F175" i="9"/>
  <c r="F177" i="9"/>
  <c r="F178" i="9"/>
  <c r="F179" i="9"/>
  <c r="F181" i="9"/>
  <c r="F182" i="9"/>
  <c r="F183" i="9"/>
  <c r="F185" i="9"/>
  <c r="F186" i="9"/>
  <c r="F187" i="9"/>
  <c r="F189" i="9"/>
  <c r="F190" i="9"/>
  <c r="F191" i="9"/>
  <c r="F193" i="9"/>
  <c r="F195" i="9"/>
  <c r="F197" i="9"/>
  <c r="F199" i="9"/>
  <c r="F202" i="9"/>
  <c r="F203" i="9"/>
  <c r="F209" i="9"/>
  <c r="F211" i="9"/>
  <c r="F214" i="9"/>
  <c r="F215" i="9"/>
  <c r="F218" i="9"/>
  <c r="F219" i="9"/>
  <c r="F221" i="9"/>
  <c r="F222" i="9"/>
  <c r="F223" i="9"/>
  <c r="G16" i="9"/>
  <c r="G15" i="9"/>
  <c r="E21" i="9"/>
  <c r="G21" i="9"/>
  <c r="E22" i="9"/>
  <c r="G22" i="9"/>
  <c r="E23" i="9"/>
  <c r="G23" i="9"/>
  <c r="E24" i="9"/>
  <c r="G24" i="9"/>
  <c r="E25" i="9"/>
  <c r="G25" i="9"/>
  <c r="E26" i="9"/>
  <c r="E27" i="9"/>
  <c r="E28" i="9"/>
  <c r="E29" i="9"/>
  <c r="E30" i="9"/>
  <c r="G30" i="9"/>
  <c r="E31" i="9"/>
  <c r="E32" i="9"/>
  <c r="E33" i="9"/>
  <c r="E34" i="9"/>
  <c r="G34" i="9"/>
  <c r="E35" i="9"/>
  <c r="G35" i="9"/>
  <c r="E36" i="9"/>
  <c r="G36" i="9"/>
  <c r="E37" i="9"/>
  <c r="G37" i="9"/>
  <c r="E38" i="9"/>
  <c r="G38" i="9"/>
  <c r="E39" i="9"/>
  <c r="E40" i="9"/>
  <c r="G40" i="9"/>
  <c r="L40" i="9"/>
  <c r="E41" i="9"/>
  <c r="G41" i="9"/>
  <c r="E42" i="9"/>
  <c r="G42" i="9"/>
  <c r="E43" i="9"/>
  <c r="G43" i="9"/>
  <c r="E44" i="9"/>
  <c r="G44" i="9"/>
  <c r="E45" i="9"/>
  <c r="G45" i="9"/>
  <c r="E46" i="9"/>
  <c r="E47" i="9"/>
  <c r="G47" i="9"/>
  <c r="E48" i="9"/>
  <c r="L48" i="9"/>
  <c r="G48" i="9"/>
  <c r="E49" i="9"/>
  <c r="G49" i="9"/>
  <c r="E50" i="9"/>
  <c r="G50" i="9"/>
  <c r="E51" i="9"/>
  <c r="E52" i="9"/>
  <c r="G52" i="9"/>
  <c r="E53" i="9"/>
  <c r="G53" i="9"/>
  <c r="E54" i="9"/>
  <c r="E55" i="9"/>
  <c r="G55" i="9"/>
  <c r="E56" i="9"/>
  <c r="G56" i="9"/>
  <c r="E57" i="9"/>
  <c r="G57" i="9"/>
  <c r="E58" i="9"/>
  <c r="G58" i="9"/>
  <c r="E59" i="9"/>
  <c r="G59" i="9"/>
  <c r="E60" i="9"/>
  <c r="E61" i="9"/>
  <c r="E62" i="9"/>
  <c r="G62" i="9"/>
  <c r="E63" i="9"/>
  <c r="G63" i="9"/>
  <c r="E64" i="9"/>
  <c r="E65" i="9"/>
  <c r="E66" i="9"/>
  <c r="G66" i="9"/>
  <c r="E67" i="9"/>
  <c r="E68" i="9"/>
  <c r="G68" i="9"/>
  <c r="E69" i="9"/>
  <c r="G69" i="9"/>
  <c r="E70" i="9"/>
  <c r="E71" i="9"/>
  <c r="E72" i="9"/>
  <c r="E73" i="9"/>
  <c r="G73" i="9"/>
  <c r="E74" i="9"/>
  <c r="G74" i="9"/>
  <c r="E75" i="9"/>
  <c r="G75" i="9"/>
  <c r="E76" i="9"/>
  <c r="E77" i="9"/>
  <c r="G77" i="9"/>
  <c r="E78" i="9"/>
  <c r="E79" i="9"/>
  <c r="E80" i="9"/>
  <c r="G80" i="9"/>
  <c r="E81" i="9"/>
  <c r="G81" i="9"/>
  <c r="E82" i="9"/>
  <c r="G82" i="9"/>
  <c r="E83" i="9"/>
  <c r="G83" i="9"/>
  <c r="E84" i="9"/>
  <c r="L84" i="9"/>
  <c r="G84" i="9"/>
  <c r="E85" i="9"/>
  <c r="G85" i="9"/>
  <c r="E86" i="9"/>
  <c r="E87" i="9"/>
  <c r="G87" i="9"/>
  <c r="E88" i="9"/>
  <c r="K88" i="9"/>
  <c r="L88" i="9"/>
  <c r="G88" i="9"/>
  <c r="E89" i="9"/>
  <c r="G89" i="9"/>
  <c r="E90" i="9"/>
  <c r="G90" i="9"/>
  <c r="E91" i="9"/>
  <c r="G91" i="9"/>
  <c r="E92" i="9"/>
  <c r="L92" i="9"/>
  <c r="E93" i="9"/>
  <c r="E94" i="9"/>
  <c r="G94" i="9"/>
  <c r="E95" i="9"/>
  <c r="G95" i="9"/>
  <c r="E96" i="9"/>
  <c r="L96" i="9"/>
  <c r="G96" i="9"/>
  <c r="E97" i="9"/>
  <c r="E98" i="9"/>
  <c r="G98" i="9"/>
  <c r="E99" i="9"/>
  <c r="K99" i="9"/>
  <c r="G99" i="9"/>
  <c r="E100" i="9"/>
  <c r="G100" i="9"/>
  <c r="E101" i="9"/>
  <c r="G101" i="9"/>
  <c r="E102" i="9"/>
  <c r="G102" i="9"/>
  <c r="E103" i="9"/>
  <c r="E104" i="9"/>
  <c r="G104" i="9"/>
  <c r="E105" i="9"/>
  <c r="E106" i="9"/>
  <c r="G106" i="9"/>
  <c r="E107" i="9"/>
  <c r="G107" i="9"/>
  <c r="E108" i="9"/>
  <c r="L108" i="9"/>
  <c r="E109" i="9"/>
  <c r="G109" i="9"/>
  <c r="E110" i="9"/>
  <c r="E111" i="9"/>
  <c r="E112" i="9"/>
  <c r="L112" i="9"/>
  <c r="G112" i="9"/>
  <c r="E113" i="9"/>
  <c r="E114" i="9"/>
  <c r="G114" i="9"/>
  <c r="E115" i="9"/>
  <c r="G115" i="9"/>
  <c r="E116" i="9"/>
  <c r="E117" i="9"/>
  <c r="G117" i="9"/>
  <c r="E118" i="9"/>
  <c r="E119" i="9"/>
  <c r="G119" i="9"/>
  <c r="E120" i="9"/>
  <c r="E121" i="9"/>
  <c r="G121" i="9"/>
  <c r="E122" i="9"/>
  <c r="G122" i="9"/>
  <c r="E123" i="9"/>
  <c r="E124" i="9"/>
  <c r="E125" i="9"/>
  <c r="L125" i="9"/>
  <c r="G125" i="9"/>
  <c r="E126" i="9"/>
  <c r="G126" i="9"/>
  <c r="E127" i="9"/>
  <c r="E128" i="9"/>
  <c r="K128" i="9"/>
  <c r="E129" i="9"/>
  <c r="E130" i="9"/>
  <c r="L130" i="9"/>
  <c r="G130" i="9"/>
  <c r="E131" i="9"/>
  <c r="K131" i="9"/>
  <c r="G131" i="9"/>
  <c r="E132" i="9"/>
  <c r="L132" i="9"/>
  <c r="G132" i="9"/>
  <c r="E133" i="9"/>
  <c r="G133" i="9"/>
  <c r="E134" i="9"/>
  <c r="E135" i="9"/>
  <c r="E136" i="9"/>
  <c r="G136" i="9"/>
  <c r="L136" i="9"/>
  <c r="E137" i="9"/>
  <c r="G137" i="9"/>
  <c r="E138" i="9"/>
  <c r="L138" i="9"/>
  <c r="E139" i="9"/>
  <c r="G139" i="9"/>
  <c r="E140" i="9"/>
  <c r="L140" i="9"/>
  <c r="G140" i="9"/>
  <c r="E141" i="9"/>
  <c r="G141" i="9"/>
  <c r="E142" i="9"/>
  <c r="E143" i="9"/>
  <c r="G143" i="9"/>
  <c r="E144" i="9"/>
  <c r="G144" i="9"/>
  <c r="E145" i="9"/>
  <c r="G145" i="9"/>
  <c r="E146" i="9"/>
  <c r="G146" i="9"/>
  <c r="E147" i="9"/>
  <c r="G147" i="9"/>
  <c r="E148" i="9"/>
  <c r="L148" i="9"/>
  <c r="G148" i="9"/>
  <c r="E149" i="9"/>
  <c r="G149" i="9"/>
  <c r="E150" i="9"/>
  <c r="L150" i="9"/>
  <c r="G150" i="9"/>
  <c r="E151" i="9"/>
  <c r="G151" i="9"/>
  <c r="E152" i="9"/>
  <c r="G152" i="9"/>
  <c r="E153" i="9"/>
  <c r="G153" i="9"/>
  <c r="E154" i="9"/>
  <c r="E155" i="9"/>
  <c r="E156" i="9"/>
  <c r="E157" i="9"/>
  <c r="E158" i="9"/>
  <c r="G158" i="9"/>
  <c r="E159" i="9"/>
  <c r="G159" i="9"/>
  <c r="E160" i="9"/>
  <c r="E161" i="9"/>
  <c r="E162" i="9"/>
  <c r="G162" i="9"/>
  <c r="E163" i="9"/>
  <c r="K163" i="9"/>
  <c r="G163" i="9"/>
  <c r="E164" i="9"/>
  <c r="L164" i="9"/>
  <c r="G164" i="9"/>
  <c r="E165" i="9"/>
  <c r="G165" i="9"/>
  <c r="E166" i="9"/>
  <c r="G166" i="9"/>
  <c r="E167" i="9"/>
  <c r="E168" i="9"/>
  <c r="G168" i="9"/>
  <c r="L168" i="9"/>
  <c r="E169" i="9"/>
  <c r="G169" i="9"/>
  <c r="E170" i="9"/>
  <c r="G170" i="9"/>
  <c r="E171" i="9"/>
  <c r="G171" i="9"/>
  <c r="E172" i="9"/>
  <c r="L172" i="9"/>
  <c r="G172" i="9"/>
  <c r="E173" i="9"/>
  <c r="G173" i="9"/>
  <c r="E174" i="9"/>
  <c r="E175" i="9"/>
  <c r="G175" i="9"/>
  <c r="E176" i="9"/>
  <c r="G176" i="9"/>
  <c r="E177" i="9"/>
  <c r="G177" i="9"/>
  <c r="E178" i="9"/>
  <c r="G178" i="9"/>
  <c r="E179" i="9"/>
  <c r="E180" i="9"/>
  <c r="E181" i="9"/>
  <c r="G181" i="9"/>
  <c r="E182" i="9"/>
  <c r="E183" i="9"/>
  <c r="G183" i="9"/>
  <c r="E184" i="9"/>
  <c r="G184" i="9"/>
  <c r="E185" i="9"/>
  <c r="G185" i="9"/>
  <c r="E186" i="9"/>
  <c r="G186" i="9"/>
  <c r="E187" i="9"/>
  <c r="G187" i="9"/>
  <c r="E188" i="9"/>
  <c r="E189" i="9"/>
  <c r="E190" i="9"/>
  <c r="G190" i="9"/>
  <c r="E191" i="9"/>
  <c r="G191" i="9"/>
  <c r="E192" i="9"/>
  <c r="E193" i="9"/>
  <c r="E194" i="9"/>
  <c r="G194" i="9"/>
  <c r="E195" i="9"/>
  <c r="K195" i="9"/>
  <c r="E196" i="9"/>
  <c r="L196" i="9"/>
  <c r="G196" i="9"/>
  <c r="E197" i="9"/>
  <c r="G197" i="9"/>
  <c r="E198" i="9"/>
  <c r="L198" i="9"/>
  <c r="E199" i="9"/>
  <c r="E200" i="9"/>
  <c r="G200" i="9"/>
  <c r="L200" i="9"/>
  <c r="E201" i="9"/>
  <c r="G201" i="9"/>
  <c r="E202" i="9"/>
  <c r="G202" i="9"/>
  <c r="E203" i="9"/>
  <c r="G203" i="9"/>
  <c r="E204" i="9"/>
  <c r="L204" i="9"/>
  <c r="G204" i="9"/>
  <c r="E205" i="9"/>
  <c r="G205" i="9"/>
  <c r="E206" i="9"/>
  <c r="E207" i="9"/>
  <c r="E208" i="9"/>
  <c r="L208" i="9"/>
  <c r="G208" i="9"/>
  <c r="E209" i="9"/>
  <c r="G209" i="9"/>
  <c r="E210" i="9"/>
  <c r="G210" i="9"/>
  <c r="E211" i="9"/>
  <c r="G211" i="9"/>
  <c r="E212" i="9"/>
  <c r="L212" i="9"/>
  <c r="G212" i="9"/>
  <c r="E213" i="9"/>
  <c r="G213" i="9"/>
  <c r="E214" i="9"/>
  <c r="E215" i="9"/>
  <c r="G215" i="9"/>
  <c r="E216" i="9"/>
  <c r="K216" i="9"/>
  <c r="L216" i="9"/>
  <c r="G216" i="9"/>
  <c r="E217" i="9"/>
  <c r="G217" i="9"/>
  <c r="E218" i="9"/>
  <c r="G218" i="9"/>
  <c r="E219" i="9"/>
  <c r="E220" i="9"/>
  <c r="L220" i="9"/>
  <c r="E221" i="9"/>
  <c r="E222" i="9"/>
  <c r="G222" i="9"/>
  <c r="E223" i="9"/>
  <c r="G223" i="9"/>
  <c r="E224" i="9"/>
  <c r="G224" i="9"/>
  <c r="K16" i="9"/>
  <c r="K15" i="9"/>
  <c r="K12" i="9"/>
  <c r="K13" i="9"/>
  <c r="K30" i="9"/>
  <c r="K34" i="9"/>
  <c r="K38" i="9"/>
  <c r="K40" i="9"/>
  <c r="K48" i="9"/>
  <c r="K86" i="9"/>
  <c r="K87" i="9"/>
  <c r="K94" i="9"/>
  <c r="K95" i="9"/>
  <c r="K96" i="9"/>
  <c r="K100" i="9"/>
  <c r="K104" i="9"/>
  <c r="K106" i="9"/>
  <c r="K107" i="9"/>
  <c r="K108" i="9"/>
  <c r="K112" i="9"/>
  <c r="K115" i="9"/>
  <c r="K116" i="9"/>
  <c r="K119" i="9"/>
  <c r="K126" i="9"/>
  <c r="K130" i="9"/>
  <c r="K132" i="9"/>
  <c r="K136" i="9"/>
  <c r="K139" i="9"/>
  <c r="K140" i="9"/>
  <c r="K147" i="9"/>
  <c r="K148" i="9"/>
  <c r="K150" i="9"/>
  <c r="K151" i="9"/>
  <c r="K158" i="9"/>
  <c r="K159" i="9"/>
  <c r="K162" i="9"/>
  <c r="K164" i="9"/>
  <c r="K166" i="9"/>
  <c r="K171" i="9"/>
  <c r="K172" i="9"/>
  <c r="K175" i="9"/>
  <c r="K183" i="9"/>
  <c r="K186" i="9"/>
  <c r="K187" i="9"/>
  <c r="K190" i="9"/>
  <c r="K191" i="9"/>
  <c r="K194" i="9"/>
  <c r="K202" i="9"/>
  <c r="K203" i="9"/>
  <c r="K204" i="9"/>
  <c r="K208" i="9"/>
  <c r="K211" i="9"/>
  <c r="K212" i="9"/>
  <c r="K215" i="9"/>
  <c r="K218" i="9"/>
  <c r="K222" i="9"/>
  <c r="K223" i="9"/>
  <c r="L16" i="9"/>
  <c r="L15" i="9"/>
  <c r="L12" i="9"/>
  <c r="L30" i="9"/>
  <c r="L34" i="9"/>
  <c r="L35" i="9"/>
  <c r="L38" i="9"/>
  <c r="L41" i="9"/>
  <c r="L49" i="9"/>
  <c r="L55" i="9"/>
  <c r="L57" i="9"/>
  <c r="L62" i="9"/>
  <c r="L75" i="9"/>
  <c r="L78" i="9"/>
  <c r="L81" i="9"/>
  <c r="L85" i="9"/>
  <c r="L87" i="9"/>
  <c r="L89" i="9"/>
  <c r="L91" i="9"/>
  <c r="L94" i="9"/>
  <c r="L95" i="9"/>
  <c r="L99" i="9"/>
  <c r="L101" i="9"/>
  <c r="L106" i="9"/>
  <c r="L107" i="9"/>
  <c r="L109" i="9"/>
  <c r="L110" i="9"/>
  <c r="L115" i="9"/>
  <c r="L117" i="9"/>
  <c r="L119" i="9"/>
  <c r="L121" i="9"/>
  <c r="L122" i="9"/>
  <c r="L126" i="9"/>
  <c r="L127" i="9"/>
  <c r="L131" i="9"/>
  <c r="L133" i="9"/>
  <c r="L137" i="9"/>
  <c r="L139" i="9"/>
  <c r="L141" i="9"/>
  <c r="L142" i="9"/>
  <c r="L143" i="9"/>
  <c r="L145" i="9"/>
  <c r="L147" i="9"/>
  <c r="L149" i="9"/>
  <c r="L151" i="9"/>
  <c r="L153" i="9"/>
  <c r="L154" i="9"/>
  <c r="L158" i="9"/>
  <c r="L163" i="9"/>
  <c r="L165" i="9"/>
  <c r="L166" i="9"/>
  <c r="L169" i="9"/>
  <c r="L170" i="9"/>
  <c r="L171" i="9"/>
  <c r="L173" i="9"/>
  <c r="L175" i="9"/>
  <c r="L177" i="9"/>
  <c r="L181" i="9"/>
  <c r="L183" i="9"/>
  <c r="L185" i="9"/>
  <c r="L186" i="9"/>
  <c r="L187" i="9"/>
  <c r="L190" i="9"/>
  <c r="L191" i="9"/>
  <c r="L195" i="9"/>
  <c r="L197" i="9"/>
  <c r="L201" i="9"/>
  <c r="L202" i="9"/>
  <c r="L205" i="9"/>
  <c r="L209" i="9"/>
  <c r="L211" i="9"/>
  <c r="L213" i="9"/>
  <c r="L215" i="9"/>
  <c r="L218" i="9"/>
  <c r="L222" i="9"/>
  <c r="C16" i="9"/>
  <c r="C15" i="9"/>
  <c r="N16" i="9"/>
  <c r="N15" i="9"/>
  <c r="N12" i="9"/>
  <c r="B15" i="9"/>
  <c r="O16" i="9"/>
  <c r="O15" i="9"/>
  <c r="O12" i="9"/>
  <c r="O13" i="9"/>
  <c r="G4" i="9"/>
  <c r="P16" i="9"/>
  <c r="P15" i="9"/>
  <c r="G5" i="9"/>
  <c r="Q16" i="9"/>
  <c r="Q15" i="9"/>
  <c r="G6" i="9"/>
  <c r="G7" i="9"/>
  <c r="E16" i="9"/>
  <c r="E15" i="9"/>
  <c r="M16" i="9"/>
  <c r="M15" i="9"/>
  <c r="M12" i="9"/>
  <c r="D16" i="9"/>
  <c r="D15" i="9"/>
  <c r="D12" i="9"/>
  <c r="D225" i="9"/>
  <c r="F225" i="9"/>
  <c r="E225" i="9"/>
  <c r="K225" i="9"/>
  <c r="G225" i="9"/>
  <c r="H225" i="9"/>
  <c r="L225" i="9"/>
  <c r="D226" i="9"/>
  <c r="E226" i="9"/>
  <c r="G226" i="9"/>
  <c r="D227" i="9"/>
  <c r="E227" i="9"/>
  <c r="F227" i="9"/>
  <c r="H227" i="9"/>
  <c r="I227" i="9"/>
  <c r="J227" i="9"/>
  <c r="D228" i="9"/>
  <c r="F228" i="9"/>
  <c r="E228" i="9"/>
  <c r="G228" i="9"/>
  <c r="K228" i="9"/>
  <c r="D229" i="9"/>
  <c r="F229" i="9"/>
  <c r="E229" i="9"/>
  <c r="L229" i="9"/>
  <c r="G229" i="9"/>
  <c r="H229" i="9"/>
  <c r="K229" i="9"/>
  <c r="D230" i="9"/>
  <c r="E230" i="9"/>
  <c r="G230" i="9"/>
  <c r="D231" i="9"/>
  <c r="I231" i="9"/>
  <c r="E231" i="9"/>
  <c r="F231" i="9"/>
  <c r="J231" i="9"/>
  <c r="D232" i="9"/>
  <c r="E232" i="9"/>
  <c r="L232" i="9"/>
  <c r="G232" i="9"/>
  <c r="H232" i="9"/>
  <c r="J232" i="9"/>
  <c r="K232" i="9"/>
  <c r="D233" i="9"/>
  <c r="E233" i="9"/>
  <c r="G233" i="9"/>
  <c r="D234" i="9"/>
  <c r="H234" i="9"/>
  <c r="I234" i="9"/>
  <c r="E234" i="9"/>
  <c r="G234" i="9"/>
  <c r="L234" i="9"/>
  <c r="D235" i="9"/>
  <c r="E235" i="9"/>
  <c r="F235" i="9"/>
  <c r="H235" i="9"/>
  <c r="I235" i="9"/>
  <c r="J235" i="9"/>
  <c r="D236" i="9"/>
  <c r="J236" i="9"/>
  <c r="E236" i="9"/>
  <c r="F236" i="9"/>
  <c r="H236" i="9"/>
  <c r="I236" i="9"/>
  <c r="D237" i="9"/>
  <c r="E237" i="9"/>
  <c r="G237" i="9"/>
  <c r="D238" i="9"/>
  <c r="L238" i="9"/>
  <c r="E238" i="9"/>
  <c r="G238" i="9"/>
  <c r="H238" i="9"/>
  <c r="D239" i="9"/>
  <c r="E239" i="9"/>
  <c r="F239" i="9"/>
  <c r="H239" i="9"/>
  <c r="I239" i="9"/>
  <c r="J239" i="9"/>
  <c r="D240" i="9"/>
  <c r="E240" i="9"/>
  <c r="G240" i="9"/>
  <c r="I240" i="9"/>
  <c r="K240" i="9"/>
  <c r="D241" i="9"/>
  <c r="F241" i="9"/>
  <c r="E241" i="9"/>
  <c r="G241" i="9"/>
  <c r="H241" i="9"/>
  <c r="K241" i="9"/>
  <c r="D242" i="9"/>
  <c r="E242" i="9"/>
  <c r="G242" i="9"/>
  <c r="D243" i="9"/>
  <c r="E243" i="9"/>
  <c r="F243" i="9"/>
  <c r="D244" i="9"/>
  <c r="H244" i="9"/>
  <c r="E244" i="9"/>
  <c r="L244" i="9"/>
  <c r="G244" i="9"/>
  <c r="J244" i="9"/>
  <c r="K244" i="9"/>
  <c r="D245" i="9"/>
  <c r="H245" i="9"/>
  <c r="F245" i="9"/>
  <c r="E245" i="9"/>
  <c r="K245" i="9"/>
  <c r="G245" i="9"/>
  <c r="L245" i="9"/>
  <c r="D246" i="9"/>
  <c r="I246" i="9"/>
  <c r="E246" i="9"/>
  <c r="H246" i="9"/>
  <c r="D247" i="9"/>
  <c r="E247" i="9"/>
  <c r="F247" i="9"/>
  <c r="H247" i="9"/>
  <c r="I247" i="9"/>
  <c r="J247" i="9"/>
  <c r="D248" i="9"/>
  <c r="E248" i="9"/>
  <c r="G248" i="9"/>
  <c r="I248" i="9"/>
  <c r="D249" i="9"/>
  <c r="F249" i="9"/>
  <c r="E249" i="9"/>
  <c r="G249" i="9"/>
  <c r="H249" i="9"/>
  <c r="K249" i="9"/>
  <c r="D250" i="9"/>
  <c r="E250" i="9"/>
  <c r="G250" i="9"/>
  <c r="D251" i="9"/>
  <c r="E251" i="9"/>
  <c r="F251" i="9"/>
  <c r="D252" i="9"/>
  <c r="H252" i="9"/>
  <c r="E252" i="9"/>
  <c r="L252" i="9"/>
  <c r="G252" i="9"/>
  <c r="J252" i="9"/>
  <c r="K252" i="9"/>
  <c r="D253" i="9"/>
  <c r="H253" i="9"/>
  <c r="F253" i="9"/>
  <c r="E253" i="9"/>
  <c r="K253" i="9"/>
  <c r="G253" i="9"/>
  <c r="L253" i="9"/>
  <c r="D254" i="9"/>
  <c r="I254" i="9"/>
  <c r="E254" i="9"/>
  <c r="H254" i="9"/>
  <c r="D255" i="9"/>
  <c r="E255" i="9"/>
  <c r="F255" i="9"/>
  <c r="H255" i="9"/>
  <c r="I255" i="9"/>
  <c r="J255" i="9"/>
  <c r="D256" i="9"/>
  <c r="E256" i="9"/>
  <c r="G256" i="9"/>
  <c r="I256" i="9"/>
  <c r="K256" i="9"/>
  <c r="D257" i="9"/>
  <c r="F257" i="9"/>
  <c r="E257" i="9"/>
  <c r="G257" i="9"/>
  <c r="H257" i="9"/>
  <c r="K257" i="9"/>
  <c r="D258" i="9"/>
  <c r="J258" i="9"/>
  <c r="E258" i="9"/>
  <c r="G258" i="9"/>
  <c r="D259" i="9"/>
  <c r="E259" i="9"/>
  <c r="F259" i="9"/>
  <c r="D260" i="9"/>
  <c r="H260" i="9"/>
  <c r="E260" i="9"/>
  <c r="L260" i="9"/>
  <c r="G260" i="9"/>
  <c r="J260" i="9"/>
  <c r="K260" i="9"/>
  <c r="D261" i="9"/>
  <c r="H261" i="9"/>
  <c r="F261" i="9"/>
  <c r="E261" i="9"/>
  <c r="K261" i="9"/>
  <c r="G261" i="9"/>
  <c r="L261" i="9"/>
  <c r="D262" i="9"/>
  <c r="I262" i="9"/>
  <c r="E262" i="9"/>
  <c r="H262" i="9"/>
  <c r="D263" i="9"/>
  <c r="E263" i="9"/>
  <c r="F263" i="9"/>
  <c r="H263" i="9"/>
  <c r="I263" i="9"/>
  <c r="J263" i="9"/>
  <c r="D264" i="9"/>
  <c r="E264" i="9"/>
  <c r="G264" i="9"/>
  <c r="I264" i="9"/>
  <c r="D265" i="9"/>
  <c r="F265" i="9"/>
  <c r="E265" i="9"/>
  <c r="G265" i="9"/>
  <c r="H265" i="9"/>
  <c r="K265" i="9"/>
  <c r="D266" i="9"/>
  <c r="E266" i="9"/>
  <c r="G266" i="9"/>
  <c r="D267" i="9"/>
  <c r="E267" i="9"/>
  <c r="F267" i="9"/>
  <c r="D268" i="9"/>
  <c r="H268" i="9"/>
  <c r="E268" i="9"/>
  <c r="L268" i="9"/>
  <c r="G268" i="9"/>
  <c r="J268" i="9"/>
  <c r="K268" i="9"/>
  <c r="D269" i="9"/>
  <c r="H269" i="9"/>
  <c r="F269" i="9"/>
  <c r="E269" i="9"/>
  <c r="K269" i="9"/>
  <c r="G269" i="9"/>
  <c r="L269" i="9"/>
  <c r="D270" i="9"/>
  <c r="I270" i="9"/>
  <c r="E270" i="9"/>
  <c r="H270" i="9"/>
  <c r="D271" i="9"/>
  <c r="E271" i="9"/>
  <c r="F271" i="9"/>
  <c r="H271" i="9"/>
  <c r="I271" i="9"/>
  <c r="J271" i="9"/>
  <c r="D272" i="9"/>
  <c r="E272" i="9"/>
  <c r="G272" i="9"/>
  <c r="I272" i="9"/>
  <c r="K272" i="9"/>
  <c r="D273" i="9"/>
  <c r="F273" i="9"/>
  <c r="E273" i="9"/>
  <c r="G273" i="9"/>
  <c r="H273" i="9"/>
  <c r="K273" i="9"/>
  <c r="D274" i="9"/>
  <c r="E274" i="9"/>
  <c r="G274" i="9"/>
  <c r="D275" i="9"/>
  <c r="E275" i="9"/>
  <c r="F275" i="9"/>
  <c r="D276" i="9"/>
  <c r="H276" i="9"/>
  <c r="E276" i="9"/>
  <c r="L276" i="9"/>
  <c r="G276" i="9"/>
  <c r="J276" i="9"/>
  <c r="K276" i="9"/>
  <c r="D277" i="9"/>
  <c r="H277" i="9"/>
  <c r="F277" i="9"/>
  <c r="E277" i="9"/>
  <c r="K277" i="9"/>
  <c r="G277" i="9"/>
  <c r="L277" i="9"/>
  <c r="D278" i="9"/>
  <c r="I278" i="9"/>
  <c r="E278" i="9"/>
  <c r="H278" i="9"/>
  <c r="D279" i="9"/>
  <c r="E279" i="9"/>
  <c r="F279" i="9"/>
  <c r="H279" i="9"/>
  <c r="I279" i="9"/>
  <c r="J279" i="9"/>
  <c r="D280" i="9"/>
  <c r="E280" i="9"/>
  <c r="G280" i="9"/>
  <c r="I280" i="9"/>
  <c r="D281" i="9"/>
  <c r="F281" i="9"/>
  <c r="E281" i="9"/>
  <c r="G281" i="9"/>
  <c r="H281" i="9"/>
  <c r="K281" i="9"/>
  <c r="D282" i="9"/>
  <c r="E282" i="9"/>
  <c r="G282" i="9"/>
  <c r="D283" i="9"/>
  <c r="E283" i="9"/>
  <c r="F283" i="9"/>
  <c r="D284" i="9"/>
  <c r="H284" i="9"/>
  <c r="E284" i="9"/>
  <c r="L284" i="9"/>
  <c r="G284" i="9"/>
  <c r="J284" i="9"/>
  <c r="K284" i="9"/>
  <c r="D285" i="9"/>
  <c r="H285" i="9"/>
  <c r="F285" i="9"/>
  <c r="E285" i="9"/>
  <c r="K285" i="9"/>
  <c r="G285" i="9"/>
  <c r="L285" i="9"/>
  <c r="D286" i="9"/>
  <c r="I286" i="9"/>
  <c r="E286" i="9"/>
  <c r="H286" i="9"/>
  <c r="D287" i="9"/>
  <c r="E287" i="9"/>
  <c r="F287" i="9"/>
  <c r="H287" i="9"/>
  <c r="I287" i="9"/>
  <c r="J287" i="9"/>
  <c r="D288" i="9"/>
  <c r="E288" i="9"/>
  <c r="G288" i="9"/>
  <c r="I288" i="9"/>
  <c r="K288" i="9"/>
  <c r="D289" i="9"/>
  <c r="F289" i="9"/>
  <c r="E289" i="9"/>
  <c r="G289" i="9"/>
  <c r="H289" i="9"/>
  <c r="K289" i="9"/>
  <c r="D290" i="9"/>
  <c r="J290" i="9"/>
  <c r="E290" i="9"/>
  <c r="G290" i="9"/>
  <c r="D291" i="9"/>
  <c r="E291" i="9"/>
  <c r="F291" i="9"/>
  <c r="D292" i="9"/>
  <c r="H292" i="9"/>
  <c r="E292" i="9"/>
  <c r="L292" i="9"/>
  <c r="G292" i="9"/>
  <c r="J292" i="9"/>
  <c r="K292" i="9"/>
  <c r="D293" i="9"/>
  <c r="H293" i="9"/>
  <c r="F293" i="9"/>
  <c r="E293" i="9"/>
  <c r="K293" i="9"/>
  <c r="G293" i="9"/>
  <c r="L293" i="9"/>
  <c r="D294" i="9"/>
  <c r="I294" i="9"/>
  <c r="E294" i="9"/>
  <c r="H294" i="9"/>
  <c r="D295" i="9"/>
  <c r="E295" i="9"/>
  <c r="F295" i="9"/>
  <c r="H295" i="9"/>
  <c r="I295" i="9"/>
  <c r="J295" i="9"/>
  <c r="D296" i="9"/>
  <c r="E296" i="9"/>
  <c r="G296" i="9"/>
  <c r="I296" i="9"/>
  <c r="D297" i="9"/>
  <c r="F297" i="9"/>
  <c r="E297" i="9"/>
  <c r="G297" i="9"/>
  <c r="H297" i="9"/>
  <c r="K297" i="9"/>
  <c r="D298" i="9"/>
  <c r="E298" i="9"/>
  <c r="G298" i="9"/>
  <c r="D299" i="9"/>
  <c r="E299" i="9"/>
  <c r="F299" i="9"/>
  <c r="D300" i="9"/>
  <c r="H300" i="9"/>
  <c r="E300" i="9"/>
  <c r="L300" i="9"/>
  <c r="G300" i="9"/>
  <c r="J300" i="9"/>
  <c r="K300" i="9"/>
  <c r="D301" i="9"/>
  <c r="H301" i="9"/>
  <c r="F301" i="9"/>
  <c r="E301" i="9"/>
  <c r="K301" i="9"/>
  <c r="G301" i="9"/>
  <c r="L301" i="9"/>
  <c r="D302" i="9"/>
  <c r="I302" i="9"/>
  <c r="E302" i="9"/>
  <c r="H302" i="9"/>
  <c r="D303" i="9"/>
  <c r="E303" i="9"/>
  <c r="F303" i="9"/>
  <c r="H303" i="9"/>
  <c r="I303" i="9"/>
  <c r="J303" i="9"/>
  <c r="D304" i="9"/>
  <c r="E304" i="9"/>
  <c r="G304" i="9"/>
  <c r="I304" i="9"/>
  <c r="K304" i="9"/>
  <c r="D305" i="9"/>
  <c r="F305" i="9"/>
  <c r="E305" i="9"/>
  <c r="G305" i="9"/>
  <c r="H305" i="9"/>
  <c r="K305" i="9"/>
  <c r="D306" i="9"/>
  <c r="E306" i="9"/>
  <c r="G306" i="9"/>
  <c r="D307" i="9"/>
  <c r="E307" i="9"/>
  <c r="F307" i="9"/>
  <c r="D308" i="9"/>
  <c r="H308" i="9"/>
  <c r="E308" i="9"/>
  <c r="L308" i="9"/>
  <c r="G308" i="9"/>
  <c r="J308" i="9"/>
  <c r="K308" i="9"/>
  <c r="D309" i="9"/>
  <c r="H309" i="9"/>
  <c r="F309" i="9"/>
  <c r="E309" i="9"/>
  <c r="K309" i="9"/>
  <c r="G309" i="9"/>
  <c r="L309" i="9"/>
  <c r="D310" i="9"/>
  <c r="I310" i="9"/>
  <c r="E310" i="9"/>
  <c r="H310" i="9"/>
  <c r="D311" i="9"/>
  <c r="E311" i="9"/>
  <c r="F311" i="9"/>
  <c r="H311" i="9"/>
  <c r="I311" i="9"/>
  <c r="J311" i="9"/>
  <c r="D312" i="9"/>
  <c r="E312" i="9"/>
  <c r="G312" i="9"/>
  <c r="I312" i="9"/>
  <c r="D313" i="9"/>
  <c r="F313" i="9"/>
  <c r="E313" i="9"/>
  <c r="G313" i="9"/>
  <c r="H313" i="9"/>
  <c r="K313" i="9"/>
  <c r="D314" i="9"/>
  <c r="E314" i="9"/>
  <c r="G314" i="9"/>
  <c r="D315" i="9"/>
  <c r="E315" i="9"/>
  <c r="F315" i="9"/>
  <c r="D316" i="9"/>
  <c r="H316" i="9"/>
  <c r="E316" i="9"/>
  <c r="L316" i="9"/>
  <c r="G316" i="9"/>
  <c r="J316" i="9"/>
  <c r="K316" i="9"/>
  <c r="D317" i="9"/>
  <c r="H317" i="9"/>
  <c r="F317" i="9"/>
  <c r="E317" i="9"/>
  <c r="K317" i="9"/>
  <c r="G317" i="9"/>
  <c r="L317" i="9"/>
  <c r="D318" i="9"/>
  <c r="I318" i="9"/>
  <c r="E318" i="9"/>
  <c r="H318" i="9"/>
  <c r="D319" i="9"/>
  <c r="E319" i="9"/>
  <c r="F319" i="9"/>
  <c r="H319" i="9"/>
  <c r="I319" i="9"/>
  <c r="J319" i="9"/>
  <c r="D320" i="9"/>
  <c r="E320" i="9"/>
  <c r="G320" i="9"/>
  <c r="I320" i="9"/>
  <c r="K320" i="9"/>
  <c r="D321" i="9"/>
  <c r="F321" i="9"/>
  <c r="E321" i="9"/>
  <c r="G321" i="9"/>
  <c r="H321" i="9"/>
  <c r="K321" i="9"/>
  <c r="D322" i="9"/>
  <c r="E322" i="9"/>
  <c r="L322" i="9"/>
  <c r="G322" i="9"/>
  <c r="D323" i="9"/>
  <c r="J323" i="9"/>
  <c r="E323" i="9"/>
  <c r="F323" i="9"/>
  <c r="I323" i="9"/>
  <c r="D324" i="9"/>
  <c r="J324" i="9"/>
  <c r="E324" i="9"/>
  <c r="K324" i="9"/>
  <c r="F324" i="9"/>
  <c r="G324" i="9"/>
  <c r="H324" i="9"/>
  <c r="I324" i="9"/>
  <c r="D325" i="9"/>
  <c r="I325" i="9"/>
  <c r="E325" i="9"/>
  <c r="L325" i="9"/>
  <c r="G325" i="9"/>
  <c r="K325" i="9"/>
  <c r="D326" i="9"/>
  <c r="E326" i="9"/>
  <c r="G326" i="9"/>
  <c r="H326" i="9"/>
  <c r="L326" i="9"/>
  <c r="D14" i="7"/>
  <c r="F16" i="7"/>
  <c r="F17" i="7" s="1"/>
  <c r="C17" i="7"/>
  <c r="Q21" i="7"/>
  <c r="Q22" i="7"/>
  <c r="Q23" i="7"/>
  <c r="Q24" i="7"/>
  <c r="Q25" i="7"/>
  <c r="Q26" i="7"/>
  <c r="Q27" i="7"/>
  <c r="Q28" i="7"/>
  <c r="Q29" i="7"/>
  <c r="Q30" i="7"/>
  <c r="Q31" i="7"/>
  <c r="Q32" i="7"/>
  <c r="Q33" i="7"/>
  <c r="Q34" i="7"/>
  <c r="Q35" i="7"/>
  <c r="Q36" i="7"/>
  <c r="Q37" i="7"/>
  <c r="Q38" i="7"/>
  <c r="Q57" i="7"/>
  <c r="Q58" i="7"/>
  <c r="Q60" i="7"/>
  <c r="Q61" i="7"/>
  <c r="Q62" i="7"/>
  <c r="Q63" i="7"/>
  <c r="Q64" i="7"/>
  <c r="Q65" i="7"/>
  <c r="Q66" i="7"/>
  <c r="Q67" i="7"/>
  <c r="Q68" i="7"/>
  <c r="Q69" i="7"/>
  <c r="Q70" i="7"/>
  <c r="Q71" i="7"/>
  <c r="Q72" i="7"/>
  <c r="Q73" i="7"/>
  <c r="Q74" i="7"/>
  <c r="Q75" i="7"/>
  <c r="Q76" i="7"/>
  <c r="Q77" i="7"/>
  <c r="Q78" i="7"/>
  <c r="Q79" i="7"/>
  <c r="Q80" i="7"/>
  <c r="Q81" i="7"/>
  <c r="Q82" i="7"/>
  <c r="Q83" i="7"/>
  <c r="Q84" i="7"/>
  <c r="Q85" i="7"/>
  <c r="Q86" i="7"/>
  <c r="Q87" i="7"/>
  <c r="Q88" i="7"/>
  <c r="Q89" i="7"/>
  <c r="Q90" i="7"/>
  <c r="Q91" i="7"/>
  <c r="Q92" i="7"/>
  <c r="Q93" i="7"/>
  <c r="Q95" i="7"/>
  <c r="Q96" i="7"/>
  <c r="Q97" i="7"/>
  <c r="Q99" i="7"/>
  <c r="Q100" i="7"/>
  <c r="Q101" i="7"/>
  <c r="Q102" i="7"/>
  <c r="Q103" i="7"/>
  <c r="Q104" i="7"/>
  <c r="Q105" i="7"/>
  <c r="Q106" i="7"/>
  <c r="Q107" i="7"/>
  <c r="Q108" i="7"/>
  <c r="Q109" i="7"/>
  <c r="Q110" i="7"/>
  <c r="Q111" i="7"/>
  <c r="Q112" i="7"/>
  <c r="Q113" i="7"/>
  <c r="Q114" i="7"/>
  <c r="Q115" i="7"/>
  <c r="Q116" i="7"/>
  <c r="Q117" i="7"/>
  <c r="Q118" i="7"/>
  <c r="Q119" i="7"/>
  <c r="Q120" i="7"/>
  <c r="Q121" i="7"/>
  <c r="Q122" i="7"/>
  <c r="Q123" i="7"/>
  <c r="Q124" i="7"/>
  <c r="Q125" i="7"/>
  <c r="Q126" i="7"/>
  <c r="Q127" i="7"/>
  <c r="Q128" i="7"/>
  <c r="Q129" i="7"/>
  <c r="Q130" i="7"/>
  <c r="Q131" i="7"/>
  <c r="Q132" i="7"/>
  <c r="Q133" i="7"/>
  <c r="Q134" i="7"/>
  <c r="Q135" i="7"/>
  <c r="Q136" i="7"/>
  <c r="Q137" i="7"/>
  <c r="Q138" i="7"/>
  <c r="Q140" i="7"/>
  <c r="Q141" i="7"/>
  <c r="Q143" i="7"/>
  <c r="Q145" i="7"/>
  <c r="Q146" i="7"/>
  <c r="Q148" i="7"/>
  <c r="Q149" i="7"/>
  <c r="Q150" i="7"/>
  <c r="Q152" i="7"/>
  <c r="Q158" i="7"/>
  <c r="Q160" i="7"/>
  <c r="Q162" i="7"/>
  <c r="Q163" i="7"/>
  <c r="Q164" i="7"/>
  <c r="Q165" i="7"/>
  <c r="Q167" i="7"/>
  <c r="Q168" i="7"/>
  <c r="Q169" i="7"/>
  <c r="Q170" i="7"/>
  <c r="Q171" i="7"/>
  <c r="Q172" i="7"/>
  <c r="Q173" i="7"/>
  <c r="Q174" i="7"/>
  <c r="Q175" i="7"/>
  <c r="Q179" i="7"/>
  <c r="Q180" i="7"/>
  <c r="Q181" i="7"/>
  <c r="Q182" i="7"/>
  <c r="Q183" i="7"/>
  <c r="Q184" i="7"/>
  <c r="Q185" i="7"/>
  <c r="Q186" i="7"/>
  <c r="Q187" i="7"/>
  <c r="Q188" i="7"/>
  <c r="Q189" i="7"/>
  <c r="Q190" i="7"/>
  <c r="Q192" i="7"/>
  <c r="Q194" i="7"/>
  <c r="Q196" i="7"/>
  <c r="Q197" i="7"/>
  <c r="Q198" i="7"/>
  <c r="Q201" i="7"/>
  <c r="Q204" i="7"/>
  <c r="Q205" i="7"/>
  <c r="Q206" i="7"/>
  <c r="Q207" i="7"/>
  <c r="Q208" i="7"/>
  <c r="Q209" i="7"/>
  <c r="Q210" i="7"/>
  <c r="Q212" i="7"/>
  <c r="Q213" i="7"/>
  <c r="Q215" i="7"/>
  <c r="Q217" i="7"/>
  <c r="Q219" i="7"/>
  <c r="Q221" i="7"/>
  <c r="Q222" i="7"/>
  <c r="Q224" i="7"/>
  <c r="Q226" i="7"/>
  <c r="Q227" i="7"/>
  <c r="Q228" i="7"/>
  <c r="Q229" i="7"/>
  <c r="Q230" i="7"/>
  <c r="Q231" i="7"/>
  <c r="Q232" i="7"/>
  <c r="Q233" i="7"/>
  <c r="Q234" i="7"/>
  <c r="Q235" i="7"/>
  <c r="Q236" i="7"/>
  <c r="Q237" i="7"/>
  <c r="Q238" i="7"/>
  <c r="Q239" i="7"/>
  <c r="Q240" i="7"/>
  <c r="Q241" i="7"/>
  <c r="Q243" i="7"/>
  <c r="Q244" i="7"/>
  <c r="Q250" i="7"/>
  <c r="Q251" i="7"/>
  <c r="Q252" i="7"/>
  <c r="Q253" i="7"/>
  <c r="Q254" i="7"/>
  <c r="Q255" i="7"/>
  <c r="Q193" i="7"/>
  <c r="Q200" i="7"/>
  <c r="Q245" i="7"/>
  <c r="Q199" i="7"/>
  <c r="Q202" i="7"/>
  <c r="Q211" i="7"/>
  <c r="Q214" i="7"/>
  <c r="Q216" i="7"/>
  <c r="Q218" i="7"/>
  <c r="Q220" i="7"/>
  <c r="Q223" i="7"/>
  <c r="Q225" i="7"/>
  <c r="Q242" i="7"/>
  <c r="I326" i="9"/>
  <c r="F326" i="9"/>
  <c r="J326" i="9"/>
  <c r="L323" i="9"/>
  <c r="G323" i="9"/>
  <c r="K323" i="9"/>
  <c r="G13" i="9"/>
  <c r="G12" i="9"/>
  <c r="J13" i="9"/>
  <c r="Q13" i="9"/>
  <c r="Q12" i="9"/>
  <c r="I13" i="9"/>
  <c r="I12" i="9"/>
  <c r="K207" i="3"/>
  <c r="I207" i="3"/>
  <c r="F197" i="3"/>
  <c r="J197" i="3"/>
  <c r="I197" i="3"/>
  <c r="G190" i="3"/>
  <c r="K190" i="3"/>
  <c r="L190" i="3"/>
  <c r="F181" i="3"/>
  <c r="J181" i="3"/>
  <c r="I181" i="3"/>
  <c r="G174" i="3"/>
  <c r="K174" i="3"/>
  <c r="L174" i="3"/>
  <c r="F165" i="3"/>
  <c r="J165" i="3"/>
  <c r="I165" i="3"/>
  <c r="G158" i="3"/>
  <c r="K158" i="3"/>
  <c r="L158" i="3"/>
  <c r="F149" i="3"/>
  <c r="J149" i="3"/>
  <c r="I149" i="3"/>
  <c r="G142" i="3"/>
  <c r="K142" i="3"/>
  <c r="L142" i="3"/>
  <c r="F133" i="3"/>
  <c r="J133" i="3"/>
  <c r="I133" i="3"/>
  <c r="Q13" i="3"/>
  <c r="Q12" i="3"/>
  <c r="K12" i="3"/>
  <c r="K13" i="3"/>
  <c r="G113" i="6"/>
  <c r="N113" i="6"/>
  <c r="G159" i="6"/>
  <c r="G155" i="6"/>
  <c r="G151" i="6"/>
  <c r="G147" i="6"/>
  <c r="G143" i="6"/>
  <c r="G139" i="6"/>
  <c r="G135" i="6"/>
  <c r="G131" i="6"/>
  <c r="G126" i="6"/>
  <c r="G114" i="6"/>
  <c r="G109" i="6"/>
  <c r="G104" i="6"/>
  <c r="G84" i="6"/>
  <c r="J77" i="6"/>
  <c r="G59" i="6"/>
  <c r="I321" i="9"/>
  <c r="K319" i="9"/>
  <c r="G319" i="9"/>
  <c r="J318" i="9"/>
  <c r="F318" i="9"/>
  <c r="I317" i="9"/>
  <c r="K315" i="9"/>
  <c r="G315" i="9"/>
  <c r="I313" i="9"/>
  <c r="K311" i="9"/>
  <c r="G311" i="9"/>
  <c r="J310" i="9"/>
  <c r="F310" i="9"/>
  <c r="I309" i="9"/>
  <c r="G307" i="9"/>
  <c r="I305" i="9"/>
  <c r="K303" i="9"/>
  <c r="G303" i="9"/>
  <c r="J302" i="9"/>
  <c r="F302" i="9"/>
  <c r="I301" i="9"/>
  <c r="G299" i="9"/>
  <c r="J298" i="9"/>
  <c r="I297" i="9"/>
  <c r="K295" i="9"/>
  <c r="G295" i="9"/>
  <c r="J294" i="9"/>
  <c r="F294" i="9"/>
  <c r="I293" i="9"/>
  <c r="K291" i="9"/>
  <c r="G291" i="9"/>
  <c r="I289" i="9"/>
  <c r="K287" i="9"/>
  <c r="G287" i="9"/>
  <c r="J286" i="9"/>
  <c r="F286" i="9"/>
  <c r="I285" i="9"/>
  <c r="K283" i="9"/>
  <c r="G283" i="9"/>
  <c r="I281" i="9"/>
  <c r="K279" i="9"/>
  <c r="G279" i="9"/>
  <c r="J278" i="9"/>
  <c r="F278" i="9"/>
  <c r="I277" i="9"/>
  <c r="G275" i="9"/>
  <c r="I273" i="9"/>
  <c r="K271" i="9"/>
  <c r="G271" i="9"/>
  <c r="J270" i="9"/>
  <c r="F270" i="9"/>
  <c r="I269" i="9"/>
  <c r="G267" i="9"/>
  <c r="I265" i="9"/>
  <c r="K263" i="9"/>
  <c r="G263" i="9"/>
  <c r="J262" i="9"/>
  <c r="F262" i="9"/>
  <c r="I261" i="9"/>
  <c r="K259" i="9"/>
  <c r="G259" i="9"/>
  <c r="I257" i="9"/>
  <c r="K255" i="9"/>
  <c r="G255" i="9"/>
  <c r="J254" i="9"/>
  <c r="F254" i="9"/>
  <c r="I253" i="9"/>
  <c r="K251" i="9"/>
  <c r="G251" i="9"/>
  <c r="I249" i="9"/>
  <c r="K247" i="9"/>
  <c r="G247" i="9"/>
  <c r="J246" i="9"/>
  <c r="F246" i="9"/>
  <c r="I245" i="9"/>
  <c r="G243" i="9"/>
  <c r="I241" i="9"/>
  <c r="K239" i="9"/>
  <c r="G239" i="9"/>
  <c r="J238" i="9"/>
  <c r="F238" i="9"/>
  <c r="K235" i="9"/>
  <c r="G235" i="9"/>
  <c r="J234" i="9"/>
  <c r="F234" i="9"/>
  <c r="I233" i="9"/>
  <c r="K231" i="9"/>
  <c r="G231" i="9"/>
  <c r="I229" i="9"/>
  <c r="K227" i="9"/>
  <c r="J226" i="9"/>
  <c r="I225" i="9"/>
  <c r="M13" i="9"/>
  <c r="N13" i="9"/>
  <c r="L13" i="9"/>
  <c r="K221" i="9"/>
  <c r="K217" i="9"/>
  <c r="K213" i="9"/>
  <c r="K209" i="9"/>
  <c r="K205" i="9"/>
  <c r="K201" i="9"/>
  <c r="K197" i="9"/>
  <c r="K193" i="9"/>
  <c r="K189" i="9"/>
  <c r="K185" i="9"/>
  <c r="K181" i="9"/>
  <c r="K177" i="9"/>
  <c r="K173" i="9"/>
  <c r="K169" i="9"/>
  <c r="K165" i="9"/>
  <c r="K161" i="9"/>
  <c r="K157" i="9"/>
  <c r="K153" i="9"/>
  <c r="K149" i="9"/>
  <c r="K145" i="9"/>
  <c r="K141" i="9"/>
  <c r="K137" i="9"/>
  <c r="K133" i="9"/>
  <c r="K129" i="9"/>
  <c r="K125" i="9"/>
  <c r="K121" i="9"/>
  <c r="K117" i="9"/>
  <c r="K109" i="9"/>
  <c r="K101" i="9"/>
  <c r="K97" i="9"/>
  <c r="K89" i="9"/>
  <c r="K85" i="9"/>
  <c r="K81" i="9"/>
  <c r="K69" i="9"/>
  <c r="K65" i="9"/>
  <c r="K57" i="9"/>
  <c r="K49" i="9"/>
  <c r="K41" i="9"/>
  <c r="K33" i="9"/>
  <c r="F224" i="9"/>
  <c r="F220" i="9"/>
  <c r="F216" i="9"/>
  <c r="F212" i="9"/>
  <c r="F208" i="9"/>
  <c r="F204" i="9"/>
  <c r="F200" i="9"/>
  <c r="F196" i="9"/>
  <c r="F188" i="9"/>
  <c r="F184" i="9"/>
  <c r="F180" i="9"/>
  <c r="F172" i="9"/>
  <c r="F168" i="9"/>
  <c r="F164" i="9"/>
  <c r="F160" i="9"/>
  <c r="F156" i="9"/>
  <c r="F152" i="9"/>
  <c r="F148" i="9"/>
  <c r="F140" i="9"/>
  <c r="F136" i="9"/>
  <c r="F132" i="9"/>
  <c r="F128" i="9"/>
  <c r="F124" i="9"/>
  <c r="F120" i="9"/>
  <c r="F116" i="9"/>
  <c r="F112" i="9"/>
  <c r="F108" i="9"/>
  <c r="F104" i="9"/>
  <c r="F100" i="9"/>
  <c r="F96" i="9"/>
  <c r="F92" i="9"/>
  <c r="F88" i="9"/>
  <c r="F84" i="9"/>
  <c r="F72" i="9"/>
  <c r="F64" i="9"/>
  <c r="F56" i="9"/>
  <c r="F48" i="9"/>
  <c r="F40" i="9"/>
  <c r="F36" i="9"/>
  <c r="F24" i="9"/>
  <c r="F13" i="9"/>
  <c r="I222" i="9"/>
  <c r="I218" i="9"/>
  <c r="I214" i="9"/>
  <c r="I202" i="9"/>
  <c r="I198" i="9"/>
  <c r="I194" i="9"/>
  <c r="I190" i="9"/>
  <c r="I186" i="9"/>
  <c r="I182" i="9"/>
  <c r="I178" i="9"/>
  <c r="I174" i="9"/>
  <c r="I170" i="9"/>
  <c r="I166" i="9"/>
  <c r="I162" i="9"/>
  <c r="I158" i="9"/>
  <c r="I154" i="9"/>
  <c r="I150" i="9"/>
  <c r="I146" i="9"/>
  <c r="I142" i="9"/>
  <c r="I138" i="9"/>
  <c r="I130" i="9"/>
  <c r="I126" i="9"/>
  <c r="I122" i="9"/>
  <c r="I118" i="9"/>
  <c r="I110" i="9"/>
  <c r="I106" i="9"/>
  <c r="I98" i="9"/>
  <c r="I94" i="9"/>
  <c r="I86" i="9"/>
  <c r="I34" i="9"/>
  <c r="I30" i="9"/>
  <c r="I26" i="9"/>
  <c r="H224" i="9"/>
  <c r="H220" i="9"/>
  <c r="H216" i="9"/>
  <c r="H212" i="9"/>
  <c r="H208" i="9"/>
  <c r="H204" i="9"/>
  <c r="H200" i="9"/>
  <c r="H196" i="9"/>
  <c r="H188" i="9"/>
  <c r="H184" i="9"/>
  <c r="H180" i="9"/>
  <c r="H176" i="9"/>
  <c r="H172" i="9"/>
  <c r="H168" i="9"/>
  <c r="H164" i="9"/>
  <c r="H160" i="9"/>
  <c r="H156" i="9"/>
  <c r="H152" i="9"/>
  <c r="H148" i="9"/>
  <c r="H144" i="9"/>
  <c r="H140" i="9"/>
  <c r="H136" i="9"/>
  <c r="H132" i="9"/>
  <c r="H128" i="9"/>
  <c r="H124" i="9"/>
  <c r="H120" i="9"/>
  <c r="H116" i="9"/>
  <c r="H112" i="9"/>
  <c r="H108" i="9"/>
  <c r="H104" i="9"/>
  <c r="H100" i="9"/>
  <c r="H96" i="9"/>
  <c r="H92" i="9"/>
  <c r="H88" i="9"/>
  <c r="H84" i="9"/>
  <c r="H72" i="9"/>
  <c r="H64" i="9"/>
  <c r="H56" i="9"/>
  <c r="H48" i="9"/>
  <c r="H40" i="9"/>
  <c r="H36" i="9"/>
  <c r="H24" i="9"/>
  <c r="H13" i="9"/>
  <c r="L328" i="3"/>
  <c r="K327" i="3"/>
  <c r="F327" i="3"/>
  <c r="K326" i="3"/>
  <c r="G326" i="3"/>
  <c r="L324" i="3"/>
  <c r="K323" i="3"/>
  <c r="F323" i="3"/>
  <c r="K322" i="3"/>
  <c r="G322" i="3"/>
  <c r="L320" i="3"/>
  <c r="K319" i="3"/>
  <c r="F319" i="3"/>
  <c r="K318" i="3"/>
  <c r="G318" i="3"/>
  <c r="L316" i="3"/>
  <c r="K315" i="3"/>
  <c r="F315" i="3"/>
  <c r="K314" i="3"/>
  <c r="G314" i="3"/>
  <c r="L312" i="3"/>
  <c r="K311" i="3"/>
  <c r="F311" i="3"/>
  <c r="K310" i="3"/>
  <c r="G310" i="3"/>
  <c r="L308" i="3"/>
  <c r="K307" i="3"/>
  <c r="F307" i="3"/>
  <c r="K306" i="3"/>
  <c r="G306" i="3"/>
  <c r="L304" i="3"/>
  <c r="K303" i="3"/>
  <c r="F303" i="3"/>
  <c r="K302" i="3"/>
  <c r="G302" i="3"/>
  <c r="K299" i="3"/>
  <c r="F299" i="3"/>
  <c r="K298" i="3"/>
  <c r="G298" i="3"/>
  <c r="L296" i="3"/>
  <c r="K295" i="3"/>
  <c r="F295" i="3"/>
  <c r="K294" i="3"/>
  <c r="G294" i="3"/>
  <c r="L292" i="3"/>
  <c r="K291" i="3"/>
  <c r="F291" i="3"/>
  <c r="K290" i="3"/>
  <c r="G290" i="3"/>
  <c r="L288" i="3"/>
  <c r="K287" i="3"/>
  <c r="F287" i="3"/>
  <c r="K286" i="3"/>
  <c r="G286" i="3"/>
  <c r="L284" i="3"/>
  <c r="K283" i="3"/>
  <c r="F283" i="3"/>
  <c r="K282" i="3"/>
  <c r="G282" i="3"/>
  <c r="L280" i="3"/>
  <c r="K279" i="3"/>
  <c r="F279" i="3"/>
  <c r="K278" i="3"/>
  <c r="G278" i="3"/>
  <c r="L276" i="3"/>
  <c r="K275" i="3"/>
  <c r="F275" i="3"/>
  <c r="K274" i="3"/>
  <c r="G274" i="3"/>
  <c r="L272" i="3"/>
  <c r="K271" i="3"/>
  <c r="F271" i="3"/>
  <c r="K270" i="3"/>
  <c r="G270" i="3"/>
  <c r="L268" i="3"/>
  <c r="K267" i="3"/>
  <c r="F267" i="3"/>
  <c r="K266" i="3"/>
  <c r="G266" i="3"/>
  <c r="K263" i="3"/>
  <c r="F263" i="3"/>
  <c r="K262" i="3"/>
  <c r="G262" i="3"/>
  <c r="L260" i="3"/>
  <c r="K259" i="3"/>
  <c r="F259" i="3"/>
  <c r="K258" i="3"/>
  <c r="G258" i="3"/>
  <c r="L256" i="3"/>
  <c r="K255" i="3"/>
  <c r="F255" i="3"/>
  <c r="K254" i="3"/>
  <c r="G254" i="3"/>
  <c r="L252" i="3"/>
  <c r="K251" i="3"/>
  <c r="F251" i="3"/>
  <c r="K250" i="3"/>
  <c r="G250" i="3"/>
  <c r="L248" i="3"/>
  <c r="F247" i="3"/>
  <c r="K246" i="3"/>
  <c r="G246" i="3"/>
  <c r="L244" i="3"/>
  <c r="K243" i="3"/>
  <c r="F243" i="3"/>
  <c r="G242" i="3"/>
  <c r="L240" i="3"/>
  <c r="K239" i="3"/>
  <c r="F239" i="3"/>
  <c r="K238" i="3"/>
  <c r="G238" i="3"/>
  <c r="K235" i="3"/>
  <c r="F235" i="3"/>
  <c r="L232" i="3"/>
  <c r="K231" i="3"/>
  <c r="F231" i="3"/>
  <c r="K230" i="3"/>
  <c r="G230" i="3"/>
  <c r="L228" i="3"/>
  <c r="K227" i="3"/>
  <c r="F227" i="3"/>
  <c r="K226" i="3"/>
  <c r="G226" i="3"/>
  <c r="L224" i="3"/>
  <c r="K223" i="3"/>
  <c r="F223" i="3"/>
  <c r="K222" i="3"/>
  <c r="G222" i="3"/>
  <c r="L220" i="3"/>
  <c r="K219" i="3"/>
  <c r="F219" i="3"/>
  <c r="K218" i="3"/>
  <c r="G218" i="3"/>
  <c r="L216" i="3"/>
  <c r="K215" i="3"/>
  <c r="F215" i="3"/>
  <c r="K214" i="3"/>
  <c r="G214" i="3"/>
  <c r="L212" i="3"/>
  <c r="J211" i="3"/>
  <c r="L209" i="3"/>
  <c r="K206" i="3"/>
  <c r="H205" i="3"/>
  <c r="H189" i="3"/>
  <c r="H173" i="3"/>
  <c r="H157" i="3"/>
  <c r="H141" i="3"/>
  <c r="E13" i="3"/>
  <c r="L210" i="3"/>
  <c r="F201" i="3"/>
  <c r="J201" i="3"/>
  <c r="I201" i="3"/>
  <c r="G194" i="3"/>
  <c r="K194" i="3"/>
  <c r="L194" i="3"/>
  <c r="F185" i="3"/>
  <c r="J185" i="3"/>
  <c r="I185" i="3"/>
  <c r="G178" i="3"/>
  <c r="K178" i="3"/>
  <c r="L178" i="3"/>
  <c r="F169" i="3"/>
  <c r="J169" i="3"/>
  <c r="I169" i="3"/>
  <c r="G162" i="3"/>
  <c r="K162" i="3"/>
  <c r="L162" i="3"/>
  <c r="F153" i="3"/>
  <c r="J153" i="3"/>
  <c r="I153" i="3"/>
  <c r="G146" i="3"/>
  <c r="K146" i="3"/>
  <c r="L146" i="3"/>
  <c r="F137" i="3"/>
  <c r="J137" i="3"/>
  <c r="I137" i="3"/>
  <c r="J12" i="3"/>
  <c r="J13" i="3"/>
  <c r="G144" i="6"/>
  <c r="P97" i="6"/>
  <c r="G97" i="6"/>
  <c r="J97" i="6"/>
  <c r="G78" i="6"/>
  <c r="K326" i="9"/>
  <c r="J325" i="9"/>
  <c r="K322" i="9"/>
  <c r="J321" i="9"/>
  <c r="L319" i="9"/>
  <c r="J317" i="9"/>
  <c r="K314" i="9"/>
  <c r="J313" i="9"/>
  <c r="L311" i="9"/>
  <c r="J309" i="9"/>
  <c r="J305" i="9"/>
  <c r="L303" i="9"/>
  <c r="J301" i="9"/>
  <c r="J297" i="9"/>
  <c r="L295" i="9"/>
  <c r="J293" i="9"/>
  <c r="J289" i="9"/>
  <c r="L287" i="9"/>
  <c r="J285" i="9"/>
  <c r="J281" i="9"/>
  <c r="L279" i="9"/>
  <c r="J277" i="9"/>
  <c r="J273" i="9"/>
  <c r="L271" i="9"/>
  <c r="J269" i="9"/>
  <c r="J265" i="9"/>
  <c r="L263" i="9"/>
  <c r="J261" i="9"/>
  <c r="K258" i="9"/>
  <c r="J257" i="9"/>
  <c r="L255" i="9"/>
  <c r="J253" i="9"/>
  <c r="J249" i="9"/>
  <c r="L247" i="9"/>
  <c r="J245" i="9"/>
  <c r="J241" i="9"/>
  <c r="L239" i="9"/>
  <c r="K238" i="9"/>
  <c r="J237" i="9"/>
  <c r="L235" i="9"/>
  <c r="K234" i="9"/>
  <c r="L231" i="9"/>
  <c r="J229" i="9"/>
  <c r="K226" i="9"/>
  <c r="J225" i="9"/>
  <c r="L327" i="3"/>
  <c r="L323" i="3"/>
  <c r="L319" i="3"/>
  <c r="L315" i="3"/>
  <c r="L311" i="3"/>
  <c r="L307" i="3"/>
  <c r="L303" i="3"/>
  <c r="L299" i="3"/>
  <c r="L295" i="3"/>
  <c r="L291" i="3"/>
  <c r="L287" i="3"/>
  <c r="L283" i="3"/>
  <c r="L279" i="3"/>
  <c r="L275" i="3"/>
  <c r="L271" i="3"/>
  <c r="L267" i="3"/>
  <c r="L263" i="3"/>
  <c r="L259" i="3"/>
  <c r="L255" i="3"/>
  <c r="L251" i="3"/>
  <c r="L243" i="3"/>
  <c r="L239" i="3"/>
  <c r="L235" i="3"/>
  <c r="L231" i="3"/>
  <c r="L227" i="3"/>
  <c r="L223" i="3"/>
  <c r="L219" i="3"/>
  <c r="L215" i="3"/>
  <c r="F209" i="3"/>
  <c r="H193" i="3"/>
  <c r="H177" i="3"/>
  <c r="H161" i="3"/>
  <c r="H145" i="3"/>
  <c r="G329" i="3"/>
  <c r="K329" i="3"/>
  <c r="F328" i="3"/>
  <c r="J328" i="3"/>
  <c r="G325" i="3"/>
  <c r="K325" i="3"/>
  <c r="F324" i="3"/>
  <c r="J324" i="3"/>
  <c r="K321" i="3"/>
  <c r="F320" i="3"/>
  <c r="J320" i="3"/>
  <c r="G317" i="3"/>
  <c r="K317" i="3"/>
  <c r="F316" i="3"/>
  <c r="J316" i="3"/>
  <c r="G313" i="3"/>
  <c r="K313" i="3"/>
  <c r="F312" i="3"/>
  <c r="J312" i="3"/>
  <c r="G309" i="3"/>
  <c r="K309" i="3"/>
  <c r="F308" i="3"/>
  <c r="J308" i="3"/>
  <c r="G305" i="3"/>
  <c r="K305" i="3"/>
  <c r="F304" i="3"/>
  <c r="J304" i="3"/>
  <c r="G301" i="3"/>
  <c r="K301" i="3"/>
  <c r="F300" i="3"/>
  <c r="J300" i="3"/>
  <c r="G297" i="3"/>
  <c r="K297" i="3"/>
  <c r="F296" i="3"/>
  <c r="J296" i="3"/>
  <c r="G293" i="3"/>
  <c r="K293" i="3"/>
  <c r="F292" i="3"/>
  <c r="J292" i="3"/>
  <c r="G289" i="3"/>
  <c r="K289" i="3"/>
  <c r="F288" i="3"/>
  <c r="J288" i="3"/>
  <c r="G285" i="3"/>
  <c r="K285" i="3"/>
  <c r="F284" i="3"/>
  <c r="J284" i="3"/>
  <c r="G281" i="3"/>
  <c r="K281" i="3"/>
  <c r="F280" i="3"/>
  <c r="J280" i="3"/>
  <c r="G277" i="3"/>
  <c r="K277" i="3"/>
  <c r="F276" i="3"/>
  <c r="J276" i="3"/>
  <c r="G273" i="3"/>
  <c r="K273" i="3"/>
  <c r="F272" i="3"/>
  <c r="J272" i="3"/>
  <c r="G269" i="3"/>
  <c r="F268" i="3"/>
  <c r="J268" i="3"/>
  <c r="G265" i="3"/>
  <c r="K265" i="3"/>
  <c r="J264" i="3"/>
  <c r="G261" i="3"/>
  <c r="K261" i="3"/>
  <c r="F260" i="3"/>
  <c r="J260" i="3"/>
  <c r="G257" i="3"/>
  <c r="K257" i="3"/>
  <c r="F256" i="3"/>
  <c r="J256" i="3"/>
  <c r="G253" i="3"/>
  <c r="K253" i="3"/>
  <c r="F252" i="3"/>
  <c r="J252" i="3"/>
  <c r="G249" i="3"/>
  <c r="K249" i="3"/>
  <c r="F248" i="3"/>
  <c r="J248" i="3"/>
  <c r="G245" i="3"/>
  <c r="K245" i="3"/>
  <c r="F244" i="3"/>
  <c r="J244" i="3"/>
  <c r="G241" i="3"/>
  <c r="K241" i="3"/>
  <c r="F240" i="3"/>
  <c r="J240" i="3"/>
  <c r="G237" i="3"/>
  <c r="K237" i="3"/>
  <c r="F236" i="3"/>
  <c r="J236" i="3"/>
  <c r="G233" i="3"/>
  <c r="K233" i="3"/>
  <c r="F232" i="3"/>
  <c r="J232" i="3"/>
  <c r="G229" i="3"/>
  <c r="K229" i="3"/>
  <c r="F228" i="3"/>
  <c r="J228" i="3"/>
  <c r="G225" i="3"/>
  <c r="K225" i="3"/>
  <c r="F224" i="3"/>
  <c r="J224" i="3"/>
  <c r="G221" i="3"/>
  <c r="K221" i="3"/>
  <c r="F220" i="3"/>
  <c r="J220" i="3"/>
  <c r="G217" i="3"/>
  <c r="K217" i="3"/>
  <c r="F216" i="3"/>
  <c r="J216" i="3"/>
  <c r="G213" i="3"/>
  <c r="K213" i="3"/>
  <c r="F212" i="3"/>
  <c r="J212" i="3"/>
  <c r="L206" i="3"/>
  <c r="F205" i="3"/>
  <c r="J205" i="3"/>
  <c r="I205" i="3"/>
  <c r="G198" i="3"/>
  <c r="K198" i="3"/>
  <c r="L198" i="3"/>
  <c r="F189" i="3"/>
  <c r="J189" i="3"/>
  <c r="I189" i="3"/>
  <c r="G182" i="3"/>
  <c r="K182" i="3"/>
  <c r="L182" i="3"/>
  <c r="F173" i="3"/>
  <c r="J173" i="3"/>
  <c r="I173" i="3"/>
  <c r="G166" i="3"/>
  <c r="K166" i="3"/>
  <c r="L166" i="3"/>
  <c r="F157" i="3"/>
  <c r="J157" i="3"/>
  <c r="I157" i="3"/>
  <c r="G150" i="3"/>
  <c r="K150" i="3"/>
  <c r="L150" i="3"/>
  <c r="F141" i="3"/>
  <c r="J141" i="3"/>
  <c r="I141" i="3"/>
  <c r="G134" i="3"/>
  <c r="K134" i="3"/>
  <c r="L134" i="3"/>
  <c r="N13" i="3"/>
  <c r="N12" i="3"/>
  <c r="H13" i="3"/>
  <c r="H12" i="3"/>
  <c r="G89" i="6"/>
  <c r="N89" i="6"/>
  <c r="G162" i="6"/>
  <c r="G157" i="6"/>
  <c r="G153" i="6"/>
  <c r="P149" i="6"/>
  <c r="S149" i="6" s="1"/>
  <c r="U149" i="6" s="1"/>
  <c r="G149" i="6"/>
  <c r="G145" i="6"/>
  <c r="G141" i="6"/>
  <c r="G137" i="6"/>
  <c r="G133" i="6"/>
  <c r="G128" i="6"/>
  <c r="G121" i="6"/>
  <c r="G111" i="6"/>
  <c r="G95" i="6"/>
  <c r="H209" i="3"/>
  <c r="I211" i="3"/>
  <c r="G202" i="3"/>
  <c r="K202" i="3"/>
  <c r="L202" i="3"/>
  <c r="F193" i="3"/>
  <c r="J193" i="3"/>
  <c r="I193" i="3"/>
  <c r="G186" i="3"/>
  <c r="K186" i="3"/>
  <c r="L186" i="3"/>
  <c r="F177" i="3"/>
  <c r="J177" i="3"/>
  <c r="I177" i="3"/>
  <c r="G170" i="3"/>
  <c r="K170" i="3"/>
  <c r="L170" i="3"/>
  <c r="F161" i="3"/>
  <c r="J161" i="3"/>
  <c r="I161" i="3"/>
  <c r="G154" i="3"/>
  <c r="K154" i="3"/>
  <c r="L154" i="3"/>
  <c r="F145" i="3"/>
  <c r="J145" i="3"/>
  <c r="I145" i="3"/>
  <c r="G138" i="3"/>
  <c r="K138" i="3"/>
  <c r="L138" i="3"/>
  <c r="D12" i="3"/>
  <c r="D13" i="3"/>
  <c r="O12" i="3"/>
  <c r="O13" i="3"/>
  <c r="G158" i="6"/>
  <c r="P158" i="6"/>
  <c r="W158" i="6" s="1"/>
  <c r="G154" i="6"/>
  <c r="G150" i="6"/>
  <c r="G146" i="6"/>
  <c r="G142" i="6"/>
  <c r="G138" i="6"/>
  <c r="P138" i="6"/>
  <c r="W138" i="6" s="1"/>
  <c r="G134" i="6"/>
  <c r="G130" i="6"/>
  <c r="G125" i="6"/>
  <c r="G112" i="6"/>
  <c r="G108" i="6"/>
  <c r="G106" i="6"/>
  <c r="J100" i="6"/>
  <c r="G88" i="6"/>
  <c r="G86" i="6"/>
  <c r="L329" i="3"/>
  <c r="K328" i="3"/>
  <c r="J327" i="3"/>
  <c r="L325" i="3"/>
  <c r="K324" i="3"/>
  <c r="J323" i="3"/>
  <c r="K320" i="3"/>
  <c r="J319" i="3"/>
  <c r="L317" i="3"/>
  <c r="K316" i="3"/>
  <c r="J315" i="3"/>
  <c r="L313" i="3"/>
  <c r="K312" i="3"/>
  <c r="J311" i="3"/>
  <c r="L309" i="3"/>
  <c r="K308" i="3"/>
  <c r="J307" i="3"/>
  <c r="L305" i="3"/>
  <c r="K304" i="3"/>
  <c r="J303" i="3"/>
  <c r="L301" i="3"/>
  <c r="J299" i="3"/>
  <c r="L297" i="3"/>
  <c r="K296" i="3"/>
  <c r="J295" i="3"/>
  <c r="L293" i="3"/>
  <c r="K292" i="3"/>
  <c r="J291" i="3"/>
  <c r="K288" i="3"/>
  <c r="J287" i="3"/>
  <c r="L285" i="3"/>
  <c r="K284" i="3"/>
  <c r="J283" i="3"/>
  <c r="L281" i="3"/>
  <c r="K280" i="3"/>
  <c r="J279" i="3"/>
  <c r="L277" i="3"/>
  <c r="K276" i="3"/>
  <c r="J275" i="3"/>
  <c r="L273" i="3"/>
  <c r="K272" i="3"/>
  <c r="J271" i="3"/>
  <c r="K268" i="3"/>
  <c r="J267" i="3"/>
  <c r="L265" i="3"/>
  <c r="J263" i="3"/>
  <c r="L261" i="3"/>
  <c r="K260" i="3"/>
  <c r="J259" i="3"/>
  <c r="L257" i="3"/>
  <c r="K256" i="3"/>
  <c r="J255" i="3"/>
  <c r="L253" i="3"/>
  <c r="K252" i="3"/>
  <c r="J251" i="3"/>
  <c r="L249" i="3"/>
  <c r="K248" i="3"/>
  <c r="J247" i="3"/>
  <c r="L245" i="3"/>
  <c r="K244" i="3"/>
  <c r="J243" i="3"/>
  <c r="L241" i="3"/>
  <c r="K240" i="3"/>
  <c r="J239" i="3"/>
  <c r="L237" i="3"/>
  <c r="J235" i="3"/>
  <c r="L233" i="3"/>
  <c r="K232" i="3"/>
  <c r="J231" i="3"/>
  <c r="K223" i="5"/>
  <c r="I223" i="5"/>
  <c r="L220" i="5"/>
  <c r="L214" i="5"/>
  <c r="G202" i="5"/>
  <c r="K202" i="5"/>
  <c r="L202" i="5"/>
  <c r="F193" i="5"/>
  <c r="J193" i="5"/>
  <c r="I193" i="5"/>
  <c r="F12" i="5"/>
  <c r="K209" i="3"/>
  <c r="J208" i="3"/>
  <c r="K205" i="3"/>
  <c r="J204" i="3"/>
  <c r="I203" i="3"/>
  <c r="K201" i="3"/>
  <c r="J200" i="3"/>
  <c r="I199" i="3"/>
  <c r="K197" i="3"/>
  <c r="J196" i="3"/>
  <c r="I195" i="3"/>
  <c r="K193" i="3"/>
  <c r="J192" i="3"/>
  <c r="I191" i="3"/>
  <c r="K189" i="3"/>
  <c r="J188" i="3"/>
  <c r="I187" i="3"/>
  <c r="K185" i="3"/>
  <c r="J184" i="3"/>
  <c r="I183" i="3"/>
  <c r="K181" i="3"/>
  <c r="J180" i="3"/>
  <c r="I179" i="3"/>
  <c r="K177" i="3"/>
  <c r="J176" i="3"/>
  <c r="I175" i="3"/>
  <c r="K173" i="3"/>
  <c r="J172" i="3"/>
  <c r="I171" i="3"/>
  <c r="K169" i="3"/>
  <c r="J168" i="3"/>
  <c r="I167" i="3"/>
  <c r="K165" i="3"/>
  <c r="J164" i="3"/>
  <c r="I163" i="3"/>
  <c r="K161" i="3"/>
  <c r="J160" i="3"/>
  <c r="K157" i="3"/>
  <c r="J156" i="3"/>
  <c r="I155" i="3"/>
  <c r="K153" i="3"/>
  <c r="J152" i="3"/>
  <c r="I151" i="3"/>
  <c r="J148" i="3"/>
  <c r="I147" i="3"/>
  <c r="K145" i="3"/>
  <c r="J144" i="3"/>
  <c r="I143" i="3"/>
  <c r="K141" i="3"/>
  <c r="J140" i="3"/>
  <c r="I139" i="3"/>
  <c r="K137" i="3"/>
  <c r="I135" i="3"/>
  <c r="K133" i="3"/>
  <c r="J132" i="3"/>
  <c r="I131" i="3"/>
  <c r="K128" i="3"/>
  <c r="K124" i="3"/>
  <c r="K120" i="3"/>
  <c r="K116" i="3"/>
  <c r="K112" i="3"/>
  <c r="K108" i="3"/>
  <c r="K104" i="3"/>
  <c r="K100" i="3"/>
  <c r="K96" i="3"/>
  <c r="K92" i="3"/>
  <c r="K88" i="3"/>
  <c r="K84" i="3"/>
  <c r="K60" i="3"/>
  <c r="K48" i="3"/>
  <c r="K36" i="3"/>
  <c r="J128" i="3"/>
  <c r="J124" i="3"/>
  <c r="J120" i="3"/>
  <c r="J116" i="3"/>
  <c r="J112" i="3"/>
  <c r="J108" i="3"/>
  <c r="J104" i="3"/>
  <c r="J100" i="3"/>
  <c r="J96" i="3"/>
  <c r="J92" i="3"/>
  <c r="J88" i="3"/>
  <c r="J84" i="3"/>
  <c r="J76" i="3"/>
  <c r="J68" i="3"/>
  <c r="J64" i="3"/>
  <c r="J60" i="3"/>
  <c r="J56" i="3"/>
  <c r="J48" i="3"/>
  <c r="J44" i="3"/>
  <c r="J36" i="3"/>
  <c r="J28" i="3"/>
  <c r="G117" i="6"/>
  <c r="N117" i="6"/>
  <c r="L335" i="5"/>
  <c r="L331" i="5"/>
  <c r="L327" i="5"/>
  <c r="L323" i="5"/>
  <c r="L319" i="5"/>
  <c r="L315" i="5"/>
  <c r="L311" i="5"/>
  <c r="L307" i="5"/>
  <c r="L303" i="5"/>
  <c r="L299" i="5"/>
  <c r="L295" i="5"/>
  <c r="L291" i="5"/>
  <c r="L287" i="5"/>
  <c r="L283" i="5"/>
  <c r="L279" i="5"/>
  <c r="L275" i="5"/>
  <c r="L271" i="5"/>
  <c r="L267" i="5"/>
  <c r="L263" i="5"/>
  <c r="L259" i="5"/>
  <c r="L255" i="5"/>
  <c r="L251" i="5"/>
  <c r="L247" i="5"/>
  <c r="L243" i="5"/>
  <c r="L239" i="5"/>
  <c r="L235" i="5"/>
  <c r="L231" i="5"/>
  <c r="L227" i="5"/>
  <c r="L225" i="5"/>
  <c r="K222" i="5"/>
  <c r="H217" i="5"/>
  <c r="L215" i="5"/>
  <c r="F213" i="5"/>
  <c r="J211" i="5"/>
  <c r="L209" i="5"/>
  <c r="H201" i="5"/>
  <c r="F336" i="5"/>
  <c r="J336" i="5"/>
  <c r="G333" i="5"/>
  <c r="K333" i="5"/>
  <c r="F332" i="5"/>
  <c r="J332" i="5"/>
  <c r="G329" i="5"/>
  <c r="K329" i="5"/>
  <c r="F328" i="5"/>
  <c r="J328" i="5"/>
  <c r="G325" i="5"/>
  <c r="K325" i="5"/>
  <c r="F324" i="5"/>
  <c r="J324" i="5"/>
  <c r="G321" i="5"/>
  <c r="K321" i="5"/>
  <c r="F320" i="5"/>
  <c r="J320" i="5"/>
  <c r="G317" i="5"/>
  <c r="K317" i="5"/>
  <c r="F316" i="5"/>
  <c r="J316" i="5"/>
  <c r="G313" i="5"/>
  <c r="K313" i="5"/>
  <c r="F312" i="5"/>
  <c r="J312" i="5"/>
  <c r="G309" i="5"/>
  <c r="K309" i="5"/>
  <c r="F308" i="5"/>
  <c r="J308" i="5"/>
  <c r="G305" i="5"/>
  <c r="K305" i="5"/>
  <c r="F304" i="5"/>
  <c r="J304" i="5"/>
  <c r="G301" i="5"/>
  <c r="K301" i="5"/>
  <c r="F300" i="5"/>
  <c r="J300" i="5"/>
  <c r="G297" i="5"/>
  <c r="K297" i="5"/>
  <c r="F296" i="5"/>
  <c r="J296" i="5"/>
  <c r="G293" i="5"/>
  <c r="K293" i="5"/>
  <c r="F292" i="5"/>
  <c r="J292" i="5"/>
  <c r="G289" i="5"/>
  <c r="K289" i="5"/>
  <c r="F288" i="5"/>
  <c r="J288" i="5"/>
  <c r="G285" i="5"/>
  <c r="K285" i="5"/>
  <c r="F284" i="5"/>
  <c r="J284" i="5"/>
  <c r="G281" i="5"/>
  <c r="K281" i="5"/>
  <c r="F280" i="5"/>
  <c r="J280" i="5"/>
  <c r="G277" i="5"/>
  <c r="K277" i="5"/>
  <c r="F276" i="5"/>
  <c r="J276" i="5"/>
  <c r="G273" i="5"/>
  <c r="K273" i="5"/>
  <c r="F272" i="5"/>
  <c r="J272" i="5"/>
  <c r="G269" i="5"/>
  <c r="K269" i="5"/>
  <c r="F268" i="5"/>
  <c r="J268" i="5"/>
  <c r="G265" i="5"/>
  <c r="K265" i="5"/>
  <c r="F264" i="5"/>
  <c r="J264" i="5"/>
  <c r="G261" i="5"/>
  <c r="K261" i="5"/>
  <c r="F260" i="5"/>
  <c r="J260" i="5"/>
  <c r="G257" i="5"/>
  <c r="K257" i="5"/>
  <c r="F256" i="5"/>
  <c r="J256" i="5"/>
  <c r="G253" i="5"/>
  <c r="K253" i="5"/>
  <c r="F252" i="5"/>
  <c r="J252" i="5"/>
  <c r="G249" i="5"/>
  <c r="K249" i="5"/>
  <c r="F248" i="5"/>
  <c r="J248" i="5"/>
  <c r="G245" i="5"/>
  <c r="K245" i="5"/>
  <c r="F244" i="5"/>
  <c r="J244" i="5"/>
  <c r="G241" i="5"/>
  <c r="K241" i="5"/>
  <c r="F240" i="5"/>
  <c r="J240" i="5"/>
  <c r="G237" i="5"/>
  <c r="K237" i="5"/>
  <c r="F236" i="5"/>
  <c r="J236" i="5"/>
  <c r="G233" i="5"/>
  <c r="K233" i="5"/>
  <c r="F232" i="5"/>
  <c r="J232" i="5"/>
  <c r="G229" i="5"/>
  <c r="K229" i="5"/>
  <c r="F228" i="5"/>
  <c r="J228" i="5"/>
  <c r="K219" i="5"/>
  <c r="I219" i="5"/>
  <c r="L216" i="5"/>
  <c r="L210" i="5"/>
  <c r="G206" i="5"/>
  <c r="K206" i="5"/>
  <c r="L206" i="5"/>
  <c r="F197" i="5"/>
  <c r="J197" i="5"/>
  <c r="I197" i="5"/>
  <c r="G190" i="5"/>
  <c r="K190" i="5"/>
  <c r="L190" i="5"/>
  <c r="M13" i="5"/>
  <c r="M12" i="5"/>
  <c r="F225" i="5"/>
  <c r="H213" i="5"/>
  <c r="L211" i="5"/>
  <c r="F209" i="5"/>
  <c r="L222" i="5"/>
  <c r="K215" i="5"/>
  <c r="I215" i="5"/>
  <c r="L212" i="5"/>
  <c r="F201" i="5"/>
  <c r="J201" i="5"/>
  <c r="I201" i="5"/>
  <c r="G194" i="5"/>
  <c r="K194" i="5"/>
  <c r="L194" i="5"/>
  <c r="O12" i="5"/>
  <c r="K12" i="5"/>
  <c r="G12" i="5"/>
  <c r="M12" i="3"/>
  <c r="E12" i="3"/>
  <c r="P12" i="3"/>
  <c r="C12" i="3"/>
  <c r="L12" i="3"/>
  <c r="G12" i="3"/>
  <c r="F12" i="3"/>
  <c r="I12" i="3"/>
  <c r="P51" i="6"/>
  <c r="W51" i="6" s="1"/>
  <c r="K336" i="5"/>
  <c r="J335" i="5"/>
  <c r="L333" i="5"/>
  <c r="K332" i="5"/>
  <c r="J331" i="5"/>
  <c r="L329" i="5"/>
  <c r="K328" i="5"/>
  <c r="J327" i="5"/>
  <c r="L325" i="5"/>
  <c r="K324" i="5"/>
  <c r="J323" i="5"/>
  <c r="L321" i="5"/>
  <c r="K320" i="5"/>
  <c r="J319" i="5"/>
  <c r="L317" i="5"/>
  <c r="K316" i="5"/>
  <c r="J315" i="5"/>
  <c r="L313" i="5"/>
  <c r="K312" i="5"/>
  <c r="J311" i="5"/>
  <c r="L309" i="5"/>
  <c r="K308" i="5"/>
  <c r="J307" i="5"/>
  <c r="L224" i="5"/>
  <c r="L218" i="5"/>
  <c r="K211" i="5"/>
  <c r="I211" i="5"/>
  <c r="L208" i="5"/>
  <c r="F205" i="5"/>
  <c r="J205" i="5"/>
  <c r="I205" i="5"/>
  <c r="G198" i="5"/>
  <c r="K198" i="5"/>
  <c r="L198" i="5"/>
  <c r="L12" i="5"/>
  <c r="L336" i="5"/>
  <c r="G336" i="5"/>
  <c r="K335" i="5"/>
  <c r="F335" i="5"/>
  <c r="K334" i="5"/>
  <c r="G334" i="5"/>
  <c r="L332" i="5"/>
  <c r="G332" i="5"/>
  <c r="K331" i="5"/>
  <c r="F331" i="5"/>
  <c r="K330" i="5"/>
  <c r="G330" i="5"/>
  <c r="L328" i="5"/>
  <c r="G328" i="5"/>
  <c r="K327" i="5"/>
  <c r="F327" i="5"/>
  <c r="K326" i="5"/>
  <c r="G326" i="5"/>
  <c r="L324" i="5"/>
  <c r="G324" i="5"/>
  <c r="K323" i="5"/>
  <c r="F323" i="5"/>
  <c r="K322" i="5"/>
  <c r="G322" i="5"/>
  <c r="L320" i="5"/>
  <c r="G320" i="5"/>
  <c r="K319" i="5"/>
  <c r="F319" i="5"/>
  <c r="K318" i="5"/>
  <c r="G318" i="5"/>
  <c r="L316" i="5"/>
  <c r="G316" i="5"/>
  <c r="K315" i="5"/>
  <c r="F315" i="5"/>
  <c r="K314" i="5"/>
  <c r="G314" i="5"/>
  <c r="L312" i="5"/>
  <c r="G312" i="5"/>
  <c r="K311" i="5"/>
  <c r="F311" i="5"/>
  <c r="K310" i="5"/>
  <c r="G310" i="5"/>
  <c r="L308" i="5"/>
  <c r="G308" i="5"/>
  <c r="K307" i="5"/>
  <c r="F307" i="5"/>
  <c r="K306" i="5"/>
  <c r="G306" i="5"/>
  <c r="L304" i="5"/>
  <c r="G304" i="5"/>
  <c r="K303" i="5"/>
  <c r="F303" i="5"/>
  <c r="K302" i="5"/>
  <c r="G302" i="5"/>
  <c r="L300" i="5"/>
  <c r="G300" i="5"/>
  <c r="K299" i="5"/>
  <c r="F299" i="5"/>
  <c r="K298" i="5"/>
  <c r="G298" i="5"/>
  <c r="L296" i="5"/>
  <c r="G296" i="5"/>
  <c r="K295" i="5"/>
  <c r="F295" i="5"/>
  <c r="K294" i="5"/>
  <c r="G294" i="5"/>
  <c r="L292" i="5"/>
  <c r="G292" i="5"/>
  <c r="K291" i="5"/>
  <c r="F291" i="5"/>
  <c r="K290" i="5"/>
  <c r="G290" i="5"/>
  <c r="L288" i="5"/>
  <c r="G288" i="5"/>
  <c r="K287" i="5"/>
  <c r="F287" i="5"/>
  <c r="K286" i="5"/>
  <c r="G286" i="5"/>
  <c r="L284" i="5"/>
  <c r="G284" i="5"/>
  <c r="K283" i="5"/>
  <c r="F283" i="5"/>
  <c r="K282" i="5"/>
  <c r="G282" i="5"/>
  <c r="L280" i="5"/>
  <c r="G280" i="5"/>
  <c r="K279" i="5"/>
  <c r="F279" i="5"/>
  <c r="K278" i="5"/>
  <c r="G278" i="5"/>
  <c r="L276" i="5"/>
  <c r="G276" i="5"/>
  <c r="K275" i="5"/>
  <c r="F275" i="5"/>
  <c r="K274" i="5"/>
  <c r="G274" i="5"/>
  <c r="L272" i="5"/>
  <c r="G272" i="5"/>
  <c r="K271" i="5"/>
  <c r="F271" i="5"/>
  <c r="K270" i="5"/>
  <c r="G270" i="5"/>
  <c r="L268" i="5"/>
  <c r="G268" i="5"/>
  <c r="K267" i="5"/>
  <c r="F267" i="5"/>
  <c r="K266" i="5"/>
  <c r="G266" i="5"/>
  <c r="L264" i="5"/>
  <c r="G264" i="5"/>
  <c r="K263" i="5"/>
  <c r="F263" i="5"/>
  <c r="K262" i="5"/>
  <c r="G262" i="5"/>
  <c r="L260" i="5"/>
  <c r="G260" i="5"/>
  <c r="K259" i="5"/>
  <c r="F259" i="5"/>
  <c r="K258" i="5"/>
  <c r="G258" i="5"/>
  <c r="L256" i="5"/>
  <c r="G256" i="5"/>
  <c r="K255" i="5"/>
  <c r="F255" i="5"/>
  <c r="K254" i="5"/>
  <c r="G254" i="5"/>
  <c r="L252" i="5"/>
  <c r="G252" i="5"/>
  <c r="K251" i="5"/>
  <c r="F251" i="5"/>
  <c r="K250" i="5"/>
  <c r="G250" i="5"/>
  <c r="L248" i="5"/>
  <c r="G248" i="5"/>
  <c r="K247" i="5"/>
  <c r="F247" i="5"/>
  <c r="K246" i="5"/>
  <c r="G246" i="5"/>
  <c r="L244" i="5"/>
  <c r="G244" i="5"/>
  <c r="K243" i="5"/>
  <c r="F243" i="5"/>
  <c r="K242" i="5"/>
  <c r="G242" i="5"/>
  <c r="L240" i="5"/>
  <c r="G240" i="5"/>
  <c r="K239" i="5"/>
  <c r="F239" i="5"/>
  <c r="K238" i="5"/>
  <c r="G238" i="5"/>
  <c r="L236" i="5"/>
  <c r="G236" i="5"/>
  <c r="K235" i="5"/>
  <c r="F235" i="5"/>
  <c r="K234" i="5"/>
  <c r="G234" i="5"/>
  <c r="L232" i="5"/>
  <c r="G232" i="5"/>
  <c r="K231" i="5"/>
  <c r="F231" i="5"/>
  <c r="K230" i="5"/>
  <c r="G230" i="5"/>
  <c r="L228" i="5"/>
  <c r="G228" i="5"/>
  <c r="F219" i="5"/>
  <c r="F217" i="5"/>
  <c r="J215" i="5"/>
  <c r="L213" i="5"/>
  <c r="G212" i="5"/>
  <c r="H197" i="5"/>
  <c r="G116" i="5"/>
  <c r="L116" i="5"/>
  <c r="G108" i="5"/>
  <c r="L108" i="5"/>
  <c r="G100" i="5"/>
  <c r="L100" i="5"/>
  <c r="G92" i="5"/>
  <c r="L92" i="5"/>
  <c r="G84" i="5"/>
  <c r="G76" i="5"/>
  <c r="L76" i="5"/>
  <c r="G68" i="5"/>
  <c r="L68" i="5"/>
  <c r="G60" i="5"/>
  <c r="L60" i="5"/>
  <c r="G52" i="5"/>
  <c r="L52" i="5"/>
  <c r="G44" i="5"/>
  <c r="L44" i="5"/>
  <c r="G36" i="5"/>
  <c r="L36" i="5"/>
  <c r="G28" i="5"/>
  <c r="L28" i="5"/>
  <c r="K225" i="5"/>
  <c r="J224" i="5"/>
  <c r="K221" i="5"/>
  <c r="J220" i="5"/>
  <c r="K217" i="5"/>
  <c r="J216" i="5"/>
  <c r="K213" i="5"/>
  <c r="J212" i="5"/>
  <c r="K209" i="5"/>
  <c r="J208" i="5"/>
  <c r="I207" i="5"/>
  <c r="K205" i="5"/>
  <c r="J204" i="5"/>
  <c r="I203" i="5"/>
  <c r="K201" i="5"/>
  <c r="J200" i="5"/>
  <c r="I199" i="5"/>
  <c r="K197" i="5"/>
  <c r="J196" i="5"/>
  <c r="I195" i="5"/>
  <c r="K193" i="5"/>
  <c r="J192" i="5"/>
  <c r="I191" i="5"/>
  <c r="K189" i="5"/>
  <c r="J188" i="5"/>
  <c r="I187" i="5"/>
  <c r="L186" i="5"/>
  <c r="K185" i="5"/>
  <c r="J184" i="5"/>
  <c r="I183" i="5"/>
  <c r="L182" i="5"/>
  <c r="K181" i="5"/>
  <c r="J180" i="5"/>
  <c r="I179" i="5"/>
  <c r="L178" i="5"/>
  <c r="K177" i="5"/>
  <c r="J176" i="5"/>
  <c r="I175" i="5"/>
  <c r="L174" i="5"/>
  <c r="K173" i="5"/>
  <c r="J172" i="5"/>
  <c r="I171" i="5"/>
  <c r="L170" i="5"/>
  <c r="K169" i="5"/>
  <c r="J168" i="5"/>
  <c r="I167" i="5"/>
  <c r="L166" i="5"/>
  <c r="K165" i="5"/>
  <c r="J164" i="5"/>
  <c r="I163" i="5"/>
  <c r="L162" i="5"/>
  <c r="K161" i="5"/>
  <c r="J160" i="5"/>
  <c r="I159" i="5"/>
  <c r="L158" i="5"/>
  <c r="K157" i="5"/>
  <c r="J156" i="5"/>
  <c r="I155" i="5"/>
  <c r="L154" i="5"/>
  <c r="K153" i="5"/>
  <c r="J152" i="5"/>
  <c r="I151" i="5"/>
  <c r="L150" i="5"/>
  <c r="K149" i="5"/>
  <c r="J148" i="5"/>
  <c r="I147" i="5"/>
  <c r="L146" i="5"/>
  <c r="K145" i="5"/>
  <c r="J144" i="5"/>
  <c r="I143" i="5"/>
  <c r="L142" i="5"/>
  <c r="K141" i="5"/>
  <c r="J140" i="5"/>
  <c r="I139" i="5"/>
  <c r="L138" i="5"/>
  <c r="K137" i="5"/>
  <c r="J136" i="5"/>
  <c r="I135" i="5"/>
  <c r="L134" i="5"/>
  <c r="K133" i="5"/>
  <c r="J132" i="5"/>
  <c r="I131" i="5"/>
  <c r="L130" i="5"/>
  <c r="K129" i="5"/>
  <c r="J128" i="5"/>
  <c r="I127" i="5"/>
  <c r="L126" i="5"/>
  <c r="K125" i="5"/>
  <c r="J124" i="5"/>
  <c r="I123" i="5"/>
  <c r="E12" i="5"/>
  <c r="L119" i="5"/>
  <c r="L114" i="5"/>
  <c r="L109" i="5"/>
  <c r="L103" i="5"/>
  <c r="L98" i="5"/>
  <c r="L93" i="5"/>
  <c r="L87" i="5"/>
  <c r="L82" i="5"/>
  <c r="L66" i="5"/>
  <c r="L50" i="5"/>
  <c r="L45" i="5"/>
  <c r="L39" i="5"/>
  <c r="L29" i="5"/>
  <c r="L23" i="5"/>
  <c r="K114" i="5"/>
  <c r="K109" i="5"/>
  <c r="K98" i="5"/>
  <c r="K93" i="5"/>
  <c r="K77" i="5"/>
  <c r="K66" i="5"/>
  <c r="K50" i="5"/>
  <c r="K119" i="5"/>
  <c r="K111" i="5"/>
  <c r="K103" i="5"/>
  <c r="K95" i="5"/>
  <c r="K87" i="5"/>
  <c r="K63" i="5"/>
  <c r="K47" i="5"/>
  <c r="K39" i="5"/>
  <c r="K31" i="5"/>
  <c r="K23" i="5"/>
  <c r="F122" i="5"/>
  <c r="F117" i="5"/>
  <c r="F111" i="5"/>
  <c r="F106" i="5"/>
  <c r="F101" i="5"/>
  <c r="F95" i="5"/>
  <c r="F90" i="5"/>
  <c r="F85" i="5"/>
  <c r="F79" i="5"/>
  <c r="F74" i="5"/>
  <c r="F69" i="5"/>
  <c r="F58" i="5"/>
  <c r="F53" i="5"/>
  <c r="F47" i="5"/>
  <c r="F42" i="5"/>
  <c r="F37" i="5"/>
  <c r="F31" i="5"/>
  <c r="I107" i="5"/>
  <c r="I91" i="5"/>
  <c r="I75" i="5"/>
  <c r="I59" i="5"/>
  <c r="I43" i="5"/>
  <c r="I27" i="5"/>
  <c r="H115" i="5"/>
  <c r="H107" i="5"/>
  <c r="H99" i="5"/>
  <c r="H91" i="5"/>
  <c r="H83" i="5"/>
  <c r="H75" i="5"/>
  <c r="H67" i="5"/>
  <c r="H59" i="5"/>
  <c r="H51" i="5"/>
  <c r="H43" i="5"/>
  <c r="H35" i="5"/>
  <c r="H27" i="5"/>
  <c r="G26" i="5"/>
  <c r="H116" i="5"/>
  <c r="I116" i="5"/>
  <c r="F116" i="5"/>
  <c r="H108" i="5"/>
  <c r="I108" i="5"/>
  <c r="F108" i="5"/>
  <c r="H100" i="5"/>
  <c r="I100" i="5"/>
  <c r="F100" i="5"/>
  <c r="H92" i="5"/>
  <c r="I92" i="5"/>
  <c r="F92" i="5"/>
  <c r="H76" i="5"/>
  <c r="I76" i="5"/>
  <c r="F76" i="5"/>
  <c r="H68" i="5"/>
  <c r="I68" i="5"/>
  <c r="F68" i="5"/>
  <c r="H60" i="5"/>
  <c r="I60" i="5"/>
  <c r="F60" i="5"/>
  <c r="H52" i="5"/>
  <c r="I52" i="5"/>
  <c r="F52" i="5"/>
  <c r="H44" i="5"/>
  <c r="I44" i="5"/>
  <c r="F44" i="5"/>
  <c r="H36" i="5"/>
  <c r="I36" i="5"/>
  <c r="F36" i="5"/>
  <c r="H28" i="5"/>
  <c r="I28" i="5"/>
  <c r="F28" i="5"/>
  <c r="G34" i="11"/>
  <c r="G120" i="5"/>
  <c r="L120" i="5"/>
  <c r="G112" i="5"/>
  <c r="L112" i="5"/>
  <c r="G104" i="5"/>
  <c r="L104" i="5"/>
  <c r="G96" i="5"/>
  <c r="L96" i="5"/>
  <c r="G88" i="5"/>
  <c r="L88" i="5"/>
  <c r="G80" i="5"/>
  <c r="G72" i="5"/>
  <c r="G64" i="5"/>
  <c r="G56" i="5"/>
  <c r="G48" i="5"/>
  <c r="G40" i="5"/>
  <c r="G32" i="5"/>
  <c r="L32" i="5"/>
  <c r="G24" i="5"/>
  <c r="L24" i="5"/>
  <c r="I189" i="5"/>
  <c r="I185" i="5"/>
  <c r="I181" i="5"/>
  <c r="I177" i="5"/>
  <c r="I173" i="5"/>
  <c r="I169" i="5"/>
  <c r="I165" i="5"/>
  <c r="I161" i="5"/>
  <c r="I157" i="5"/>
  <c r="I153" i="5"/>
  <c r="I149" i="5"/>
  <c r="I145" i="5"/>
  <c r="I141" i="5"/>
  <c r="I137" i="5"/>
  <c r="I133" i="5"/>
  <c r="I129" i="5"/>
  <c r="I125" i="5"/>
  <c r="Q12" i="5"/>
  <c r="P12" i="5"/>
  <c r="C12" i="5"/>
  <c r="L122" i="5"/>
  <c r="L117" i="5"/>
  <c r="L106" i="5"/>
  <c r="L101" i="5"/>
  <c r="L90" i="5"/>
  <c r="L85" i="5"/>
  <c r="L74" i="5"/>
  <c r="K122" i="5"/>
  <c r="K117" i="5"/>
  <c r="K106" i="5"/>
  <c r="K101" i="5"/>
  <c r="K90" i="5"/>
  <c r="K85" i="5"/>
  <c r="K74" i="5"/>
  <c r="K58" i="5"/>
  <c r="K53" i="5"/>
  <c r="K42" i="5"/>
  <c r="K37" i="5"/>
  <c r="G61" i="5"/>
  <c r="G53" i="5"/>
  <c r="G45" i="5"/>
  <c r="G37" i="5"/>
  <c r="G29" i="5"/>
  <c r="I12" i="5"/>
  <c r="H119" i="5"/>
  <c r="H111" i="5"/>
  <c r="H103" i="5"/>
  <c r="H95" i="5"/>
  <c r="H87" i="5"/>
  <c r="H79" i="5"/>
  <c r="H71" i="5"/>
  <c r="H55" i="5"/>
  <c r="H47" i="5"/>
  <c r="H39" i="5"/>
  <c r="H31" i="5"/>
  <c r="H23" i="5"/>
  <c r="G22" i="5"/>
  <c r="H120" i="5"/>
  <c r="I120" i="5"/>
  <c r="F120" i="5"/>
  <c r="H112" i="5"/>
  <c r="I112" i="5"/>
  <c r="F112" i="5"/>
  <c r="H104" i="5"/>
  <c r="I104" i="5"/>
  <c r="F104" i="5"/>
  <c r="H96" i="5"/>
  <c r="I96" i="5"/>
  <c r="F96" i="5"/>
  <c r="H88" i="5"/>
  <c r="I88" i="5"/>
  <c r="F88" i="5"/>
  <c r="I72" i="5"/>
  <c r="F48" i="5"/>
  <c r="H32" i="5"/>
  <c r="I32" i="5"/>
  <c r="F32" i="5"/>
  <c r="H24" i="5"/>
  <c r="I24" i="5"/>
  <c r="F24" i="5"/>
  <c r="J189" i="5"/>
  <c r="K186" i="5"/>
  <c r="J185" i="5"/>
  <c r="K182" i="5"/>
  <c r="J181" i="5"/>
  <c r="K178" i="5"/>
  <c r="J177" i="5"/>
  <c r="K174" i="5"/>
  <c r="J173" i="5"/>
  <c r="K170" i="5"/>
  <c r="J169" i="5"/>
  <c r="K166" i="5"/>
  <c r="J165" i="5"/>
  <c r="K162" i="5"/>
  <c r="J161" i="5"/>
  <c r="K158" i="5"/>
  <c r="J157" i="5"/>
  <c r="K154" i="5"/>
  <c r="J153" i="5"/>
  <c r="K150" i="5"/>
  <c r="J149" i="5"/>
  <c r="K146" i="5"/>
  <c r="J145" i="5"/>
  <c r="K142" i="5"/>
  <c r="J141" i="5"/>
  <c r="K138" i="5"/>
  <c r="J137" i="5"/>
  <c r="K134" i="5"/>
  <c r="J133" i="5"/>
  <c r="K130" i="5"/>
  <c r="J129" i="5"/>
  <c r="K126" i="5"/>
  <c r="J125" i="5"/>
  <c r="G115" i="5"/>
  <c r="G107" i="5"/>
  <c r="G99" i="5"/>
  <c r="G91" i="5"/>
  <c r="G83" i="5"/>
  <c r="G75" i="5"/>
  <c r="G67" i="5"/>
  <c r="G59" i="5"/>
  <c r="G51" i="5"/>
  <c r="G43" i="5"/>
  <c r="G35" i="5"/>
  <c r="G27" i="5"/>
  <c r="H12" i="5"/>
  <c r="F161" i="12"/>
  <c r="J161" i="12"/>
  <c r="I160" i="12"/>
  <c r="F160" i="12"/>
  <c r="J160" i="12"/>
  <c r="G158" i="12"/>
  <c r="K158" i="12"/>
  <c r="L158" i="12"/>
  <c r="G157" i="12"/>
  <c r="K157" i="12"/>
  <c r="F145" i="12"/>
  <c r="J145" i="12"/>
  <c r="I144" i="12"/>
  <c r="F144" i="12"/>
  <c r="J144" i="12"/>
  <c r="G142" i="12"/>
  <c r="K142" i="12"/>
  <c r="L142" i="12"/>
  <c r="G141" i="12"/>
  <c r="K141" i="12"/>
  <c r="E13" i="12"/>
  <c r="E12" i="12"/>
  <c r="G50" i="11"/>
  <c r="G44" i="6"/>
  <c r="G41" i="6"/>
  <c r="K31" i="13"/>
  <c r="M23" i="13"/>
  <c r="L336" i="12"/>
  <c r="K335" i="12"/>
  <c r="F335" i="12"/>
  <c r="K334" i="12"/>
  <c r="G334" i="12"/>
  <c r="L332" i="12"/>
  <c r="K331" i="12"/>
  <c r="F331" i="12"/>
  <c r="K330" i="12"/>
  <c r="G330" i="12"/>
  <c r="L328" i="12"/>
  <c r="K327" i="12"/>
  <c r="F327" i="12"/>
  <c r="K326" i="12"/>
  <c r="G326" i="12"/>
  <c r="L324" i="12"/>
  <c r="K323" i="12"/>
  <c r="F323" i="12"/>
  <c r="K322" i="12"/>
  <c r="G322" i="12"/>
  <c r="L320" i="12"/>
  <c r="K319" i="12"/>
  <c r="F319" i="12"/>
  <c r="K318" i="12"/>
  <c r="G318" i="12"/>
  <c r="L316" i="12"/>
  <c r="K315" i="12"/>
  <c r="F315" i="12"/>
  <c r="K314" i="12"/>
  <c r="G314" i="12"/>
  <c r="L312" i="12"/>
  <c r="K311" i="12"/>
  <c r="F311" i="12"/>
  <c r="K310" i="12"/>
  <c r="G310" i="12"/>
  <c r="L308" i="12"/>
  <c r="K307" i="12"/>
  <c r="F307" i="12"/>
  <c r="K306" i="12"/>
  <c r="G306" i="12"/>
  <c r="L304" i="12"/>
  <c r="K303" i="12"/>
  <c r="F303" i="12"/>
  <c r="K302" i="12"/>
  <c r="G302" i="12"/>
  <c r="L300" i="12"/>
  <c r="K299" i="12"/>
  <c r="F299" i="12"/>
  <c r="K298" i="12"/>
  <c r="G298" i="12"/>
  <c r="L296" i="12"/>
  <c r="K295" i="12"/>
  <c r="F295" i="12"/>
  <c r="K294" i="12"/>
  <c r="G294" i="12"/>
  <c r="L292" i="12"/>
  <c r="K291" i="12"/>
  <c r="F291" i="12"/>
  <c r="K290" i="12"/>
  <c r="G290" i="12"/>
  <c r="L288" i="12"/>
  <c r="K287" i="12"/>
  <c r="F287" i="12"/>
  <c r="K286" i="12"/>
  <c r="G286" i="12"/>
  <c r="L284" i="12"/>
  <c r="K283" i="12"/>
  <c r="F283" i="12"/>
  <c r="K282" i="12"/>
  <c r="G282" i="12"/>
  <c r="L280" i="12"/>
  <c r="K279" i="12"/>
  <c r="F279" i="12"/>
  <c r="K278" i="12"/>
  <c r="G278" i="12"/>
  <c r="L276" i="12"/>
  <c r="K275" i="12"/>
  <c r="F275" i="12"/>
  <c r="K274" i="12"/>
  <c r="G274" i="12"/>
  <c r="L272" i="12"/>
  <c r="K271" i="12"/>
  <c r="F271" i="12"/>
  <c r="K270" i="12"/>
  <c r="G270" i="12"/>
  <c r="L268" i="12"/>
  <c r="K267" i="12"/>
  <c r="F267" i="12"/>
  <c r="K266" i="12"/>
  <c r="G266" i="12"/>
  <c r="L264" i="12"/>
  <c r="K263" i="12"/>
  <c r="F263" i="12"/>
  <c r="K262" i="12"/>
  <c r="G262" i="12"/>
  <c r="H261" i="12"/>
  <c r="L260" i="12"/>
  <c r="K259" i="12"/>
  <c r="F259" i="12"/>
  <c r="K258" i="12"/>
  <c r="G258" i="12"/>
  <c r="H257" i="12"/>
  <c r="L256" i="12"/>
  <c r="K255" i="12"/>
  <c r="F255" i="12"/>
  <c r="K254" i="12"/>
  <c r="G254" i="12"/>
  <c r="H253" i="12"/>
  <c r="L252" i="12"/>
  <c r="K251" i="12"/>
  <c r="F251" i="12"/>
  <c r="K250" i="12"/>
  <c r="G250" i="12"/>
  <c r="H249" i="12"/>
  <c r="L248" i="12"/>
  <c r="K247" i="12"/>
  <c r="F247" i="12"/>
  <c r="K246" i="12"/>
  <c r="G246" i="12"/>
  <c r="H245" i="12"/>
  <c r="L244" i="12"/>
  <c r="K243" i="12"/>
  <c r="F243" i="12"/>
  <c r="G242" i="12"/>
  <c r="H241" i="12"/>
  <c r="L240" i="12"/>
  <c r="K239" i="12"/>
  <c r="F239" i="12"/>
  <c r="K238" i="12"/>
  <c r="G238" i="12"/>
  <c r="H237" i="12"/>
  <c r="L236" i="12"/>
  <c r="K235" i="12"/>
  <c r="F235" i="12"/>
  <c r="K234" i="12"/>
  <c r="G234" i="12"/>
  <c r="H233" i="12"/>
  <c r="L232" i="12"/>
  <c r="K231" i="12"/>
  <c r="F231" i="12"/>
  <c r="K230" i="12"/>
  <c r="G230" i="12"/>
  <c r="H229" i="12"/>
  <c r="L228" i="12"/>
  <c r="K227" i="12"/>
  <c r="F227" i="12"/>
  <c r="K226" i="12"/>
  <c r="G226" i="12"/>
  <c r="H225" i="12"/>
  <c r="L224" i="12"/>
  <c r="K223" i="12"/>
  <c r="F223" i="12"/>
  <c r="K222" i="12"/>
  <c r="G222" i="12"/>
  <c r="H221" i="12"/>
  <c r="L220" i="12"/>
  <c r="K219" i="12"/>
  <c r="F219" i="12"/>
  <c r="K218" i="12"/>
  <c r="G218" i="12"/>
  <c r="H217" i="12"/>
  <c r="L216" i="12"/>
  <c r="K215" i="12"/>
  <c r="F215" i="12"/>
  <c r="K214" i="12"/>
  <c r="G214" i="12"/>
  <c r="H213" i="12"/>
  <c r="L212" i="12"/>
  <c r="K211" i="12"/>
  <c r="F211" i="12"/>
  <c r="K210" i="12"/>
  <c r="G210" i="12"/>
  <c r="H209" i="12"/>
  <c r="L208" i="12"/>
  <c r="K207" i="12"/>
  <c r="F207" i="12"/>
  <c r="K206" i="12"/>
  <c r="G206" i="12"/>
  <c r="H205" i="12"/>
  <c r="L204" i="12"/>
  <c r="K203" i="12"/>
  <c r="F203" i="12"/>
  <c r="K202" i="12"/>
  <c r="G202" i="12"/>
  <c r="H201" i="12"/>
  <c r="L200" i="12"/>
  <c r="K199" i="12"/>
  <c r="F199" i="12"/>
  <c r="K198" i="12"/>
  <c r="G198" i="12"/>
  <c r="H197" i="12"/>
  <c r="L196" i="12"/>
  <c r="K195" i="12"/>
  <c r="F195" i="12"/>
  <c r="K194" i="12"/>
  <c r="G194" i="12"/>
  <c r="H193" i="12"/>
  <c r="L192" i="12"/>
  <c r="K191" i="12"/>
  <c r="F191" i="12"/>
  <c r="K190" i="12"/>
  <c r="G190" i="12"/>
  <c r="H189" i="12"/>
  <c r="L188" i="12"/>
  <c r="K187" i="12"/>
  <c r="F187" i="12"/>
  <c r="K186" i="12"/>
  <c r="G186" i="12"/>
  <c r="H185" i="12"/>
  <c r="L184" i="12"/>
  <c r="K183" i="12"/>
  <c r="F183" i="12"/>
  <c r="K182" i="12"/>
  <c r="G182" i="12"/>
  <c r="H181" i="12"/>
  <c r="L180" i="12"/>
  <c r="K179" i="12"/>
  <c r="F179" i="12"/>
  <c r="K178" i="12"/>
  <c r="G178" i="12"/>
  <c r="H177" i="12"/>
  <c r="L176" i="12"/>
  <c r="K175" i="12"/>
  <c r="F175" i="12"/>
  <c r="K174" i="12"/>
  <c r="G174" i="12"/>
  <c r="H173" i="12"/>
  <c r="L172" i="12"/>
  <c r="K171" i="12"/>
  <c r="F171" i="12"/>
  <c r="K170" i="12"/>
  <c r="G170" i="12"/>
  <c r="H169" i="12"/>
  <c r="L168" i="12"/>
  <c r="K167" i="12"/>
  <c r="F167" i="12"/>
  <c r="K166" i="12"/>
  <c r="G166" i="12"/>
  <c r="H165" i="12"/>
  <c r="L164" i="12"/>
  <c r="K163" i="12"/>
  <c r="F163" i="12"/>
  <c r="G162" i="12"/>
  <c r="K162" i="12"/>
  <c r="L162" i="12"/>
  <c r="G161" i="12"/>
  <c r="K161" i="12"/>
  <c r="F149" i="12"/>
  <c r="J149" i="12"/>
  <c r="I148" i="12"/>
  <c r="F148" i="12"/>
  <c r="J148" i="12"/>
  <c r="G146" i="12"/>
  <c r="K146" i="12"/>
  <c r="L146" i="12"/>
  <c r="G145" i="12"/>
  <c r="K145" i="12"/>
  <c r="G138" i="12"/>
  <c r="K138" i="12"/>
  <c r="L138" i="12"/>
  <c r="F133" i="12"/>
  <c r="J133" i="12"/>
  <c r="I133" i="12"/>
  <c r="G130" i="12"/>
  <c r="K130" i="12"/>
  <c r="L130" i="12"/>
  <c r="F125" i="12"/>
  <c r="J125" i="12"/>
  <c r="I125" i="12"/>
  <c r="P13" i="12"/>
  <c r="P12" i="12"/>
  <c r="G38" i="11"/>
  <c r="G51" i="11"/>
  <c r="G45" i="6"/>
  <c r="M45" i="6"/>
  <c r="L335" i="12"/>
  <c r="L331" i="12"/>
  <c r="L327" i="12"/>
  <c r="L323" i="12"/>
  <c r="L319" i="12"/>
  <c r="L315" i="12"/>
  <c r="L311" i="12"/>
  <c r="L307" i="12"/>
  <c r="L303" i="12"/>
  <c r="L299" i="12"/>
  <c r="L295" i="12"/>
  <c r="L291" i="12"/>
  <c r="L287" i="12"/>
  <c r="L283" i="12"/>
  <c r="L279" i="12"/>
  <c r="L275" i="12"/>
  <c r="L271" i="12"/>
  <c r="L267" i="12"/>
  <c r="L263" i="12"/>
  <c r="L259" i="12"/>
  <c r="L255" i="12"/>
  <c r="L251" i="12"/>
  <c r="L247" i="12"/>
  <c r="L243" i="12"/>
  <c r="L239" i="12"/>
  <c r="L235" i="12"/>
  <c r="L231" i="12"/>
  <c r="L227" i="12"/>
  <c r="L223" i="12"/>
  <c r="L219" i="12"/>
  <c r="L215" i="12"/>
  <c r="L211" i="12"/>
  <c r="L207" i="12"/>
  <c r="L203" i="12"/>
  <c r="L199" i="12"/>
  <c r="L195" i="12"/>
  <c r="L191" i="12"/>
  <c r="L187" i="12"/>
  <c r="L183" i="12"/>
  <c r="L179" i="12"/>
  <c r="F336" i="12"/>
  <c r="J336" i="12"/>
  <c r="G333" i="12"/>
  <c r="K333" i="12"/>
  <c r="F332" i="12"/>
  <c r="J332" i="12"/>
  <c r="G329" i="12"/>
  <c r="K329" i="12"/>
  <c r="F328" i="12"/>
  <c r="J328" i="12"/>
  <c r="G325" i="12"/>
  <c r="K325" i="12"/>
  <c r="F324" i="12"/>
  <c r="J324" i="12"/>
  <c r="G321" i="12"/>
  <c r="K321" i="12"/>
  <c r="F320" i="12"/>
  <c r="J320" i="12"/>
  <c r="G317" i="12"/>
  <c r="K317" i="12"/>
  <c r="F316" i="12"/>
  <c r="J316" i="12"/>
  <c r="G313" i="12"/>
  <c r="K313" i="12"/>
  <c r="F312" i="12"/>
  <c r="J312" i="12"/>
  <c r="G309" i="12"/>
  <c r="K309" i="12"/>
  <c r="F308" i="12"/>
  <c r="J308" i="12"/>
  <c r="G305" i="12"/>
  <c r="K305" i="12"/>
  <c r="F304" i="12"/>
  <c r="J304" i="12"/>
  <c r="G301" i="12"/>
  <c r="K301" i="12"/>
  <c r="F300" i="12"/>
  <c r="J300" i="12"/>
  <c r="G297" i="12"/>
  <c r="K297" i="12"/>
  <c r="F296" i="12"/>
  <c r="J296" i="12"/>
  <c r="G293" i="12"/>
  <c r="K293" i="12"/>
  <c r="F292" i="12"/>
  <c r="J292" i="12"/>
  <c r="G289" i="12"/>
  <c r="K289" i="12"/>
  <c r="F288" i="12"/>
  <c r="J288" i="12"/>
  <c r="G285" i="12"/>
  <c r="K285" i="12"/>
  <c r="F284" i="12"/>
  <c r="J284" i="12"/>
  <c r="G281" i="12"/>
  <c r="K281" i="12"/>
  <c r="F280" i="12"/>
  <c r="J280" i="12"/>
  <c r="G277" i="12"/>
  <c r="K277" i="12"/>
  <c r="F276" i="12"/>
  <c r="J276" i="12"/>
  <c r="G273" i="12"/>
  <c r="K273" i="12"/>
  <c r="F272" i="12"/>
  <c r="J272" i="12"/>
  <c r="G269" i="12"/>
  <c r="K269" i="12"/>
  <c r="F268" i="12"/>
  <c r="J268" i="12"/>
  <c r="G265" i="12"/>
  <c r="K265" i="12"/>
  <c r="F264" i="12"/>
  <c r="J264" i="12"/>
  <c r="G261" i="12"/>
  <c r="K261" i="12"/>
  <c r="F260" i="12"/>
  <c r="J260" i="12"/>
  <c r="G257" i="12"/>
  <c r="K257" i="12"/>
  <c r="F256" i="12"/>
  <c r="J256" i="12"/>
  <c r="G253" i="12"/>
  <c r="K253" i="12"/>
  <c r="F252" i="12"/>
  <c r="J252" i="12"/>
  <c r="G249" i="12"/>
  <c r="K249" i="12"/>
  <c r="F248" i="12"/>
  <c r="J248" i="12"/>
  <c r="G245" i="12"/>
  <c r="K245" i="12"/>
  <c r="F244" i="12"/>
  <c r="J244" i="12"/>
  <c r="G241" i="12"/>
  <c r="K241" i="12"/>
  <c r="F240" i="12"/>
  <c r="J240" i="12"/>
  <c r="G237" i="12"/>
  <c r="K237" i="12"/>
  <c r="F236" i="12"/>
  <c r="J236" i="12"/>
  <c r="G233" i="12"/>
  <c r="K233" i="12"/>
  <c r="F232" i="12"/>
  <c r="J232" i="12"/>
  <c r="G229" i="12"/>
  <c r="K229" i="12"/>
  <c r="F228" i="12"/>
  <c r="J228" i="12"/>
  <c r="G225" i="12"/>
  <c r="K225" i="12"/>
  <c r="F224" i="12"/>
  <c r="J224" i="12"/>
  <c r="G221" i="12"/>
  <c r="K221" i="12"/>
  <c r="F220" i="12"/>
  <c r="J220" i="12"/>
  <c r="G217" i="12"/>
  <c r="K217" i="12"/>
  <c r="F216" i="12"/>
  <c r="J216" i="12"/>
  <c r="G213" i="12"/>
  <c r="K213" i="12"/>
  <c r="F212" i="12"/>
  <c r="J212" i="12"/>
  <c r="G209" i="12"/>
  <c r="K209" i="12"/>
  <c r="F208" i="12"/>
  <c r="J208" i="12"/>
  <c r="G205" i="12"/>
  <c r="K205" i="12"/>
  <c r="F204" i="12"/>
  <c r="J204" i="12"/>
  <c r="G201" i="12"/>
  <c r="K201" i="12"/>
  <c r="F200" i="12"/>
  <c r="J200" i="12"/>
  <c r="G197" i="12"/>
  <c r="K197" i="12"/>
  <c r="F196" i="12"/>
  <c r="J196" i="12"/>
  <c r="G193" i="12"/>
  <c r="K193" i="12"/>
  <c r="F192" i="12"/>
  <c r="J192" i="12"/>
  <c r="G189" i="12"/>
  <c r="K189" i="12"/>
  <c r="F188" i="12"/>
  <c r="J188" i="12"/>
  <c r="G185" i="12"/>
  <c r="K185" i="12"/>
  <c r="F184" i="12"/>
  <c r="J184" i="12"/>
  <c r="G181" i="12"/>
  <c r="K181" i="12"/>
  <c r="F180" i="12"/>
  <c r="J180" i="12"/>
  <c r="G177" i="12"/>
  <c r="K177" i="12"/>
  <c r="F176" i="12"/>
  <c r="J176" i="12"/>
  <c r="G173" i="12"/>
  <c r="K173" i="12"/>
  <c r="F172" i="12"/>
  <c r="J172" i="12"/>
  <c r="G169" i="12"/>
  <c r="K169" i="12"/>
  <c r="F168" i="12"/>
  <c r="J168" i="12"/>
  <c r="G165" i="12"/>
  <c r="K165" i="12"/>
  <c r="F164" i="12"/>
  <c r="J164" i="12"/>
  <c r="F153" i="12"/>
  <c r="J153" i="12"/>
  <c r="I152" i="12"/>
  <c r="F152" i="12"/>
  <c r="J152" i="12"/>
  <c r="G150" i="12"/>
  <c r="K150" i="12"/>
  <c r="L150" i="12"/>
  <c r="G149" i="12"/>
  <c r="K149" i="12"/>
  <c r="D13" i="12"/>
  <c r="D12" i="12"/>
  <c r="M13" i="12"/>
  <c r="M12" i="12"/>
  <c r="O12" i="12"/>
  <c r="O13" i="12"/>
  <c r="N12" i="12"/>
  <c r="N13" i="12"/>
  <c r="G42" i="11"/>
  <c r="L12" i="12"/>
  <c r="L13" i="12"/>
  <c r="J173" i="12"/>
  <c r="J169" i="12"/>
  <c r="J165" i="12"/>
  <c r="L148" i="12"/>
  <c r="F157" i="12"/>
  <c r="J157" i="12"/>
  <c r="I156" i="12"/>
  <c r="F156" i="12"/>
  <c r="J156" i="12"/>
  <c r="G154" i="12"/>
  <c r="K154" i="12"/>
  <c r="L154" i="12"/>
  <c r="G153" i="12"/>
  <c r="K153" i="12"/>
  <c r="F141" i="12"/>
  <c r="J141" i="12"/>
  <c r="I140" i="12"/>
  <c r="F140" i="12"/>
  <c r="J140" i="12"/>
  <c r="F137" i="12"/>
  <c r="J137" i="12"/>
  <c r="I137" i="12"/>
  <c r="G134" i="12"/>
  <c r="K134" i="12"/>
  <c r="L134" i="12"/>
  <c r="F129" i="12"/>
  <c r="J129" i="12"/>
  <c r="I129" i="12"/>
  <c r="G126" i="12"/>
  <c r="K126" i="12"/>
  <c r="L126" i="12"/>
  <c r="G46" i="11"/>
  <c r="G43" i="11"/>
  <c r="N30" i="13"/>
  <c r="G22" i="13"/>
  <c r="D16" i="13"/>
  <c r="D19" i="13" s="1"/>
  <c r="D15" i="13"/>
  <c r="C19" i="13" s="1"/>
  <c r="G21" i="11"/>
  <c r="K336" i="12"/>
  <c r="J335" i="12"/>
  <c r="L333" i="12"/>
  <c r="K332" i="12"/>
  <c r="J331" i="12"/>
  <c r="L329" i="12"/>
  <c r="K328" i="12"/>
  <c r="J327" i="12"/>
  <c r="L325" i="12"/>
  <c r="K324" i="12"/>
  <c r="J323" i="12"/>
  <c r="L321" i="12"/>
  <c r="K320" i="12"/>
  <c r="J319" i="12"/>
  <c r="L317" i="12"/>
  <c r="K316" i="12"/>
  <c r="J315" i="12"/>
  <c r="L313" i="12"/>
  <c r="K312" i="12"/>
  <c r="J311" i="12"/>
  <c r="L309" i="12"/>
  <c r="K308" i="12"/>
  <c r="J307" i="12"/>
  <c r="L305" i="12"/>
  <c r="K304" i="12"/>
  <c r="J303" i="12"/>
  <c r="L301" i="12"/>
  <c r="K300" i="12"/>
  <c r="J299" i="12"/>
  <c r="L297" i="12"/>
  <c r="K296" i="12"/>
  <c r="J295" i="12"/>
  <c r="L293" i="12"/>
  <c r="K292" i="12"/>
  <c r="J291" i="12"/>
  <c r="L289" i="12"/>
  <c r="K288" i="12"/>
  <c r="J287" i="12"/>
  <c r="L285" i="12"/>
  <c r="K284" i="12"/>
  <c r="J283" i="12"/>
  <c r="L281" i="12"/>
  <c r="K280" i="12"/>
  <c r="J279" i="12"/>
  <c r="L277" i="12"/>
  <c r="K276" i="12"/>
  <c r="J275" i="12"/>
  <c r="L273" i="12"/>
  <c r="K272" i="12"/>
  <c r="J271" i="12"/>
  <c r="L269" i="12"/>
  <c r="K268" i="12"/>
  <c r="J267" i="12"/>
  <c r="L265" i="12"/>
  <c r="K264" i="12"/>
  <c r="J263" i="12"/>
  <c r="L261" i="12"/>
  <c r="K260" i="12"/>
  <c r="J259" i="12"/>
  <c r="L257" i="12"/>
  <c r="K256" i="12"/>
  <c r="J255" i="12"/>
  <c r="L253" i="12"/>
  <c r="K252" i="12"/>
  <c r="J251" i="12"/>
  <c r="L249" i="12"/>
  <c r="K248" i="12"/>
  <c r="J247" i="12"/>
  <c r="L245" i="12"/>
  <c r="K244" i="12"/>
  <c r="J243" i="12"/>
  <c r="L241" i="12"/>
  <c r="K240" i="12"/>
  <c r="J239" i="12"/>
  <c r="L237" i="12"/>
  <c r="K236" i="12"/>
  <c r="J235" i="12"/>
  <c r="L233" i="12"/>
  <c r="K232" i="12"/>
  <c r="J231" i="12"/>
  <c r="L229" i="12"/>
  <c r="K228" i="12"/>
  <c r="J227" i="12"/>
  <c r="L225" i="12"/>
  <c r="K224" i="12"/>
  <c r="J223" i="12"/>
  <c r="L221" i="12"/>
  <c r="K220" i="12"/>
  <c r="J219" i="12"/>
  <c r="L217" i="12"/>
  <c r="K216" i="12"/>
  <c r="J215" i="12"/>
  <c r="L213" i="12"/>
  <c r="K212" i="12"/>
  <c r="J211" i="12"/>
  <c r="L209" i="12"/>
  <c r="K208" i="12"/>
  <c r="J207" i="12"/>
  <c r="L205" i="12"/>
  <c r="K204" i="12"/>
  <c r="J203" i="12"/>
  <c r="L201" i="12"/>
  <c r="K200" i="12"/>
  <c r="J199" i="12"/>
  <c r="L197" i="12"/>
  <c r="K196" i="12"/>
  <c r="J195" i="12"/>
  <c r="L193" i="12"/>
  <c r="K192" i="12"/>
  <c r="J191" i="12"/>
  <c r="L189" i="12"/>
  <c r="K188" i="12"/>
  <c r="J187" i="12"/>
  <c r="L185" i="12"/>
  <c r="K184" i="12"/>
  <c r="J183" i="12"/>
  <c r="L181" i="12"/>
  <c r="K180" i="12"/>
  <c r="J179" i="12"/>
  <c r="L177" i="12"/>
  <c r="K176" i="12"/>
  <c r="J175" i="12"/>
  <c r="L173" i="12"/>
  <c r="K172" i="12"/>
  <c r="J171" i="12"/>
  <c r="L169" i="12"/>
  <c r="K168" i="12"/>
  <c r="J167" i="12"/>
  <c r="L165" i="12"/>
  <c r="K164" i="12"/>
  <c r="J163" i="12"/>
  <c r="L152" i="12"/>
  <c r="H149" i="12"/>
  <c r="H133" i="12"/>
  <c r="H125" i="12"/>
  <c r="G335" i="14"/>
  <c r="K335" i="14"/>
  <c r="G334" i="14"/>
  <c r="L334" i="14"/>
  <c r="G331" i="14"/>
  <c r="K331" i="14"/>
  <c r="G330" i="14"/>
  <c r="L330" i="14"/>
  <c r="G327" i="14"/>
  <c r="K327" i="14"/>
  <c r="G326" i="14"/>
  <c r="L326" i="14"/>
  <c r="G323" i="14"/>
  <c r="K323" i="14"/>
  <c r="G322" i="14"/>
  <c r="L322" i="14"/>
  <c r="G318" i="14"/>
  <c r="L318" i="14"/>
  <c r="I317" i="14"/>
  <c r="L317" i="14"/>
  <c r="F317" i="14"/>
  <c r="K317" i="14"/>
  <c r="L312" i="14"/>
  <c r="G312" i="14"/>
  <c r="K312" i="14"/>
  <c r="G311" i="14"/>
  <c r="K311" i="14"/>
  <c r="F306" i="14"/>
  <c r="J306" i="14"/>
  <c r="H306" i="14"/>
  <c r="F302" i="14"/>
  <c r="J302" i="14"/>
  <c r="K302" i="14"/>
  <c r="H302" i="14"/>
  <c r="F294" i="14"/>
  <c r="J294" i="14"/>
  <c r="K294" i="14"/>
  <c r="H294" i="14"/>
  <c r="F286" i="14"/>
  <c r="J286" i="14"/>
  <c r="K286" i="14"/>
  <c r="H286" i="14"/>
  <c r="F278" i="14"/>
  <c r="J278" i="14"/>
  <c r="K278" i="14"/>
  <c r="H278" i="14"/>
  <c r="K137" i="12"/>
  <c r="G137" i="12"/>
  <c r="J136" i="12"/>
  <c r="F136" i="12"/>
  <c r="K133" i="12"/>
  <c r="G133" i="12"/>
  <c r="J132" i="12"/>
  <c r="F132" i="12"/>
  <c r="K129" i="12"/>
  <c r="G129" i="12"/>
  <c r="J128" i="12"/>
  <c r="F128" i="12"/>
  <c r="K125" i="12"/>
  <c r="G125" i="12"/>
  <c r="J124" i="12"/>
  <c r="F124" i="12"/>
  <c r="K122" i="12"/>
  <c r="K120" i="12"/>
  <c r="I119" i="12"/>
  <c r="K118" i="12"/>
  <c r="K116" i="12"/>
  <c r="I115" i="12"/>
  <c r="K114" i="12"/>
  <c r="K112" i="12"/>
  <c r="I111" i="12"/>
  <c r="K110" i="12"/>
  <c r="K108" i="12"/>
  <c r="I107" i="12"/>
  <c r="K106" i="12"/>
  <c r="K104" i="12"/>
  <c r="I103" i="12"/>
  <c r="K102" i="12"/>
  <c r="K100" i="12"/>
  <c r="I99" i="12"/>
  <c r="K98" i="12"/>
  <c r="K96" i="12"/>
  <c r="I95" i="12"/>
  <c r="K94" i="12"/>
  <c r="K92" i="12"/>
  <c r="I91" i="12"/>
  <c r="K90" i="12"/>
  <c r="K88" i="12"/>
  <c r="I87" i="12"/>
  <c r="K86" i="12"/>
  <c r="H119" i="12"/>
  <c r="H115" i="12"/>
  <c r="H111" i="12"/>
  <c r="H107" i="12"/>
  <c r="H103" i="12"/>
  <c r="H99" i="12"/>
  <c r="H95" i="12"/>
  <c r="H91" i="12"/>
  <c r="H87" i="12"/>
  <c r="B15" i="12"/>
  <c r="L80" i="12"/>
  <c r="L76" i="12"/>
  <c r="L72" i="12"/>
  <c r="L56" i="12"/>
  <c r="F80" i="12"/>
  <c r="F76" i="12"/>
  <c r="F72" i="12"/>
  <c r="F56" i="12"/>
  <c r="I80" i="12"/>
  <c r="I76" i="12"/>
  <c r="I72" i="12"/>
  <c r="I56" i="12"/>
  <c r="J80" i="12"/>
  <c r="J76" i="12"/>
  <c r="J72" i="12"/>
  <c r="J68" i="12"/>
  <c r="J56" i="12"/>
  <c r="G37" i="11"/>
  <c r="G45" i="11"/>
  <c r="L52" i="12"/>
  <c r="L25" i="12"/>
  <c r="F52" i="12"/>
  <c r="F42" i="12"/>
  <c r="F26" i="12"/>
  <c r="F13" i="12"/>
  <c r="K48" i="12"/>
  <c r="K43" i="12"/>
  <c r="K37" i="12"/>
  <c r="K32" i="12"/>
  <c r="K21" i="12"/>
  <c r="J48" i="12"/>
  <c r="J32" i="12"/>
  <c r="H48" i="12"/>
  <c r="H40" i="12"/>
  <c r="H32" i="12"/>
  <c r="H24" i="12"/>
  <c r="G51" i="12"/>
  <c r="G43" i="12"/>
  <c r="G35" i="12"/>
  <c r="G27" i="12"/>
  <c r="Y19" i="13"/>
  <c r="G35" i="13"/>
  <c r="P34" i="13"/>
  <c r="P21" i="13"/>
  <c r="S21" i="13" s="1"/>
  <c r="U21" i="13" s="1"/>
  <c r="Y11" i="13"/>
  <c r="L335" i="14"/>
  <c r="L331" i="14"/>
  <c r="L327" i="14"/>
  <c r="L323" i="14"/>
  <c r="H41" i="12"/>
  <c r="H33" i="12"/>
  <c r="H25" i="12"/>
  <c r="J25" i="12"/>
  <c r="F25" i="12"/>
  <c r="L336" i="14"/>
  <c r="G336" i="14"/>
  <c r="K336" i="14"/>
  <c r="L332" i="14"/>
  <c r="G332" i="14"/>
  <c r="K332" i="14"/>
  <c r="L328" i="14"/>
  <c r="G328" i="14"/>
  <c r="K328" i="14"/>
  <c r="L324" i="14"/>
  <c r="G324" i="14"/>
  <c r="K324" i="14"/>
  <c r="L316" i="14"/>
  <c r="G316" i="14"/>
  <c r="K316" i="14"/>
  <c r="G315" i="14"/>
  <c r="K315" i="14"/>
  <c r="F310" i="14"/>
  <c r="J310" i="14"/>
  <c r="H310" i="14"/>
  <c r="G306" i="14"/>
  <c r="L306" i="14"/>
  <c r="I305" i="14"/>
  <c r="L305" i="14"/>
  <c r="F305" i="14"/>
  <c r="K305" i="14"/>
  <c r="L300" i="14"/>
  <c r="G300" i="14"/>
  <c r="K300" i="14"/>
  <c r="I297" i="14"/>
  <c r="J297" i="14"/>
  <c r="L297" i="14"/>
  <c r="F297" i="14"/>
  <c r="K297" i="14"/>
  <c r="G295" i="14"/>
  <c r="K295" i="14"/>
  <c r="L295" i="14"/>
  <c r="L292" i="14"/>
  <c r="G292" i="14"/>
  <c r="K292" i="14"/>
  <c r="I289" i="14"/>
  <c r="J289" i="14"/>
  <c r="L289" i="14"/>
  <c r="F289" i="14"/>
  <c r="K289" i="14"/>
  <c r="G287" i="14"/>
  <c r="K287" i="14"/>
  <c r="L287" i="14"/>
  <c r="L284" i="14"/>
  <c r="G284" i="14"/>
  <c r="K284" i="14"/>
  <c r="I281" i="14"/>
  <c r="J281" i="14"/>
  <c r="L281" i="14"/>
  <c r="F281" i="14"/>
  <c r="K281" i="14"/>
  <c r="G279" i="14"/>
  <c r="K279" i="14"/>
  <c r="L279" i="14"/>
  <c r="Y4" i="13"/>
  <c r="Y8" i="13"/>
  <c r="Y10" i="13"/>
  <c r="Y12" i="13"/>
  <c r="Y14" i="13"/>
  <c r="Y6" i="13"/>
  <c r="Y9" i="13"/>
  <c r="Y13" i="13"/>
  <c r="P22" i="13"/>
  <c r="S22" i="13" s="1"/>
  <c r="U22" i="13" s="1"/>
  <c r="P23" i="13"/>
  <c r="S23" i="13" s="1"/>
  <c r="U23" i="13" s="1"/>
  <c r="P30" i="13"/>
  <c r="S30" i="13" s="1"/>
  <c r="U30" i="13" s="1"/>
  <c r="P31" i="13"/>
  <c r="S31" i="13" s="1"/>
  <c r="U31" i="13" s="1"/>
  <c r="P38" i="13"/>
  <c r="Y17" i="13"/>
  <c r="I333" i="14"/>
  <c r="F333" i="14"/>
  <c r="K333" i="14"/>
  <c r="I329" i="14"/>
  <c r="F329" i="14"/>
  <c r="K329" i="14"/>
  <c r="I325" i="14"/>
  <c r="F325" i="14"/>
  <c r="K325" i="14"/>
  <c r="I321" i="14"/>
  <c r="F321" i="14"/>
  <c r="K321" i="14"/>
  <c r="L320" i="14"/>
  <c r="G320" i="14"/>
  <c r="K320" i="14"/>
  <c r="G319" i="14"/>
  <c r="K319" i="14"/>
  <c r="F314" i="14"/>
  <c r="J314" i="14"/>
  <c r="H314" i="14"/>
  <c r="G310" i="14"/>
  <c r="L310" i="14"/>
  <c r="I309" i="14"/>
  <c r="L309" i="14"/>
  <c r="F309" i="14"/>
  <c r="K309" i="14"/>
  <c r="L304" i="14"/>
  <c r="G304" i="14"/>
  <c r="K304" i="14"/>
  <c r="G303" i="14"/>
  <c r="K303" i="14"/>
  <c r="F298" i="14"/>
  <c r="J298" i="14"/>
  <c r="K298" i="14"/>
  <c r="H298" i="14"/>
  <c r="F290" i="14"/>
  <c r="J290" i="14"/>
  <c r="K290" i="14"/>
  <c r="H290" i="14"/>
  <c r="F282" i="14"/>
  <c r="J282" i="14"/>
  <c r="K282" i="14"/>
  <c r="H282" i="14"/>
  <c r="K83" i="12"/>
  <c r="K79" i="12"/>
  <c r="K71" i="12"/>
  <c r="K67" i="12"/>
  <c r="K65" i="12"/>
  <c r="K63" i="12"/>
  <c r="K61" i="12"/>
  <c r="K59" i="12"/>
  <c r="K55" i="12"/>
  <c r="H83" i="12"/>
  <c r="H79" i="12"/>
  <c r="H71" i="12"/>
  <c r="H67" i="12"/>
  <c r="H59" i="12"/>
  <c r="H55" i="12"/>
  <c r="G43" i="6"/>
  <c r="C13" i="12"/>
  <c r="L44" i="12"/>
  <c r="F44" i="12"/>
  <c r="K12" i="12"/>
  <c r="I41" i="12"/>
  <c r="I25" i="12"/>
  <c r="I12" i="12"/>
  <c r="J12" i="12"/>
  <c r="H52" i="12"/>
  <c r="H44" i="12"/>
  <c r="H36" i="12"/>
  <c r="H13" i="12"/>
  <c r="P24" i="13"/>
  <c r="S24" i="13" s="1"/>
  <c r="U24" i="13" s="1"/>
  <c r="H45" i="12"/>
  <c r="J45" i="12"/>
  <c r="F45" i="12"/>
  <c r="H37" i="12"/>
  <c r="J37" i="12"/>
  <c r="F37" i="12"/>
  <c r="H29" i="12"/>
  <c r="J29" i="12"/>
  <c r="F29" i="12"/>
  <c r="H21" i="12"/>
  <c r="J21" i="12"/>
  <c r="F21" i="12"/>
  <c r="F334" i="14"/>
  <c r="J334" i="14"/>
  <c r="F330" i="14"/>
  <c r="J330" i="14"/>
  <c r="F326" i="14"/>
  <c r="J326" i="14"/>
  <c r="F322" i="14"/>
  <c r="J322" i="14"/>
  <c r="F318" i="14"/>
  <c r="J318" i="14"/>
  <c r="H318" i="14"/>
  <c r="G314" i="14"/>
  <c r="L314" i="14"/>
  <c r="I313" i="14"/>
  <c r="L313" i="14"/>
  <c r="F313" i="14"/>
  <c r="K313" i="14"/>
  <c r="L308" i="14"/>
  <c r="G308" i="14"/>
  <c r="K308" i="14"/>
  <c r="G307" i="14"/>
  <c r="K307" i="14"/>
  <c r="I301" i="14"/>
  <c r="J301" i="14"/>
  <c r="L301" i="14"/>
  <c r="F301" i="14"/>
  <c r="K301" i="14"/>
  <c r="G299" i="14"/>
  <c r="K299" i="14"/>
  <c r="L299" i="14"/>
  <c r="L296" i="14"/>
  <c r="G296" i="14"/>
  <c r="K296" i="14"/>
  <c r="I293" i="14"/>
  <c r="J293" i="14"/>
  <c r="L293" i="14"/>
  <c r="F293" i="14"/>
  <c r="K293" i="14"/>
  <c r="G291" i="14"/>
  <c r="K291" i="14"/>
  <c r="L291" i="14"/>
  <c r="L288" i="14"/>
  <c r="G288" i="14"/>
  <c r="K288" i="14"/>
  <c r="I285" i="14"/>
  <c r="J285" i="14"/>
  <c r="L285" i="14"/>
  <c r="F285" i="14"/>
  <c r="K285" i="14"/>
  <c r="G283" i="14"/>
  <c r="K283" i="14"/>
  <c r="L283" i="14"/>
  <c r="L280" i="14"/>
  <c r="G280" i="14"/>
  <c r="K280" i="14"/>
  <c r="I277" i="14"/>
  <c r="J277" i="14"/>
  <c r="L277" i="14"/>
  <c r="F277" i="14"/>
  <c r="K277" i="14"/>
  <c r="G83" i="12"/>
  <c r="G79" i="12"/>
  <c r="G75" i="12"/>
  <c r="G71" i="12"/>
  <c r="G67" i="12"/>
  <c r="G63" i="12"/>
  <c r="G59" i="12"/>
  <c r="G55" i="12"/>
  <c r="F83" i="12"/>
  <c r="F79" i="12"/>
  <c r="F71" i="12"/>
  <c r="F67" i="12"/>
  <c r="F59" i="12"/>
  <c r="F55" i="12"/>
  <c r="I83" i="12"/>
  <c r="I79" i="12"/>
  <c r="I71" i="12"/>
  <c r="I67" i="12"/>
  <c r="I59" i="12"/>
  <c r="I55" i="12"/>
  <c r="M28" i="11"/>
  <c r="M32" i="11"/>
  <c r="K52" i="12"/>
  <c r="K36" i="12"/>
  <c r="K25" i="12"/>
  <c r="J52" i="12"/>
  <c r="H50" i="12"/>
  <c r="H42" i="12"/>
  <c r="L31" i="12"/>
  <c r="L23" i="12"/>
  <c r="P36" i="13"/>
  <c r="S36" i="13" s="1"/>
  <c r="U36" i="13" s="1"/>
  <c r="P32" i="13"/>
  <c r="P26" i="13"/>
  <c r="W26" i="13" s="1"/>
  <c r="Y5" i="13"/>
  <c r="L333" i="14"/>
  <c r="L329" i="14"/>
  <c r="L325" i="14"/>
  <c r="L321" i="14"/>
  <c r="K306" i="14"/>
  <c r="L188" i="14"/>
  <c r="K181" i="14"/>
  <c r="I181" i="14"/>
  <c r="L178" i="14"/>
  <c r="L172" i="14"/>
  <c r="G168" i="14"/>
  <c r="K168" i="14"/>
  <c r="L168" i="14"/>
  <c r="F159" i="14"/>
  <c r="J159" i="14"/>
  <c r="I159" i="14"/>
  <c r="M12" i="14"/>
  <c r="L302" i="14"/>
  <c r="L298" i="14"/>
  <c r="L294" i="14"/>
  <c r="L290" i="14"/>
  <c r="L286" i="14"/>
  <c r="L282" i="14"/>
  <c r="L278" i="14"/>
  <c r="K276" i="14"/>
  <c r="G276" i="14"/>
  <c r="L274" i="14"/>
  <c r="K273" i="14"/>
  <c r="F273" i="14"/>
  <c r="K272" i="14"/>
  <c r="G272" i="14"/>
  <c r="L270" i="14"/>
  <c r="K269" i="14"/>
  <c r="F269" i="14"/>
  <c r="K268" i="14"/>
  <c r="G268" i="14"/>
  <c r="L266" i="14"/>
  <c r="K265" i="14"/>
  <c r="F265" i="14"/>
  <c r="K264" i="14"/>
  <c r="G264" i="14"/>
  <c r="L262" i="14"/>
  <c r="K261" i="14"/>
  <c r="F261" i="14"/>
  <c r="K260" i="14"/>
  <c r="G260" i="14"/>
  <c r="L258" i="14"/>
  <c r="K257" i="14"/>
  <c r="F257" i="14"/>
  <c r="K256" i="14"/>
  <c r="G256" i="14"/>
  <c r="L254" i="14"/>
  <c r="K253" i="14"/>
  <c r="F253" i="14"/>
  <c r="K252" i="14"/>
  <c r="G252" i="14"/>
  <c r="L250" i="14"/>
  <c r="K249" i="14"/>
  <c r="F249" i="14"/>
  <c r="K248" i="14"/>
  <c r="G248" i="14"/>
  <c r="L246" i="14"/>
  <c r="K245" i="14"/>
  <c r="F245" i="14"/>
  <c r="K244" i="14"/>
  <c r="G244" i="14"/>
  <c r="L242" i="14"/>
  <c r="K241" i="14"/>
  <c r="F241" i="14"/>
  <c r="K240" i="14"/>
  <c r="G240" i="14"/>
  <c r="L238" i="14"/>
  <c r="K237" i="14"/>
  <c r="F237" i="14"/>
  <c r="K236" i="14"/>
  <c r="G236" i="14"/>
  <c r="L234" i="14"/>
  <c r="K233" i="14"/>
  <c r="F233" i="14"/>
  <c r="K232" i="14"/>
  <c r="G232" i="14"/>
  <c r="L230" i="14"/>
  <c r="K229" i="14"/>
  <c r="F229" i="14"/>
  <c r="K228" i="14"/>
  <c r="G228" i="14"/>
  <c r="L226" i="14"/>
  <c r="K224" i="14"/>
  <c r="G224" i="14"/>
  <c r="L222" i="14"/>
  <c r="K221" i="14"/>
  <c r="F221" i="14"/>
  <c r="K220" i="14"/>
  <c r="G220" i="14"/>
  <c r="L218" i="14"/>
  <c r="K217" i="14"/>
  <c r="F217" i="14"/>
  <c r="K216" i="14"/>
  <c r="G216" i="14"/>
  <c r="L214" i="14"/>
  <c r="K213" i="14"/>
  <c r="F213" i="14"/>
  <c r="K212" i="14"/>
  <c r="G212" i="14"/>
  <c r="L210" i="14"/>
  <c r="K209" i="14"/>
  <c r="F209" i="14"/>
  <c r="K208" i="14"/>
  <c r="G208" i="14"/>
  <c r="L206" i="14"/>
  <c r="K205" i="14"/>
  <c r="F205" i="14"/>
  <c r="K204" i="14"/>
  <c r="G204" i="14"/>
  <c r="L202" i="14"/>
  <c r="K201" i="14"/>
  <c r="F201" i="14"/>
  <c r="K200" i="14"/>
  <c r="G200" i="14"/>
  <c r="L198" i="14"/>
  <c r="K197" i="14"/>
  <c r="F197" i="14"/>
  <c r="K196" i="14"/>
  <c r="G196" i="14"/>
  <c r="L194" i="14"/>
  <c r="K193" i="14"/>
  <c r="F193" i="14"/>
  <c r="K192" i="14"/>
  <c r="G192" i="14"/>
  <c r="L189" i="14"/>
  <c r="F187" i="14"/>
  <c r="J185" i="14"/>
  <c r="L183" i="14"/>
  <c r="K180" i="14"/>
  <c r="H175" i="14"/>
  <c r="L173" i="14"/>
  <c r="F171" i="14"/>
  <c r="J169" i="14"/>
  <c r="H167" i="14"/>
  <c r="L190" i="14"/>
  <c r="L184" i="14"/>
  <c r="K177" i="14"/>
  <c r="I177" i="14"/>
  <c r="L174" i="14"/>
  <c r="F163" i="14"/>
  <c r="J163" i="14"/>
  <c r="I163" i="14"/>
  <c r="G156" i="14"/>
  <c r="K156" i="14"/>
  <c r="L156" i="14"/>
  <c r="D12" i="14"/>
  <c r="H12" i="14"/>
  <c r="L273" i="14"/>
  <c r="L269" i="14"/>
  <c r="L265" i="14"/>
  <c r="L261" i="14"/>
  <c r="L257" i="14"/>
  <c r="L253" i="14"/>
  <c r="L249" i="14"/>
  <c r="L245" i="14"/>
  <c r="L241" i="14"/>
  <c r="L237" i="14"/>
  <c r="L233" i="14"/>
  <c r="L229" i="14"/>
  <c r="L221" i="14"/>
  <c r="L217" i="14"/>
  <c r="L213" i="14"/>
  <c r="L209" i="14"/>
  <c r="L205" i="14"/>
  <c r="L201" i="14"/>
  <c r="L197" i="14"/>
  <c r="L193" i="14"/>
  <c r="H187" i="14"/>
  <c r="L185" i="14"/>
  <c r="F183" i="14"/>
  <c r="H171" i="14"/>
  <c r="L169" i="14"/>
  <c r="G275" i="14"/>
  <c r="K275" i="14"/>
  <c r="F274" i="14"/>
  <c r="J274" i="14"/>
  <c r="G271" i="14"/>
  <c r="K271" i="14"/>
  <c r="F270" i="14"/>
  <c r="J270" i="14"/>
  <c r="G267" i="14"/>
  <c r="K267" i="14"/>
  <c r="F266" i="14"/>
  <c r="J266" i="14"/>
  <c r="G263" i="14"/>
  <c r="K263" i="14"/>
  <c r="F262" i="14"/>
  <c r="J262" i="14"/>
  <c r="G259" i="14"/>
  <c r="K259" i="14"/>
  <c r="F258" i="14"/>
  <c r="J258" i="14"/>
  <c r="G255" i="14"/>
  <c r="K255" i="14"/>
  <c r="F254" i="14"/>
  <c r="J254" i="14"/>
  <c r="G251" i="14"/>
  <c r="K251" i="14"/>
  <c r="F250" i="14"/>
  <c r="J250" i="14"/>
  <c r="G247" i="14"/>
  <c r="K247" i="14"/>
  <c r="F246" i="14"/>
  <c r="J246" i="14"/>
  <c r="G243" i="14"/>
  <c r="K243" i="14"/>
  <c r="F242" i="14"/>
  <c r="J242" i="14"/>
  <c r="G239" i="14"/>
  <c r="K239" i="14"/>
  <c r="F238" i="14"/>
  <c r="J238" i="14"/>
  <c r="G235" i="14"/>
  <c r="K235" i="14"/>
  <c r="F234" i="14"/>
  <c r="J234" i="14"/>
  <c r="G231" i="14"/>
  <c r="K231" i="14"/>
  <c r="F230" i="14"/>
  <c r="J230" i="14"/>
  <c r="G227" i="14"/>
  <c r="K227" i="14"/>
  <c r="F226" i="14"/>
  <c r="J226" i="14"/>
  <c r="G223" i="14"/>
  <c r="K223" i="14"/>
  <c r="F222" i="14"/>
  <c r="J222" i="14"/>
  <c r="G219" i="14"/>
  <c r="K219" i="14"/>
  <c r="F218" i="14"/>
  <c r="J218" i="14"/>
  <c r="G215" i="14"/>
  <c r="K215" i="14"/>
  <c r="F214" i="14"/>
  <c r="J214" i="14"/>
  <c r="G211" i="14"/>
  <c r="K211" i="14"/>
  <c r="F210" i="14"/>
  <c r="J210" i="14"/>
  <c r="G207" i="14"/>
  <c r="K207" i="14"/>
  <c r="F206" i="14"/>
  <c r="J206" i="14"/>
  <c r="G203" i="14"/>
  <c r="K203" i="14"/>
  <c r="F202" i="14"/>
  <c r="J202" i="14"/>
  <c r="G199" i="14"/>
  <c r="K199" i="14"/>
  <c r="F198" i="14"/>
  <c r="J198" i="14"/>
  <c r="G195" i="14"/>
  <c r="K195" i="14"/>
  <c r="F194" i="14"/>
  <c r="J194" i="14"/>
  <c r="G191" i="14"/>
  <c r="K191" i="14"/>
  <c r="K189" i="14"/>
  <c r="I189" i="14"/>
  <c r="L186" i="14"/>
  <c r="L180" i="14"/>
  <c r="K173" i="14"/>
  <c r="I173" i="14"/>
  <c r="L170" i="14"/>
  <c r="F167" i="14"/>
  <c r="J167" i="14"/>
  <c r="I167" i="14"/>
  <c r="G160" i="14"/>
  <c r="K160" i="14"/>
  <c r="L160" i="14"/>
  <c r="C12" i="14"/>
  <c r="K185" i="14"/>
  <c r="I185" i="14"/>
  <c r="L182" i="14"/>
  <c r="L176" i="14"/>
  <c r="K169" i="14"/>
  <c r="I169" i="14"/>
  <c r="G164" i="14"/>
  <c r="K164" i="14"/>
  <c r="L164" i="14"/>
  <c r="L275" i="14"/>
  <c r="K274" i="14"/>
  <c r="J273" i="14"/>
  <c r="L271" i="14"/>
  <c r="K270" i="14"/>
  <c r="J269" i="14"/>
  <c r="L267" i="14"/>
  <c r="K266" i="14"/>
  <c r="J265" i="14"/>
  <c r="L263" i="14"/>
  <c r="K262" i="14"/>
  <c r="J261" i="14"/>
  <c r="L259" i="14"/>
  <c r="K258" i="14"/>
  <c r="J257" i="14"/>
  <c r="L255" i="14"/>
  <c r="K254" i="14"/>
  <c r="J253" i="14"/>
  <c r="L251" i="14"/>
  <c r="K250" i="14"/>
  <c r="J249" i="14"/>
  <c r="L247" i="14"/>
  <c r="K246" i="14"/>
  <c r="J245" i="14"/>
  <c r="L243" i="14"/>
  <c r="K242" i="14"/>
  <c r="J241" i="14"/>
  <c r="L239" i="14"/>
  <c r="K238" i="14"/>
  <c r="J237" i="14"/>
  <c r="L235" i="14"/>
  <c r="K234" i="14"/>
  <c r="J233" i="14"/>
  <c r="L231" i="14"/>
  <c r="K230" i="14"/>
  <c r="J229" i="14"/>
  <c r="L227" i="14"/>
  <c r="K226" i="14"/>
  <c r="L223" i="14"/>
  <c r="K222" i="14"/>
  <c r="J221" i="14"/>
  <c r="L219" i="14"/>
  <c r="K218" i="14"/>
  <c r="J217" i="14"/>
  <c r="L215" i="14"/>
  <c r="K214" i="14"/>
  <c r="J213" i="14"/>
  <c r="L211" i="14"/>
  <c r="K210" i="14"/>
  <c r="J209" i="14"/>
  <c r="L207" i="14"/>
  <c r="K206" i="14"/>
  <c r="J205" i="14"/>
  <c r="L203" i="14"/>
  <c r="K202" i="14"/>
  <c r="J201" i="14"/>
  <c r="L199" i="14"/>
  <c r="K198" i="14"/>
  <c r="J197" i="14"/>
  <c r="L195" i="14"/>
  <c r="K194" i="14"/>
  <c r="J193" i="14"/>
  <c r="L191" i="14"/>
  <c r="J189" i="14"/>
  <c r="L187" i="14"/>
  <c r="G186" i="14"/>
  <c r="F177" i="14"/>
  <c r="J173" i="14"/>
  <c r="L171" i="14"/>
  <c r="G170" i="14"/>
  <c r="G33" i="14"/>
  <c r="K33" i="14"/>
  <c r="G25" i="14"/>
  <c r="K25" i="14"/>
  <c r="H48" i="14"/>
  <c r="F48" i="14"/>
  <c r="H40" i="14"/>
  <c r="F40" i="14"/>
  <c r="H32" i="14"/>
  <c r="F32" i="14"/>
  <c r="G139" i="7"/>
  <c r="G147" i="7"/>
  <c r="G178" i="7"/>
  <c r="G161" i="7"/>
  <c r="J190" i="14"/>
  <c r="K187" i="14"/>
  <c r="J186" i="14"/>
  <c r="K183" i="14"/>
  <c r="J182" i="14"/>
  <c r="K179" i="14"/>
  <c r="J178" i="14"/>
  <c r="K175" i="14"/>
  <c r="J174" i="14"/>
  <c r="K171" i="14"/>
  <c r="J170" i="14"/>
  <c r="K167" i="14"/>
  <c r="J166" i="14"/>
  <c r="I165" i="14"/>
  <c r="K163" i="14"/>
  <c r="J162" i="14"/>
  <c r="I161" i="14"/>
  <c r="K159" i="14"/>
  <c r="J158" i="14"/>
  <c r="I157" i="14"/>
  <c r="K155" i="14"/>
  <c r="J154" i="14"/>
  <c r="I153" i="14"/>
  <c r="L152" i="14"/>
  <c r="K151" i="14"/>
  <c r="J150" i="14"/>
  <c r="I149" i="14"/>
  <c r="L148" i="14"/>
  <c r="K147" i="14"/>
  <c r="J146" i="14"/>
  <c r="I145" i="14"/>
  <c r="L144" i="14"/>
  <c r="K143" i="14"/>
  <c r="J142" i="14"/>
  <c r="I141" i="14"/>
  <c r="L140" i="14"/>
  <c r="K139" i="14"/>
  <c r="J138" i="14"/>
  <c r="I137" i="14"/>
  <c r="L136" i="14"/>
  <c r="K135" i="14"/>
  <c r="J134" i="14"/>
  <c r="I133" i="14"/>
  <c r="L132" i="14"/>
  <c r="K131" i="14"/>
  <c r="J130" i="14"/>
  <c r="I129" i="14"/>
  <c r="L128" i="14"/>
  <c r="K127" i="14"/>
  <c r="J126" i="14"/>
  <c r="I125" i="14"/>
  <c r="L124" i="14"/>
  <c r="K123" i="14"/>
  <c r="J122" i="14"/>
  <c r="I121" i="14"/>
  <c r="L120" i="14"/>
  <c r="K119" i="14"/>
  <c r="J118" i="14"/>
  <c r="I117" i="14"/>
  <c r="L116" i="14"/>
  <c r="K115" i="14"/>
  <c r="J114" i="14"/>
  <c r="I113" i="14"/>
  <c r="L112" i="14"/>
  <c r="K111" i="14"/>
  <c r="J110" i="14"/>
  <c r="I109" i="14"/>
  <c r="L108" i="14"/>
  <c r="K107" i="14"/>
  <c r="J106" i="14"/>
  <c r="I105" i="14"/>
  <c r="L104" i="14"/>
  <c r="K103" i="14"/>
  <c r="J102" i="14"/>
  <c r="I101" i="14"/>
  <c r="L100" i="14"/>
  <c r="K99" i="14"/>
  <c r="J98" i="14"/>
  <c r="I97" i="14"/>
  <c r="L96" i="14"/>
  <c r="K95" i="14"/>
  <c r="J94" i="14"/>
  <c r="I93" i="14"/>
  <c r="L92" i="14"/>
  <c r="K91" i="14"/>
  <c r="J90" i="14"/>
  <c r="I89" i="14"/>
  <c r="L88" i="14"/>
  <c r="K87" i="14"/>
  <c r="J86" i="14"/>
  <c r="I85" i="14"/>
  <c r="L84" i="14"/>
  <c r="K83" i="14"/>
  <c r="J82" i="14"/>
  <c r="I81" i="14"/>
  <c r="L80" i="14"/>
  <c r="K79" i="14"/>
  <c r="I77" i="14"/>
  <c r="L72" i="14"/>
  <c r="K71" i="14"/>
  <c r="J70" i="14"/>
  <c r="I69" i="14"/>
  <c r="J66" i="14"/>
  <c r="I65" i="14"/>
  <c r="L64" i="14"/>
  <c r="K63" i="14"/>
  <c r="J62" i="14"/>
  <c r="I61" i="14"/>
  <c r="L60" i="14"/>
  <c r="K59" i="14"/>
  <c r="I57" i="14"/>
  <c r="L56" i="14"/>
  <c r="K55" i="14"/>
  <c r="I53" i="14"/>
  <c r="E12" i="14"/>
  <c r="L44" i="14"/>
  <c r="L33" i="14"/>
  <c r="L28" i="14"/>
  <c r="L23" i="14"/>
  <c r="K13" i="14"/>
  <c r="G38" i="14"/>
  <c r="G30" i="14"/>
  <c r="G22" i="14"/>
  <c r="F12" i="14"/>
  <c r="F47" i="14"/>
  <c r="F37" i="14"/>
  <c r="F31" i="14"/>
  <c r="F21" i="14"/>
  <c r="I37" i="14"/>
  <c r="I21" i="14"/>
  <c r="J33" i="14"/>
  <c r="H46" i="14"/>
  <c r="I46" i="14"/>
  <c r="L46" i="14"/>
  <c r="H30" i="14"/>
  <c r="I30" i="14"/>
  <c r="H22" i="14"/>
  <c r="I22" i="14"/>
  <c r="G151" i="7"/>
  <c r="G155" i="7"/>
  <c r="G166" i="7"/>
  <c r="G37" i="14"/>
  <c r="K37" i="14"/>
  <c r="G29" i="14"/>
  <c r="K29" i="14"/>
  <c r="G21" i="14"/>
  <c r="K21" i="14"/>
  <c r="H52" i="14"/>
  <c r="F52" i="14"/>
  <c r="H44" i="14"/>
  <c r="F44" i="14"/>
  <c r="H36" i="14"/>
  <c r="F36" i="14"/>
  <c r="H28" i="14"/>
  <c r="F28" i="14"/>
  <c r="L224" i="10"/>
  <c r="G153" i="7"/>
  <c r="G142" i="7"/>
  <c r="G176" i="7"/>
  <c r="J191" i="7"/>
  <c r="I155" i="14"/>
  <c r="I151" i="14"/>
  <c r="I147" i="14"/>
  <c r="I143" i="14"/>
  <c r="I139" i="14"/>
  <c r="I135" i="14"/>
  <c r="I131" i="14"/>
  <c r="I127" i="14"/>
  <c r="I123" i="14"/>
  <c r="I119" i="14"/>
  <c r="I115" i="14"/>
  <c r="I111" i="14"/>
  <c r="I107" i="14"/>
  <c r="I103" i="14"/>
  <c r="I99" i="14"/>
  <c r="I95" i="14"/>
  <c r="I91" i="14"/>
  <c r="I87" i="14"/>
  <c r="I83" i="14"/>
  <c r="I79" i="14"/>
  <c r="I71" i="14"/>
  <c r="I67" i="14"/>
  <c r="I63" i="14"/>
  <c r="I59" i="14"/>
  <c r="I55" i="14"/>
  <c r="Q12" i="14"/>
  <c r="K23" i="14"/>
  <c r="G34" i="14"/>
  <c r="G26" i="14"/>
  <c r="J46" i="14"/>
  <c r="J41" i="14"/>
  <c r="J30" i="14"/>
  <c r="J25" i="14"/>
  <c r="H50" i="14"/>
  <c r="I50" i="14"/>
  <c r="L50" i="14"/>
  <c r="G154" i="7"/>
  <c r="G144" i="7"/>
  <c r="G177" i="7"/>
  <c r="G156" i="7"/>
  <c r="J155" i="14"/>
  <c r="K152" i="14"/>
  <c r="J151" i="14"/>
  <c r="K148" i="14"/>
  <c r="J147" i="14"/>
  <c r="K144" i="14"/>
  <c r="J143" i="14"/>
  <c r="K140" i="14"/>
  <c r="J139" i="14"/>
  <c r="K136" i="14"/>
  <c r="J135" i="14"/>
  <c r="K132" i="14"/>
  <c r="J131" i="14"/>
  <c r="K128" i="14"/>
  <c r="J127" i="14"/>
  <c r="K124" i="14"/>
  <c r="J123" i="14"/>
  <c r="K120" i="14"/>
  <c r="J119" i="14"/>
  <c r="K116" i="14"/>
  <c r="J115" i="14"/>
  <c r="K112" i="14"/>
  <c r="J111" i="14"/>
  <c r="K108" i="14"/>
  <c r="J107" i="14"/>
  <c r="K104" i="14"/>
  <c r="J103" i="14"/>
  <c r="K100" i="14"/>
  <c r="J99" i="14"/>
  <c r="K96" i="14"/>
  <c r="J95" i="14"/>
  <c r="K92" i="14"/>
  <c r="J91" i="14"/>
  <c r="K88" i="14"/>
  <c r="J87" i="14"/>
  <c r="K84" i="14"/>
  <c r="J83" i="14"/>
  <c r="K80" i="14"/>
  <c r="J79" i="14"/>
  <c r="J71" i="14"/>
  <c r="K64" i="14"/>
  <c r="J63" i="14"/>
  <c r="K60" i="14"/>
  <c r="J59" i="14"/>
  <c r="K56" i="14"/>
  <c r="J55" i="14"/>
  <c r="E119" i="10"/>
  <c r="F119" i="10"/>
  <c r="E117" i="10"/>
  <c r="F117" i="10"/>
  <c r="E115" i="10"/>
  <c r="F115" i="10"/>
  <c r="E113" i="10"/>
  <c r="F113" i="10"/>
  <c r="E111" i="10"/>
  <c r="F111" i="10"/>
  <c r="G111" i="10"/>
  <c r="E109" i="10"/>
  <c r="F109" i="10"/>
  <c r="E107" i="10"/>
  <c r="F107" i="10"/>
  <c r="E105" i="10"/>
  <c r="F105" i="10"/>
  <c r="E103" i="10"/>
  <c r="F103" i="10"/>
  <c r="G103" i="10"/>
  <c r="E101" i="10"/>
  <c r="F101" i="10"/>
  <c r="E99" i="10"/>
  <c r="F99" i="10"/>
  <c r="E97" i="10"/>
  <c r="F97" i="10"/>
  <c r="E95" i="10"/>
  <c r="F95" i="10"/>
  <c r="E93" i="10"/>
  <c r="F93" i="10"/>
  <c r="E91" i="10"/>
  <c r="F91" i="10"/>
  <c r="E89" i="10"/>
  <c r="F89" i="10"/>
  <c r="E87" i="10"/>
  <c r="F87" i="10"/>
  <c r="E85" i="10"/>
  <c r="F85" i="10"/>
  <c r="G85" i="10"/>
  <c r="E83" i="10"/>
  <c r="F83" i="10"/>
  <c r="E81" i="10"/>
  <c r="F81" i="10"/>
  <c r="E79" i="10"/>
  <c r="F79" i="10"/>
  <c r="E77" i="10"/>
  <c r="F77" i="10"/>
  <c r="E75" i="10"/>
  <c r="F75" i="10"/>
  <c r="E73" i="10"/>
  <c r="F73" i="10"/>
  <c r="E71" i="10"/>
  <c r="F71" i="10"/>
  <c r="E69" i="10"/>
  <c r="F69" i="10"/>
  <c r="E67" i="10"/>
  <c r="F67" i="10"/>
  <c r="G67" i="10"/>
  <c r="E65" i="10"/>
  <c r="F65" i="10"/>
  <c r="E63" i="10"/>
  <c r="F63" i="10"/>
  <c r="E61" i="10"/>
  <c r="F61" i="10"/>
  <c r="E59" i="10"/>
  <c r="F59" i="10"/>
  <c r="E57" i="10"/>
  <c r="F57" i="10"/>
  <c r="E55" i="10"/>
  <c r="F55" i="10"/>
  <c r="G55" i="10"/>
  <c r="E53" i="10"/>
  <c r="F53" i="10"/>
  <c r="E51" i="10"/>
  <c r="F51" i="10"/>
  <c r="E49" i="10"/>
  <c r="F49" i="10"/>
  <c r="E47" i="10"/>
  <c r="F47" i="10"/>
  <c r="E45" i="10"/>
  <c r="F45" i="10"/>
  <c r="G45" i="10"/>
  <c r="E43" i="10"/>
  <c r="F43" i="10"/>
  <c r="E41" i="10"/>
  <c r="F41" i="10"/>
  <c r="E39" i="10"/>
  <c r="F39" i="10"/>
  <c r="G39" i="10"/>
  <c r="E37" i="10"/>
  <c r="F37" i="10"/>
  <c r="G37" i="10"/>
  <c r="E35" i="10"/>
  <c r="F35" i="10"/>
  <c r="E33" i="10"/>
  <c r="F33" i="10"/>
  <c r="E31" i="10"/>
  <c r="F31" i="10"/>
  <c r="E29" i="10"/>
  <c r="F29" i="10"/>
  <c r="E27" i="10"/>
  <c r="F27" i="10"/>
  <c r="E25" i="10"/>
  <c r="F25" i="10"/>
  <c r="E23" i="10"/>
  <c r="F23" i="10"/>
  <c r="E21" i="10"/>
  <c r="F21" i="10"/>
  <c r="E222" i="10"/>
  <c r="F222" i="10"/>
  <c r="G220" i="10"/>
  <c r="E218" i="10"/>
  <c r="F218" i="10"/>
  <c r="G218" i="10"/>
  <c r="G215" i="10"/>
  <c r="E213" i="10"/>
  <c r="F213" i="10"/>
  <c r="G211" i="10"/>
  <c r="E209" i="10"/>
  <c r="F209" i="10"/>
  <c r="G207" i="10"/>
  <c r="E205" i="10"/>
  <c r="F205" i="10"/>
  <c r="G203" i="10"/>
  <c r="E201" i="10"/>
  <c r="F201" i="10"/>
  <c r="G199" i="10"/>
  <c r="E197" i="10"/>
  <c r="F197" i="10"/>
  <c r="G195" i="10"/>
  <c r="E193" i="10"/>
  <c r="F193" i="10"/>
  <c r="G191" i="10"/>
  <c r="E189" i="10"/>
  <c r="F189" i="10"/>
  <c r="G187" i="10"/>
  <c r="E185" i="10"/>
  <c r="F185" i="10"/>
  <c r="G185" i="10"/>
  <c r="G183" i="10"/>
  <c r="E181" i="10"/>
  <c r="F181" i="10"/>
  <c r="G179" i="10"/>
  <c r="E177" i="10"/>
  <c r="F177" i="10"/>
  <c r="G175" i="10"/>
  <c r="E173" i="10"/>
  <c r="F173" i="10"/>
  <c r="G170" i="10"/>
  <c r="E168" i="10"/>
  <c r="F168" i="10"/>
  <c r="G165" i="10"/>
  <c r="L165" i="10"/>
  <c r="E163" i="10"/>
  <c r="F163" i="10"/>
  <c r="G161" i="10"/>
  <c r="E159" i="10"/>
  <c r="F159" i="10"/>
  <c r="G157" i="10"/>
  <c r="L157" i="10"/>
  <c r="E155" i="10"/>
  <c r="F155" i="10"/>
  <c r="G153" i="10"/>
  <c r="E151" i="10"/>
  <c r="F151" i="10"/>
  <c r="G149" i="10"/>
  <c r="E147" i="10"/>
  <c r="F147" i="10"/>
  <c r="G145" i="10"/>
  <c r="E143" i="10"/>
  <c r="F143" i="10"/>
  <c r="G141" i="10"/>
  <c r="L141" i="10"/>
  <c r="E139" i="10"/>
  <c r="F139" i="10"/>
  <c r="G137" i="10"/>
  <c r="E135" i="10"/>
  <c r="F135" i="10"/>
  <c r="G133" i="10"/>
  <c r="E131" i="10"/>
  <c r="F131" i="10"/>
  <c r="G129" i="10"/>
  <c r="E127" i="10"/>
  <c r="F127" i="10"/>
  <c r="G125" i="10"/>
  <c r="E123" i="10"/>
  <c r="F123" i="10"/>
  <c r="G121" i="10"/>
  <c r="U98" i="7"/>
  <c r="G100" i="7"/>
  <c r="G97" i="7"/>
  <c r="G88" i="7"/>
  <c r="G94" i="7"/>
  <c r="G95" i="7"/>
  <c r="G93" i="7"/>
  <c r="G92" i="7"/>
  <c r="G91" i="7"/>
  <c r="G90" i="7"/>
  <c r="G89" i="7"/>
  <c r="G87" i="7"/>
  <c r="G86" i="7"/>
  <c r="G83" i="7"/>
  <c r="G82" i="7"/>
  <c r="G85" i="7"/>
  <c r="G115" i="7"/>
  <c r="G116" i="7"/>
  <c r="G68" i="7"/>
  <c r="G146" i="7"/>
  <c r="G122" i="7"/>
  <c r="G121" i="7"/>
  <c r="G119" i="7"/>
  <c r="G117" i="7"/>
  <c r="I117" i="7"/>
  <c r="G106" i="7"/>
  <c r="G105" i="7"/>
  <c r="G104" i="7"/>
  <c r="G103" i="7"/>
  <c r="G96" i="7"/>
  <c r="G76" i="7"/>
  <c r="G75" i="7"/>
  <c r="G70" i="7"/>
  <c r="G69" i="7"/>
  <c r="G67" i="7"/>
  <c r="U66" i="7"/>
  <c r="G120" i="7"/>
  <c r="G118" i="7"/>
  <c r="G108" i="7"/>
  <c r="G63" i="7"/>
  <c r="G64" i="7"/>
  <c r="J64" i="7"/>
  <c r="E71" i="7"/>
  <c r="F71" i="7"/>
  <c r="E24" i="7"/>
  <c r="F24" i="7"/>
  <c r="E112" i="7"/>
  <c r="F112" i="7"/>
  <c r="E164" i="7"/>
  <c r="F164" i="7"/>
  <c r="G164" i="7"/>
  <c r="E158" i="7"/>
  <c r="F158" i="7"/>
  <c r="E152" i="7"/>
  <c r="F152" i="7"/>
  <c r="E141" i="7"/>
  <c r="F141" i="7"/>
  <c r="G141" i="7"/>
  <c r="E125" i="7"/>
  <c r="F125" i="7"/>
  <c r="G253" i="7"/>
  <c r="E251" i="7"/>
  <c r="F251" i="7"/>
  <c r="G244" i="7"/>
  <c r="E189" i="7"/>
  <c r="F189" i="7"/>
  <c r="E23" i="7"/>
  <c r="F23" i="7"/>
  <c r="G37" i="7"/>
  <c r="E35" i="7"/>
  <c r="F35" i="7"/>
  <c r="G33" i="7"/>
  <c r="E31" i="7"/>
  <c r="F31" i="7"/>
  <c r="G29" i="7"/>
  <c r="E27" i="7"/>
  <c r="F27" i="7"/>
  <c r="E210" i="7"/>
  <c r="F210" i="7"/>
  <c r="G213" i="7"/>
  <c r="E201" i="7"/>
  <c r="F201" i="7"/>
  <c r="G201" i="7"/>
  <c r="G198" i="7"/>
  <c r="E256" i="7"/>
  <c r="F256" i="7"/>
  <c r="E242" i="7"/>
  <c r="F242" i="7"/>
  <c r="G224" i="7"/>
  <c r="E223" i="7"/>
  <c r="F223" i="7"/>
  <c r="E218" i="7"/>
  <c r="F218" i="7"/>
  <c r="G215" i="7"/>
  <c r="E240" i="7"/>
  <c r="F240" i="7"/>
  <c r="E238" i="7"/>
  <c r="F238" i="7"/>
  <c r="G238" i="7"/>
  <c r="E236" i="7"/>
  <c r="F236" i="7"/>
  <c r="E234" i="7"/>
  <c r="F234" i="7"/>
  <c r="E231" i="7"/>
  <c r="F231" i="7"/>
  <c r="E229" i="7"/>
  <c r="F229" i="7"/>
  <c r="E227" i="7"/>
  <c r="F227" i="7"/>
  <c r="G227" i="7"/>
  <c r="E172" i="7"/>
  <c r="F172" i="7"/>
  <c r="E148" i="7"/>
  <c r="F148" i="7"/>
  <c r="G148" i="7"/>
  <c r="E62" i="7"/>
  <c r="F62" i="7"/>
  <c r="G62" i="7"/>
  <c r="E196" i="7"/>
  <c r="F196" i="7"/>
  <c r="E58" i="7"/>
  <c r="F58" i="7"/>
  <c r="E206" i="7"/>
  <c r="F206" i="7"/>
  <c r="G206" i="7"/>
  <c r="E197" i="7"/>
  <c r="F197" i="7"/>
  <c r="E39" i="7"/>
  <c r="F39" i="7"/>
  <c r="E263" i="7"/>
  <c r="F263" i="7"/>
  <c r="G236" i="7"/>
  <c r="G229" i="7"/>
  <c r="K229" i="7"/>
  <c r="G196" i="7"/>
  <c r="E40" i="7"/>
  <c r="F40" i="7"/>
  <c r="E261" i="7"/>
  <c r="F261" i="7"/>
  <c r="E239" i="7"/>
  <c r="F239" i="7"/>
  <c r="E237" i="7"/>
  <c r="F237" i="7"/>
  <c r="E235" i="7"/>
  <c r="F235" i="7"/>
  <c r="E232" i="7"/>
  <c r="F232" i="7"/>
  <c r="G232" i="7"/>
  <c r="E230" i="7"/>
  <c r="F230" i="7"/>
  <c r="E228" i="7"/>
  <c r="F228" i="7"/>
  <c r="E173" i="7"/>
  <c r="F173" i="7"/>
  <c r="E150" i="7"/>
  <c r="F150" i="7"/>
  <c r="E60" i="7"/>
  <c r="F60" i="7"/>
  <c r="E61" i="7"/>
  <c r="F61" i="7"/>
  <c r="E149" i="7"/>
  <c r="F149" i="7"/>
  <c r="E57" i="7"/>
  <c r="F57" i="7"/>
  <c r="E205" i="7"/>
  <c r="F205" i="7"/>
  <c r="E41" i="7"/>
  <c r="F41" i="7"/>
  <c r="E51" i="7"/>
  <c r="F51" i="7"/>
  <c r="G51" i="7"/>
  <c r="E266" i="7"/>
  <c r="F266" i="7"/>
  <c r="G254" i="7"/>
  <c r="G258" i="7"/>
  <c r="J258" i="7"/>
  <c r="E262" i="7"/>
  <c r="F262" i="7"/>
  <c r="E269" i="7"/>
  <c r="F269" i="7"/>
  <c r="E171" i="7"/>
  <c r="F171" i="7"/>
  <c r="E183" i="7"/>
  <c r="F183" i="7"/>
  <c r="E184" i="7"/>
  <c r="F184" i="7"/>
  <c r="E185" i="7"/>
  <c r="F185" i="7"/>
  <c r="E186" i="7"/>
  <c r="F186" i="7"/>
  <c r="E188" i="7"/>
  <c r="F188" i="7"/>
  <c r="E246" i="7"/>
  <c r="F246" i="7"/>
  <c r="E247" i="7"/>
  <c r="F247" i="7"/>
  <c r="E248" i="7"/>
  <c r="F248" i="7"/>
  <c r="E249" i="7"/>
  <c r="F249" i="7"/>
  <c r="G249" i="7"/>
  <c r="K249" i="7"/>
  <c r="E226" i="7"/>
  <c r="F226" i="7"/>
  <c r="E204" i="7"/>
  <c r="F204" i="7"/>
  <c r="E207" i="7"/>
  <c r="F207" i="7"/>
  <c r="E208" i="7"/>
  <c r="F208" i="7"/>
  <c r="G208" i="7"/>
  <c r="E195" i="7"/>
  <c r="F195" i="7"/>
  <c r="E203" i="7"/>
  <c r="F203" i="7"/>
  <c r="E267" i="7"/>
  <c r="F267" i="7"/>
  <c r="E268" i="7"/>
  <c r="F268" i="7"/>
  <c r="G255" i="7"/>
  <c r="G257" i="7"/>
  <c r="G259" i="7"/>
  <c r="E264" i="7"/>
  <c r="F264" i="7"/>
  <c r="G269" i="7"/>
  <c r="G185" i="7"/>
  <c r="K185" i="7"/>
  <c r="G186" i="7"/>
  <c r="G226" i="7"/>
  <c r="G195" i="7"/>
  <c r="G124" i="7"/>
  <c r="G125" i="7"/>
  <c r="J125" i="7"/>
  <c r="G131" i="7"/>
  <c r="G132" i="7"/>
  <c r="G140" i="7"/>
  <c r="G143" i="7"/>
  <c r="G145" i="7"/>
  <c r="G167" i="7"/>
  <c r="G168" i="7"/>
  <c r="G169" i="7"/>
  <c r="G163" i="7"/>
  <c r="G162" i="7"/>
  <c r="E49" i="7"/>
  <c r="F49" i="7"/>
  <c r="E265" i="7"/>
  <c r="F265" i="7"/>
  <c r="G265" i="7"/>
  <c r="E270" i="7"/>
  <c r="F270" i="7"/>
  <c r="G270" i="7"/>
  <c r="E271" i="7"/>
  <c r="F271" i="7"/>
  <c r="E80" i="16"/>
  <c r="F80" i="16" s="1"/>
  <c r="E64" i="16"/>
  <c r="F64" i="16" s="1"/>
  <c r="E50" i="16"/>
  <c r="F50" i="16" s="1"/>
  <c r="E36" i="16"/>
  <c r="F36" i="16" s="1"/>
  <c r="E26" i="16"/>
  <c r="F26" i="16" s="1"/>
  <c r="E65" i="16"/>
  <c r="F65" i="16" s="1"/>
  <c r="E37" i="16"/>
  <c r="F37" i="16" s="1"/>
  <c r="E23" i="16"/>
  <c r="F23" i="16" s="1"/>
  <c r="J270" i="7"/>
  <c r="J265" i="7"/>
  <c r="B265" i="7"/>
  <c r="K208" i="7"/>
  <c r="G149" i="7"/>
  <c r="G173" i="7"/>
  <c r="H62" i="7"/>
  <c r="K238" i="7"/>
  <c r="G39" i="7"/>
  <c r="G242" i="7"/>
  <c r="K213" i="7"/>
  <c r="I29" i="7"/>
  <c r="I37" i="7"/>
  <c r="K244" i="7"/>
  <c r="G112" i="7"/>
  <c r="J63" i="7"/>
  <c r="I66" i="7"/>
  <c r="I75" i="7"/>
  <c r="I104" i="7"/>
  <c r="J119" i="7"/>
  <c r="J68" i="7"/>
  <c r="I82" i="7"/>
  <c r="I89" i="7"/>
  <c r="I97" i="7"/>
  <c r="G135" i="10"/>
  <c r="G143" i="10"/>
  <c r="G159" i="10"/>
  <c r="G168" i="10"/>
  <c r="G177" i="10"/>
  <c r="G193" i="10"/>
  <c r="G201" i="10"/>
  <c r="G209" i="10"/>
  <c r="G23" i="10"/>
  <c r="G31" i="10"/>
  <c r="G47" i="10"/>
  <c r="G71" i="10"/>
  <c r="G87" i="10"/>
  <c r="G95" i="10"/>
  <c r="I142" i="7"/>
  <c r="K166" i="7"/>
  <c r="I151" i="7"/>
  <c r="W32" i="13"/>
  <c r="S32" i="13"/>
  <c r="U32" i="13" s="1"/>
  <c r="K46" i="11"/>
  <c r="K50" i="11"/>
  <c r="M34" i="11"/>
  <c r="J86" i="6"/>
  <c r="J106" i="6"/>
  <c r="J111" i="6"/>
  <c r="K128" i="6"/>
  <c r="K137" i="6"/>
  <c r="K145" i="6"/>
  <c r="M153" i="6"/>
  <c r="M162" i="6"/>
  <c r="J78" i="6"/>
  <c r="G267" i="7"/>
  <c r="W31" i="13"/>
  <c r="G49" i="7"/>
  <c r="J163" i="7"/>
  <c r="J167" i="7"/>
  <c r="J140" i="7"/>
  <c r="J131" i="7"/>
  <c r="K195" i="7"/>
  <c r="G57" i="7"/>
  <c r="G150" i="7"/>
  <c r="K215" i="7"/>
  <c r="K224" i="7"/>
  <c r="G35" i="7"/>
  <c r="G189" i="7"/>
  <c r="I120" i="7"/>
  <c r="I103" i="7"/>
  <c r="K146" i="7"/>
  <c r="I85" i="7"/>
  <c r="I87" i="7"/>
  <c r="I92" i="7"/>
  <c r="I88" i="7"/>
  <c r="I125" i="10"/>
  <c r="L133" i="10"/>
  <c r="N149" i="10"/>
  <c r="N175" i="10"/>
  <c r="L183" i="10"/>
  <c r="L191" i="10"/>
  <c r="N199" i="10"/>
  <c r="L207" i="10"/>
  <c r="L215" i="10"/>
  <c r="G21" i="10"/>
  <c r="G29" i="10"/>
  <c r="G61" i="10"/>
  <c r="G69" i="10"/>
  <c r="G93" i="10"/>
  <c r="G117" i="10"/>
  <c r="K156" i="7"/>
  <c r="I144" i="7"/>
  <c r="K178" i="7"/>
  <c r="I139" i="7"/>
  <c r="H21" i="11"/>
  <c r="M22" i="13"/>
  <c r="J43" i="11"/>
  <c r="J42" i="11"/>
  <c r="J38" i="11"/>
  <c r="J108" i="6"/>
  <c r="K125" i="6"/>
  <c r="K134" i="6"/>
  <c r="M142" i="6"/>
  <c r="K150" i="6"/>
  <c r="I158" i="6"/>
  <c r="K161" i="6"/>
  <c r="M31" i="6"/>
  <c r="J109" i="6"/>
  <c r="I135" i="6"/>
  <c r="M143" i="6"/>
  <c r="M151" i="6"/>
  <c r="I159" i="6"/>
  <c r="G268" i="7"/>
  <c r="J162" i="7"/>
  <c r="J143" i="7"/>
  <c r="J132" i="7"/>
  <c r="K269" i="7"/>
  <c r="K257" i="7"/>
  <c r="G205" i="7"/>
  <c r="K205" i="7"/>
  <c r="G60" i="7"/>
  <c r="G230" i="7"/>
  <c r="G239" i="7"/>
  <c r="G223" i="7"/>
  <c r="K198" i="7"/>
  <c r="I33" i="7"/>
  <c r="K253" i="7"/>
  <c r="U71" i="7"/>
  <c r="I118" i="7"/>
  <c r="I69" i="7"/>
  <c r="I96" i="7"/>
  <c r="I106" i="7"/>
  <c r="J122" i="7"/>
  <c r="I115" i="7"/>
  <c r="I86" i="7"/>
  <c r="I91" i="7"/>
  <c r="I94" i="7"/>
  <c r="G123" i="10"/>
  <c r="G131" i="10"/>
  <c r="G139" i="10"/>
  <c r="G147" i="10"/>
  <c r="G155" i="10"/>
  <c r="G163" i="10"/>
  <c r="G173" i="10"/>
  <c r="L173" i="10"/>
  <c r="G189" i="10"/>
  <c r="L189" i="10"/>
  <c r="G197" i="10"/>
  <c r="G205" i="10"/>
  <c r="G213" i="10"/>
  <c r="G222" i="10"/>
  <c r="G27" i="10"/>
  <c r="G35" i="10"/>
  <c r="L35" i="10"/>
  <c r="G43" i="10"/>
  <c r="G51" i="10"/>
  <c r="G59" i="10"/>
  <c r="G75" i="10"/>
  <c r="G83" i="10"/>
  <c r="G91" i="10"/>
  <c r="G99" i="10"/>
  <c r="G107" i="10"/>
  <c r="G115" i="10"/>
  <c r="I176" i="7"/>
  <c r="I153" i="7"/>
  <c r="K155" i="7"/>
  <c r="W21" i="13"/>
  <c r="K35" i="13"/>
  <c r="W35" i="13"/>
  <c r="J37" i="11"/>
  <c r="K51" i="11"/>
  <c r="M41" i="6"/>
  <c r="M33" i="6"/>
  <c r="J88" i="6"/>
  <c r="J95" i="6"/>
  <c r="J121" i="6"/>
  <c r="K133" i="6"/>
  <c r="K141" i="6"/>
  <c r="J149" i="6"/>
  <c r="K157" i="6"/>
  <c r="J80" i="6"/>
  <c r="S35" i="13"/>
  <c r="U35" i="13" s="1"/>
  <c r="J169" i="7"/>
  <c r="J145" i="7"/>
  <c r="J124" i="7"/>
  <c r="K259" i="7"/>
  <c r="K254" i="7"/>
  <c r="G41" i="7"/>
  <c r="G228" i="7"/>
  <c r="G237" i="7"/>
  <c r="K206" i="7"/>
  <c r="K148" i="7"/>
  <c r="G210" i="7"/>
  <c r="G31" i="7"/>
  <c r="G23" i="7"/>
  <c r="G251" i="7"/>
  <c r="G24" i="7"/>
  <c r="I24" i="7"/>
  <c r="J108" i="7"/>
  <c r="I67" i="7"/>
  <c r="I76" i="7"/>
  <c r="I105" i="7"/>
  <c r="J121" i="7"/>
  <c r="J116" i="7"/>
  <c r="I83" i="7"/>
  <c r="I90" i="7"/>
  <c r="I95" i="7"/>
  <c r="I100" i="7"/>
  <c r="L121" i="10"/>
  <c r="L129" i="10"/>
  <c r="L145" i="10"/>
  <c r="L153" i="10"/>
  <c r="L161" i="10"/>
  <c r="L170" i="10"/>
  <c r="N179" i="10"/>
  <c r="L187" i="10"/>
  <c r="L195" i="10"/>
  <c r="N203" i="10"/>
  <c r="N211" i="10"/>
  <c r="L220" i="10"/>
  <c r="G25" i="10"/>
  <c r="G33" i="10"/>
  <c r="G41" i="10"/>
  <c r="N41" i="10"/>
  <c r="G49" i="10"/>
  <c r="G57" i="10"/>
  <c r="G65" i="10"/>
  <c r="G73" i="10"/>
  <c r="I73" i="10"/>
  <c r="G81" i="10"/>
  <c r="G89" i="10"/>
  <c r="P89" i="10"/>
  <c r="W89" i="10" s="1"/>
  <c r="G97" i="10"/>
  <c r="G105" i="10"/>
  <c r="G113" i="10"/>
  <c r="K177" i="7"/>
  <c r="I154" i="7"/>
  <c r="I161" i="7"/>
  <c r="I147" i="7"/>
  <c r="S38" i="13"/>
  <c r="U38" i="13" s="1"/>
  <c r="W38" i="13"/>
  <c r="W34" i="13"/>
  <c r="S34" i="13"/>
  <c r="U34" i="13" s="1"/>
  <c r="K45" i="11"/>
  <c r="M44" i="6"/>
  <c r="J112" i="6"/>
  <c r="K130" i="6"/>
  <c r="K138" i="6"/>
  <c r="J146" i="6"/>
  <c r="M154" i="6"/>
  <c r="M132" i="6"/>
  <c r="J59" i="6"/>
  <c r="J84" i="6"/>
  <c r="J104" i="6"/>
  <c r="K114" i="6"/>
  <c r="J131" i="6"/>
  <c r="K139" i="6"/>
  <c r="I147" i="6"/>
  <c r="I155" i="6"/>
  <c r="G271" i="7"/>
  <c r="G261" i="7"/>
  <c r="I89" i="10"/>
  <c r="L25" i="10"/>
  <c r="I41" i="7"/>
  <c r="K223" i="7"/>
  <c r="K230" i="7"/>
  <c r="K271" i="7"/>
  <c r="K210" i="7"/>
  <c r="L115" i="10"/>
  <c r="J99" i="10"/>
  <c r="J83" i="10"/>
  <c r="K67" i="10"/>
  <c r="L155" i="10"/>
  <c r="K93" i="10"/>
  <c r="K61" i="10"/>
  <c r="L29" i="10"/>
  <c r="L21" i="10"/>
  <c r="K232" i="7"/>
  <c r="K57" i="7"/>
  <c r="I103" i="10"/>
  <c r="K87" i="10"/>
  <c r="I71" i="10"/>
  <c r="L55" i="10"/>
  <c r="N39" i="10"/>
  <c r="N209" i="10"/>
  <c r="L193" i="10"/>
  <c r="L177" i="10"/>
  <c r="L159" i="10"/>
  <c r="M143" i="10"/>
  <c r="I112" i="7"/>
  <c r="K261" i="7"/>
  <c r="I113" i="10"/>
  <c r="J97" i="10"/>
  <c r="J81" i="10"/>
  <c r="I65" i="10"/>
  <c r="L49" i="10"/>
  <c r="L33" i="10"/>
  <c r="K237" i="7"/>
  <c r="M51" i="10"/>
  <c r="K239" i="7"/>
  <c r="H60" i="7"/>
  <c r="K268" i="7"/>
  <c r="N45" i="10"/>
  <c r="K189" i="7"/>
  <c r="K242" i="7"/>
  <c r="K173" i="7"/>
  <c r="I31" i="7"/>
  <c r="K107" i="10"/>
  <c r="I91" i="10"/>
  <c r="J75" i="10"/>
  <c r="K59" i="10"/>
  <c r="N43" i="10"/>
  <c r="L27" i="10"/>
  <c r="L213" i="10"/>
  <c r="L197" i="10"/>
  <c r="L163" i="10"/>
  <c r="L147" i="10"/>
  <c r="L131" i="10"/>
  <c r="I117" i="10"/>
  <c r="J85" i="10"/>
  <c r="I69" i="10"/>
  <c r="L37" i="10"/>
  <c r="K150" i="7"/>
  <c r="H49" i="7"/>
  <c r="J267" i="7"/>
  <c r="J111" i="10"/>
  <c r="K95" i="10"/>
  <c r="N47" i="10"/>
  <c r="L31" i="10"/>
  <c r="L218" i="10"/>
  <c r="L201" i="10"/>
  <c r="L185" i="10"/>
  <c r="N168" i="10"/>
  <c r="L135" i="10"/>
  <c r="I39" i="7"/>
  <c r="H51" i="7"/>
  <c r="L57" i="10"/>
  <c r="K228" i="7"/>
  <c r="K164" i="7"/>
  <c r="I35" i="7"/>
  <c r="K201" i="7"/>
  <c r="I149" i="7"/>
  <c r="I250" i="9"/>
  <c r="J250" i="9"/>
  <c r="F250" i="9"/>
  <c r="H250" i="9"/>
  <c r="L250" i="9"/>
  <c r="K250" i="9"/>
  <c r="G73" i="6"/>
  <c r="L242" i="12"/>
  <c r="F242" i="12"/>
  <c r="I242" i="12"/>
  <c r="J242" i="12"/>
  <c r="H242" i="12"/>
  <c r="K242" i="12"/>
  <c r="F139" i="12"/>
  <c r="J139" i="12"/>
  <c r="H139" i="12"/>
  <c r="L139" i="12"/>
  <c r="I139" i="12"/>
  <c r="K139" i="12"/>
  <c r="Q13" i="12"/>
  <c r="Q12" i="12"/>
  <c r="I225" i="14"/>
  <c r="H225" i="14"/>
  <c r="J225" i="14"/>
  <c r="F225" i="14"/>
  <c r="L225" i="14"/>
  <c r="K225" i="14"/>
  <c r="L222" i="10"/>
  <c r="I123" i="10"/>
  <c r="G61" i="7"/>
  <c r="G218" i="7"/>
  <c r="G58" i="7"/>
  <c r="G181" i="10"/>
  <c r="G53" i="10"/>
  <c r="L205" i="10"/>
  <c r="L139" i="10"/>
  <c r="K251" i="7"/>
  <c r="J168" i="7"/>
  <c r="G240" i="7"/>
  <c r="I23" i="7"/>
  <c r="G184" i="7"/>
  <c r="G109" i="10"/>
  <c r="G119" i="10"/>
  <c r="G266" i="7"/>
  <c r="K227" i="7"/>
  <c r="G27" i="7"/>
  <c r="G77" i="10"/>
  <c r="K236" i="7"/>
  <c r="G263" i="7"/>
  <c r="G256" i="7"/>
  <c r="L137" i="10"/>
  <c r="G151" i="10"/>
  <c r="K186" i="7"/>
  <c r="G231" i="7"/>
  <c r="G188" i="7"/>
  <c r="D16" i="10"/>
  <c r="D19" i="10" s="1"/>
  <c r="D13" i="9"/>
  <c r="I266" i="9"/>
  <c r="K266" i="9"/>
  <c r="H266" i="9"/>
  <c r="L266" i="9"/>
  <c r="F266" i="9"/>
  <c r="L180" i="9"/>
  <c r="K180" i="9"/>
  <c r="G180" i="9"/>
  <c r="K155" i="9"/>
  <c r="G155" i="9"/>
  <c r="L155" i="9"/>
  <c r="G92" i="6"/>
  <c r="N92" i="6"/>
  <c r="G234" i="7"/>
  <c r="I282" i="9"/>
  <c r="J282" i="9"/>
  <c r="F282" i="9"/>
  <c r="H282" i="9"/>
  <c r="L282" i="9"/>
  <c r="K282" i="9"/>
  <c r="F237" i="9"/>
  <c r="H237" i="9"/>
  <c r="L237" i="9"/>
  <c r="I237" i="9"/>
  <c r="H230" i="9"/>
  <c r="L230" i="9"/>
  <c r="J230" i="9"/>
  <c r="F230" i="9"/>
  <c r="K230" i="9"/>
  <c r="I230" i="9"/>
  <c r="P12" i="9"/>
  <c r="P13" i="9"/>
  <c r="C13" i="9"/>
  <c r="C12" i="9"/>
  <c r="G247" i="3"/>
  <c r="K247" i="3"/>
  <c r="L247" i="3"/>
  <c r="G236" i="3"/>
  <c r="L236" i="3"/>
  <c r="K236" i="3"/>
  <c r="L234" i="3"/>
  <c r="K234" i="3"/>
  <c r="G234" i="3"/>
  <c r="K208" i="3"/>
  <c r="G208" i="3"/>
  <c r="L208" i="3"/>
  <c r="F159" i="3"/>
  <c r="H159" i="3"/>
  <c r="J159" i="3"/>
  <c r="L159" i="3"/>
  <c r="K159" i="3"/>
  <c r="I159" i="3"/>
  <c r="G149" i="3"/>
  <c r="L149" i="3"/>
  <c r="K149" i="3"/>
  <c r="L23" i="10"/>
  <c r="J105" i="10"/>
  <c r="K255" i="7"/>
  <c r="G127" i="10"/>
  <c r="G203" i="7"/>
  <c r="P264" i="7"/>
  <c r="R264" i="7" s="1"/>
  <c r="T264" i="7" s="1"/>
  <c r="G264" i="7"/>
  <c r="G171" i="7"/>
  <c r="G197" i="7"/>
  <c r="G152" i="7"/>
  <c r="G79" i="10"/>
  <c r="I298" i="9"/>
  <c r="K298" i="9"/>
  <c r="H298" i="9"/>
  <c r="L298" i="9"/>
  <c r="F298" i="9"/>
  <c r="M43" i="6"/>
  <c r="J141" i="7"/>
  <c r="K196" i="7"/>
  <c r="I314" i="9"/>
  <c r="J314" i="9"/>
  <c r="F314" i="9"/>
  <c r="H314" i="9"/>
  <c r="L314" i="9"/>
  <c r="K226" i="7"/>
  <c r="G172" i="7"/>
  <c r="G158" i="7"/>
  <c r="I93" i="7"/>
  <c r="J266" i="9"/>
  <c r="G40" i="7"/>
  <c r="G204" i="7"/>
  <c r="I70" i="7"/>
  <c r="L236" i="9"/>
  <c r="G236" i="9"/>
  <c r="K236" i="9"/>
  <c r="K120" i="9"/>
  <c r="L120" i="9"/>
  <c r="G120" i="9"/>
  <c r="G103" i="9"/>
  <c r="L103" i="9"/>
  <c r="K103" i="9"/>
  <c r="L93" i="9"/>
  <c r="G93" i="9"/>
  <c r="K93" i="9"/>
  <c r="G101" i="10"/>
  <c r="G235" i="7"/>
  <c r="G247" i="7"/>
  <c r="G246" i="7"/>
  <c r="P262" i="7"/>
  <c r="G262" i="7"/>
  <c r="G63" i="10"/>
  <c r="G248" i="7"/>
  <c r="H307" i="9"/>
  <c r="I307" i="9"/>
  <c r="K307" i="9"/>
  <c r="J307" i="9"/>
  <c r="L307" i="9"/>
  <c r="H291" i="9"/>
  <c r="I291" i="9"/>
  <c r="J291" i="9"/>
  <c r="L291" i="9"/>
  <c r="H275" i="9"/>
  <c r="I275" i="9"/>
  <c r="K275" i="9"/>
  <c r="J275" i="9"/>
  <c r="L275" i="9"/>
  <c r="H259" i="9"/>
  <c r="I259" i="9"/>
  <c r="J259" i="9"/>
  <c r="L259" i="9"/>
  <c r="H243" i="9"/>
  <c r="I243" i="9"/>
  <c r="K243" i="9"/>
  <c r="J243" i="9"/>
  <c r="L243" i="9"/>
  <c r="G227" i="9"/>
  <c r="L227" i="9"/>
  <c r="G167" i="9"/>
  <c r="L167" i="9"/>
  <c r="K167" i="9"/>
  <c r="L157" i="9"/>
  <c r="G157" i="9"/>
  <c r="L113" i="9"/>
  <c r="K113" i="9"/>
  <c r="G113" i="9"/>
  <c r="I192" i="9"/>
  <c r="J192" i="9"/>
  <c r="H192" i="9"/>
  <c r="F192" i="9"/>
  <c r="H134" i="9"/>
  <c r="F134" i="9"/>
  <c r="I134" i="9"/>
  <c r="F122" i="9"/>
  <c r="H122" i="9"/>
  <c r="J122" i="9"/>
  <c r="K122" i="9"/>
  <c r="G300" i="3"/>
  <c r="L300" i="3"/>
  <c r="K300" i="3"/>
  <c r="L312" i="9"/>
  <c r="F312" i="9"/>
  <c r="H312" i="9"/>
  <c r="J312" i="9"/>
  <c r="L310" i="9"/>
  <c r="K310" i="9"/>
  <c r="G310" i="9"/>
  <c r="L296" i="9"/>
  <c r="F296" i="9"/>
  <c r="H296" i="9"/>
  <c r="J296" i="9"/>
  <c r="L294" i="9"/>
  <c r="K294" i="9"/>
  <c r="G294" i="9"/>
  <c r="L280" i="9"/>
  <c r="F280" i="9"/>
  <c r="H280" i="9"/>
  <c r="J280" i="9"/>
  <c r="L278" i="9"/>
  <c r="K278" i="9"/>
  <c r="G278" i="9"/>
  <c r="L264" i="9"/>
  <c r="F264" i="9"/>
  <c r="H264" i="9"/>
  <c r="J264" i="9"/>
  <c r="L262" i="9"/>
  <c r="K262" i="9"/>
  <c r="G262" i="9"/>
  <c r="L248" i="9"/>
  <c r="F248" i="9"/>
  <c r="H248" i="9"/>
  <c r="J248" i="9"/>
  <c r="L246" i="9"/>
  <c r="K246" i="9"/>
  <c r="G246" i="9"/>
  <c r="K237" i="9"/>
  <c r="G219" i="9"/>
  <c r="L219" i="9"/>
  <c r="K219" i="9"/>
  <c r="G134" i="9"/>
  <c r="L134" i="9"/>
  <c r="K134" i="9"/>
  <c r="L206" i="9"/>
  <c r="F206" i="9"/>
  <c r="H206" i="9"/>
  <c r="I206" i="9"/>
  <c r="H242" i="3"/>
  <c r="I242" i="3"/>
  <c r="J242" i="3"/>
  <c r="K242" i="3"/>
  <c r="G211" i="3"/>
  <c r="K211" i="3"/>
  <c r="L211" i="3"/>
  <c r="F136" i="3"/>
  <c r="L136" i="3"/>
  <c r="H136" i="3"/>
  <c r="I136" i="3"/>
  <c r="K136" i="3"/>
  <c r="J136" i="3"/>
  <c r="G63" i="6"/>
  <c r="N63" i="6"/>
  <c r="I176" i="9"/>
  <c r="L176" i="9"/>
  <c r="J176" i="9"/>
  <c r="K176" i="9"/>
  <c r="F176" i="9"/>
  <c r="J144" i="9"/>
  <c r="L144" i="9"/>
  <c r="K144" i="9"/>
  <c r="I144" i="9"/>
  <c r="F144" i="9"/>
  <c r="J114" i="9"/>
  <c r="L114" i="9"/>
  <c r="K114" i="9"/>
  <c r="H114" i="9"/>
  <c r="F114" i="9"/>
  <c r="I114" i="9"/>
  <c r="F102" i="9"/>
  <c r="H102" i="9"/>
  <c r="L102" i="9"/>
  <c r="J102" i="9"/>
  <c r="I102" i="9"/>
  <c r="F90" i="9"/>
  <c r="H90" i="9"/>
  <c r="K90" i="9"/>
  <c r="L90" i="9"/>
  <c r="L321" i="3"/>
  <c r="G321" i="3"/>
  <c r="F289" i="3"/>
  <c r="I289" i="3"/>
  <c r="H289" i="3"/>
  <c r="J289" i="3"/>
  <c r="L289" i="3"/>
  <c r="H269" i="3"/>
  <c r="F269" i="3"/>
  <c r="J269" i="3"/>
  <c r="L269" i="3"/>
  <c r="K269" i="3"/>
  <c r="H264" i="3"/>
  <c r="I264" i="3"/>
  <c r="K264" i="3"/>
  <c r="F264" i="3"/>
  <c r="I322" i="9"/>
  <c r="F322" i="9"/>
  <c r="H322" i="9"/>
  <c r="J322" i="9"/>
  <c r="I306" i="9"/>
  <c r="H306" i="9"/>
  <c r="J306" i="9"/>
  <c r="K306" i="9"/>
  <c r="L306" i="9"/>
  <c r="F306" i="9"/>
  <c r="I290" i="9"/>
  <c r="F290" i="9"/>
  <c r="H290" i="9"/>
  <c r="L290" i="9"/>
  <c r="I274" i="9"/>
  <c r="H274" i="9"/>
  <c r="J274" i="9"/>
  <c r="K274" i="9"/>
  <c r="L274" i="9"/>
  <c r="F274" i="9"/>
  <c r="I258" i="9"/>
  <c r="F258" i="9"/>
  <c r="H258" i="9"/>
  <c r="L258" i="9"/>
  <c r="I242" i="9"/>
  <c r="H242" i="9"/>
  <c r="J242" i="9"/>
  <c r="K242" i="9"/>
  <c r="L242" i="9"/>
  <c r="F242" i="9"/>
  <c r="I226" i="9"/>
  <c r="F226" i="9"/>
  <c r="H226" i="9"/>
  <c r="L226" i="9"/>
  <c r="G72" i="9"/>
  <c r="L72" i="9"/>
  <c r="K72" i="9"/>
  <c r="G51" i="9"/>
  <c r="K51" i="9"/>
  <c r="L51" i="9"/>
  <c r="G27" i="9"/>
  <c r="J210" i="9"/>
  <c r="L210" i="9"/>
  <c r="K210" i="9"/>
  <c r="F210" i="9"/>
  <c r="I210" i="9"/>
  <c r="H210" i="9"/>
  <c r="G207" i="7"/>
  <c r="G183" i="7"/>
  <c r="K290" i="9"/>
  <c r="L264" i="3"/>
  <c r="H315" i="9"/>
  <c r="I315" i="9"/>
  <c r="J315" i="9"/>
  <c r="L315" i="9"/>
  <c r="H299" i="9"/>
  <c r="L299" i="9"/>
  <c r="I299" i="9"/>
  <c r="J299" i="9"/>
  <c r="K299" i="9"/>
  <c r="H283" i="9"/>
  <c r="I283" i="9"/>
  <c r="J283" i="9"/>
  <c r="L283" i="9"/>
  <c r="H267" i="9"/>
  <c r="L267" i="9"/>
  <c r="I267" i="9"/>
  <c r="J267" i="9"/>
  <c r="K267" i="9"/>
  <c r="H251" i="9"/>
  <c r="I251" i="9"/>
  <c r="J251" i="9"/>
  <c r="L251" i="9"/>
  <c r="F233" i="9"/>
  <c r="H233" i="9"/>
  <c r="J233" i="9"/>
  <c r="L233" i="9"/>
  <c r="E12" i="9"/>
  <c r="E13" i="9"/>
  <c r="L223" i="9"/>
  <c r="L76" i="9"/>
  <c r="G76" i="9"/>
  <c r="K76" i="9"/>
  <c r="J90" i="9"/>
  <c r="L320" i="9"/>
  <c r="F320" i="9"/>
  <c r="H320" i="9"/>
  <c r="J320" i="9"/>
  <c r="L318" i="9"/>
  <c r="K318" i="9"/>
  <c r="G318" i="9"/>
  <c r="K312" i="9"/>
  <c r="L304" i="9"/>
  <c r="F304" i="9"/>
  <c r="H304" i="9"/>
  <c r="J304" i="9"/>
  <c r="L302" i="9"/>
  <c r="G302" i="9"/>
  <c r="K302" i="9"/>
  <c r="K296" i="9"/>
  <c r="L288" i="9"/>
  <c r="F288" i="9"/>
  <c r="H288" i="9"/>
  <c r="J288" i="9"/>
  <c r="L286" i="9"/>
  <c r="K286" i="9"/>
  <c r="G286" i="9"/>
  <c r="K280" i="9"/>
  <c r="L272" i="9"/>
  <c r="F272" i="9"/>
  <c r="H272" i="9"/>
  <c r="J272" i="9"/>
  <c r="L270" i="9"/>
  <c r="G270" i="9"/>
  <c r="K270" i="9"/>
  <c r="K264" i="9"/>
  <c r="L256" i="9"/>
  <c r="F256" i="9"/>
  <c r="H256" i="9"/>
  <c r="J256" i="9"/>
  <c r="L254" i="9"/>
  <c r="K254" i="9"/>
  <c r="G254" i="9"/>
  <c r="K248" i="9"/>
  <c r="L240" i="9"/>
  <c r="F240" i="9"/>
  <c r="H240" i="9"/>
  <c r="J240" i="9"/>
  <c r="G105" i="9"/>
  <c r="L105" i="9"/>
  <c r="K105" i="9"/>
  <c r="G70" i="9"/>
  <c r="L70" i="9"/>
  <c r="K70" i="9"/>
  <c r="G60" i="9"/>
  <c r="K60" i="9"/>
  <c r="L60" i="9"/>
  <c r="L32" i="9"/>
  <c r="K32" i="9"/>
  <c r="G32" i="9"/>
  <c r="J206" i="9"/>
  <c r="J134" i="9"/>
  <c r="H325" i="9"/>
  <c r="H323" i="9"/>
  <c r="L321" i="9"/>
  <c r="F316" i="9"/>
  <c r="L313" i="9"/>
  <c r="F308" i="9"/>
  <c r="L305" i="9"/>
  <c r="F300" i="9"/>
  <c r="L297" i="9"/>
  <c r="F292" i="9"/>
  <c r="L289" i="9"/>
  <c r="F284" i="9"/>
  <c r="L281" i="9"/>
  <c r="F276" i="9"/>
  <c r="L273" i="9"/>
  <c r="F268" i="9"/>
  <c r="L265" i="9"/>
  <c r="F260" i="9"/>
  <c r="L257" i="9"/>
  <c r="F252" i="9"/>
  <c r="L249" i="9"/>
  <c r="F244" i="9"/>
  <c r="L241" i="9"/>
  <c r="H231" i="9"/>
  <c r="I228" i="9"/>
  <c r="L214" i="9"/>
  <c r="G214" i="9"/>
  <c r="G156" i="9"/>
  <c r="K156" i="9"/>
  <c r="L156" i="9"/>
  <c r="G135" i="9"/>
  <c r="L135" i="9"/>
  <c r="K135" i="9"/>
  <c r="G61" i="9"/>
  <c r="K56" i="9"/>
  <c r="L56" i="9"/>
  <c r="G33" i="9"/>
  <c r="L33" i="9"/>
  <c r="G26" i="9"/>
  <c r="K26" i="9"/>
  <c r="L26" i="9"/>
  <c r="H205" i="9"/>
  <c r="F205" i="9"/>
  <c r="I205" i="9"/>
  <c r="I201" i="9"/>
  <c r="F201" i="9"/>
  <c r="J201" i="9"/>
  <c r="J196" i="9"/>
  <c r="I196" i="9"/>
  <c r="K196" i="9"/>
  <c r="F54" i="9"/>
  <c r="J54" i="9"/>
  <c r="H54" i="9"/>
  <c r="I300" i="3"/>
  <c r="H300" i="3"/>
  <c r="I271" i="3"/>
  <c r="H271" i="3"/>
  <c r="J262" i="3"/>
  <c r="F262" i="3"/>
  <c r="I262" i="3"/>
  <c r="L189" i="3"/>
  <c r="G189" i="3"/>
  <c r="I238" i="9"/>
  <c r="G179" i="9"/>
  <c r="L179" i="9"/>
  <c r="K179" i="9"/>
  <c r="G161" i="9"/>
  <c r="L161" i="9"/>
  <c r="G154" i="9"/>
  <c r="K154" i="9"/>
  <c r="G124" i="9"/>
  <c r="K124" i="9"/>
  <c r="L124" i="9"/>
  <c r="L118" i="9"/>
  <c r="G118" i="9"/>
  <c r="K118" i="9"/>
  <c r="G79" i="9"/>
  <c r="K79" i="9"/>
  <c r="L79" i="9"/>
  <c r="G65" i="9"/>
  <c r="L65" i="9"/>
  <c r="L31" i="9"/>
  <c r="G31" i="9"/>
  <c r="I224" i="9"/>
  <c r="K224" i="9"/>
  <c r="J224" i="9"/>
  <c r="I180" i="9"/>
  <c r="J180" i="9"/>
  <c r="K170" i="9"/>
  <c r="H170" i="9"/>
  <c r="F154" i="9"/>
  <c r="H154" i="9"/>
  <c r="J154" i="9"/>
  <c r="J138" i="9"/>
  <c r="F138" i="9"/>
  <c r="H138" i="9"/>
  <c r="J34" i="9"/>
  <c r="H34" i="9"/>
  <c r="F34" i="9"/>
  <c r="H22" i="9"/>
  <c r="K22" i="9"/>
  <c r="F321" i="3"/>
  <c r="I321" i="3"/>
  <c r="H321" i="3"/>
  <c r="J321" i="3"/>
  <c r="I227" i="3"/>
  <c r="H227" i="3"/>
  <c r="J227" i="3"/>
  <c r="H216" i="3"/>
  <c r="I216" i="3"/>
  <c r="F142" i="3"/>
  <c r="H142" i="3"/>
  <c r="I142" i="3"/>
  <c r="J142" i="3"/>
  <c r="F325" i="9"/>
  <c r="L324" i="9"/>
  <c r="L228" i="9"/>
  <c r="K143" i="9"/>
  <c r="K91" i="9"/>
  <c r="L189" i="9"/>
  <c r="G189" i="9"/>
  <c r="K184" i="9"/>
  <c r="L184" i="9"/>
  <c r="L160" i="9"/>
  <c r="K160" i="9"/>
  <c r="G160" i="9"/>
  <c r="G138" i="9"/>
  <c r="L123" i="9"/>
  <c r="G123" i="9"/>
  <c r="G97" i="9"/>
  <c r="L97" i="9"/>
  <c r="L64" i="9"/>
  <c r="G64" i="9"/>
  <c r="K64" i="9"/>
  <c r="L54" i="9"/>
  <c r="G54" i="9"/>
  <c r="K54" i="9"/>
  <c r="H219" i="9"/>
  <c r="I219" i="9"/>
  <c r="H70" i="9"/>
  <c r="J70" i="9"/>
  <c r="I303" i="3"/>
  <c r="H303" i="3"/>
  <c r="F253" i="3"/>
  <c r="J253" i="3"/>
  <c r="I253" i="3"/>
  <c r="H253" i="3"/>
  <c r="G195" i="3"/>
  <c r="L195" i="3"/>
  <c r="K195" i="3"/>
  <c r="F174" i="3"/>
  <c r="H174" i="3"/>
  <c r="J174" i="3"/>
  <c r="I308" i="5"/>
  <c r="H308" i="5"/>
  <c r="J228" i="9"/>
  <c r="H228" i="9"/>
  <c r="L221" i="9"/>
  <c r="G221" i="9"/>
  <c r="G198" i="9"/>
  <c r="K198" i="9"/>
  <c r="G188" i="9"/>
  <c r="K188" i="9"/>
  <c r="L188" i="9"/>
  <c r="L128" i="9"/>
  <c r="G128" i="9"/>
  <c r="L116" i="9"/>
  <c r="G116" i="9"/>
  <c r="K24" i="9"/>
  <c r="L24" i="9"/>
  <c r="J213" i="9"/>
  <c r="I213" i="9"/>
  <c r="H213" i="9"/>
  <c r="J194" i="9"/>
  <c r="F194" i="9"/>
  <c r="L194" i="9"/>
  <c r="H194" i="9"/>
  <c r="J188" i="9"/>
  <c r="I188" i="9"/>
  <c r="J130" i="9"/>
  <c r="H130" i="9"/>
  <c r="J118" i="9"/>
  <c r="F118" i="9"/>
  <c r="H118" i="9"/>
  <c r="H311" i="3"/>
  <c r="I311" i="3"/>
  <c r="H279" i="3"/>
  <c r="I279" i="3"/>
  <c r="H221" i="3"/>
  <c r="I221" i="3"/>
  <c r="J221" i="3"/>
  <c r="L221" i="3"/>
  <c r="F182" i="3"/>
  <c r="I182" i="3"/>
  <c r="J182" i="3"/>
  <c r="H182" i="3"/>
  <c r="G26" i="6"/>
  <c r="I323" i="5"/>
  <c r="H323" i="5"/>
  <c r="H312" i="5"/>
  <c r="I312" i="5"/>
  <c r="I316" i="9"/>
  <c r="I308" i="9"/>
  <c r="I300" i="9"/>
  <c r="I292" i="9"/>
  <c r="I284" i="9"/>
  <c r="I276" i="9"/>
  <c r="I268" i="9"/>
  <c r="I260" i="9"/>
  <c r="I252" i="9"/>
  <c r="I244" i="9"/>
  <c r="K200" i="9"/>
  <c r="K123" i="9"/>
  <c r="G207" i="9"/>
  <c r="L207" i="9"/>
  <c r="K207" i="9"/>
  <c r="G193" i="9"/>
  <c r="L193" i="9"/>
  <c r="G142" i="9"/>
  <c r="K142" i="9"/>
  <c r="K127" i="9"/>
  <c r="G127" i="9"/>
  <c r="K111" i="9"/>
  <c r="L111" i="9"/>
  <c r="G111" i="9"/>
  <c r="L86" i="9"/>
  <c r="G86" i="9"/>
  <c r="G39" i="9"/>
  <c r="L39" i="9"/>
  <c r="K39" i="9"/>
  <c r="G29" i="9"/>
  <c r="F170" i="9"/>
  <c r="F130" i="9"/>
  <c r="J170" i="9"/>
  <c r="I217" i="9"/>
  <c r="H217" i="9"/>
  <c r="F217" i="9"/>
  <c r="J217" i="9"/>
  <c r="L217" i="9"/>
  <c r="H198" i="9"/>
  <c r="F198" i="9"/>
  <c r="J168" i="9"/>
  <c r="K168" i="9"/>
  <c r="J162" i="9"/>
  <c r="F162" i="9"/>
  <c r="H162" i="9"/>
  <c r="L162" i="9"/>
  <c r="I152" i="9"/>
  <c r="J152" i="9"/>
  <c r="J38" i="9"/>
  <c r="F38" i="9"/>
  <c r="H38" i="9"/>
  <c r="F26" i="9"/>
  <c r="H26" i="9"/>
  <c r="F314" i="3"/>
  <c r="H314" i="3"/>
  <c r="J314" i="3"/>
  <c r="I314" i="3"/>
  <c r="J294" i="3"/>
  <c r="H294" i="3"/>
  <c r="I294" i="3"/>
  <c r="I204" i="3"/>
  <c r="K204" i="3"/>
  <c r="F204" i="3"/>
  <c r="L204" i="3"/>
  <c r="H204" i="3"/>
  <c r="F186" i="3"/>
  <c r="H186" i="3"/>
  <c r="I186" i="3"/>
  <c r="J186" i="3"/>
  <c r="L177" i="3"/>
  <c r="G177" i="3"/>
  <c r="L145" i="3"/>
  <c r="G145" i="3"/>
  <c r="F302" i="5"/>
  <c r="H302" i="5"/>
  <c r="I302" i="5"/>
  <c r="J302" i="5"/>
  <c r="K233" i="9"/>
  <c r="L159" i="9"/>
  <c r="K214" i="9"/>
  <c r="K138" i="9"/>
  <c r="K102" i="9"/>
  <c r="L192" i="9"/>
  <c r="G192" i="9"/>
  <c r="K192" i="9"/>
  <c r="L182" i="9"/>
  <c r="G182" i="9"/>
  <c r="K182" i="9"/>
  <c r="K152" i="9"/>
  <c r="L152" i="9"/>
  <c r="G28" i="9"/>
  <c r="K28" i="9"/>
  <c r="L28" i="9"/>
  <c r="J189" i="9"/>
  <c r="J207" i="9"/>
  <c r="H207" i="9"/>
  <c r="F207" i="9"/>
  <c r="I207" i="9"/>
  <c r="J98" i="9"/>
  <c r="H98" i="9"/>
  <c r="L98" i="9"/>
  <c r="K98" i="9"/>
  <c r="J86" i="9"/>
  <c r="H86" i="9"/>
  <c r="F86" i="9"/>
  <c r="H74" i="9"/>
  <c r="H262" i="3"/>
  <c r="G102" i="6"/>
  <c r="M102" i="6"/>
  <c r="L174" i="9"/>
  <c r="G206" i="9"/>
  <c r="K206" i="9"/>
  <c r="G78" i="9"/>
  <c r="K78" i="9"/>
  <c r="I212" i="9"/>
  <c r="J212" i="9"/>
  <c r="H203" i="9"/>
  <c r="I203" i="9"/>
  <c r="L203" i="9"/>
  <c r="J181" i="9"/>
  <c r="I181" i="9"/>
  <c r="J158" i="9"/>
  <c r="F158" i="9"/>
  <c r="L294" i="3"/>
  <c r="F285" i="3"/>
  <c r="J285" i="3"/>
  <c r="H281" i="3"/>
  <c r="I281" i="3"/>
  <c r="J281" i="3"/>
  <c r="I239" i="3"/>
  <c r="H239" i="3"/>
  <c r="J214" i="3"/>
  <c r="F214" i="3"/>
  <c r="K199" i="3"/>
  <c r="H199" i="3"/>
  <c r="J199" i="3"/>
  <c r="J191" i="3"/>
  <c r="L191" i="3"/>
  <c r="K191" i="3"/>
  <c r="F191" i="3"/>
  <c r="L181" i="3"/>
  <c r="H172" i="3"/>
  <c r="I172" i="3"/>
  <c r="K172" i="3"/>
  <c r="G132" i="3"/>
  <c r="K132" i="3"/>
  <c r="G123" i="3"/>
  <c r="L123" i="3"/>
  <c r="G107" i="3"/>
  <c r="K107" i="3"/>
  <c r="L107" i="3"/>
  <c r="G91" i="3"/>
  <c r="L91" i="3"/>
  <c r="G75" i="3"/>
  <c r="K75" i="3"/>
  <c r="L75" i="3"/>
  <c r="G59" i="3"/>
  <c r="G43" i="3"/>
  <c r="K43" i="3"/>
  <c r="L43" i="3"/>
  <c r="G27" i="3"/>
  <c r="L27" i="3"/>
  <c r="J121" i="3"/>
  <c r="L121" i="3"/>
  <c r="I121" i="3"/>
  <c r="L89" i="3"/>
  <c r="J89" i="3"/>
  <c r="I89" i="3"/>
  <c r="J57" i="3"/>
  <c r="L57" i="3"/>
  <c r="I57" i="3"/>
  <c r="L25" i="3"/>
  <c r="G83" i="6"/>
  <c r="L302" i="5"/>
  <c r="G110" i="9"/>
  <c r="K110" i="9"/>
  <c r="I128" i="9"/>
  <c r="J128" i="9"/>
  <c r="I96" i="9"/>
  <c r="J96" i="9"/>
  <c r="I64" i="9"/>
  <c r="J64" i="9"/>
  <c r="I32" i="9"/>
  <c r="J32" i="9"/>
  <c r="H292" i="3"/>
  <c r="I292" i="3"/>
  <c r="F278" i="3"/>
  <c r="I278" i="3"/>
  <c r="J278" i="3"/>
  <c r="H274" i="3"/>
  <c r="I274" i="3"/>
  <c r="L262" i="3"/>
  <c r="H249" i="3"/>
  <c r="I249" i="3"/>
  <c r="J249" i="3"/>
  <c r="L242" i="3"/>
  <c r="H237" i="3"/>
  <c r="F237" i="3"/>
  <c r="F206" i="3"/>
  <c r="I206" i="3"/>
  <c r="J206" i="3"/>
  <c r="K187" i="3"/>
  <c r="G187" i="3"/>
  <c r="G183" i="3"/>
  <c r="L183" i="3"/>
  <c r="J179" i="3"/>
  <c r="L179" i="3"/>
  <c r="K179" i="3"/>
  <c r="F179" i="3"/>
  <c r="F147" i="3"/>
  <c r="H147" i="3"/>
  <c r="J147" i="3"/>
  <c r="L147" i="3"/>
  <c r="G127" i="3"/>
  <c r="K127" i="3"/>
  <c r="L127" i="3"/>
  <c r="G111" i="3"/>
  <c r="L111" i="3"/>
  <c r="K111" i="3"/>
  <c r="G95" i="3"/>
  <c r="K95" i="3"/>
  <c r="L95" i="3"/>
  <c r="G79" i="3"/>
  <c r="L79" i="3"/>
  <c r="K79" i="3"/>
  <c r="G63" i="3"/>
  <c r="G47" i="3"/>
  <c r="H103" i="3"/>
  <c r="I103" i="3"/>
  <c r="F103" i="3"/>
  <c r="H71" i="3"/>
  <c r="J71" i="3"/>
  <c r="I71" i="3"/>
  <c r="F71" i="3"/>
  <c r="G30" i="6"/>
  <c r="L318" i="5"/>
  <c r="F200" i="3"/>
  <c r="H200" i="3"/>
  <c r="I200" i="3"/>
  <c r="G155" i="3"/>
  <c r="L155" i="3"/>
  <c r="K155" i="3"/>
  <c r="L137" i="3"/>
  <c r="H137" i="3"/>
  <c r="K135" i="3"/>
  <c r="F135" i="3"/>
  <c r="H135" i="3"/>
  <c r="J135" i="3"/>
  <c r="H318" i="5"/>
  <c r="J318" i="5"/>
  <c r="F318" i="5"/>
  <c r="I318" i="5"/>
  <c r="H295" i="5"/>
  <c r="J295" i="5"/>
  <c r="G217" i="5"/>
  <c r="L217" i="5"/>
  <c r="G197" i="5"/>
  <c r="L197" i="5"/>
  <c r="H139" i="5"/>
  <c r="L139" i="5"/>
  <c r="K139" i="5"/>
  <c r="F139" i="5"/>
  <c r="J139" i="5"/>
  <c r="J132" i="9"/>
  <c r="I132" i="9"/>
  <c r="I116" i="9"/>
  <c r="J116" i="9"/>
  <c r="J100" i="9"/>
  <c r="I100" i="9"/>
  <c r="I84" i="9"/>
  <c r="J84" i="9"/>
  <c r="J36" i="9"/>
  <c r="I36" i="9"/>
  <c r="F317" i="3"/>
  <c r="J317" i="3"/>
  <c r="H313" i="3"/>
  <c r="I313" i="3"/>
  <c r="J313" i="3"/>
  <c r="H260" i="3"/>
  <c r="I260" i="3"/>
  <c r="F246" i="3"/>
  <c r="I246" i="3"/>
  <c r="J246" i="3"/>
  <c r="J230" i="3"/>
  <c r="F230" i="3"/>
  <c r="G196" i="3"/>
  <c r="K196" i="3"/>
  <c r="I192" i="3"/>
  <c r="K192" i="3"/>
  <c r="F192" i="3"/>
  <c r="L192" i="3"/>
  <c r="L188" i="3"/>
  <c r="G188" i="3"/>
  <c r="K175" i="3"/>
  <c r="G175" i="3"/>
  <c r="F171" i="3"/>
  <c r="H171" i="3"/>
  <c r="J171" i="3"/>
  <c r="L171" i="3"/>
  <c r="G143" i="3"/>
  <c r="L143" i="3"/>
  <c r="K143" i="3"/>
  <c r="G115" i="3"/>
  <c r="K115" i="3"/>
  <c r="L115" i="3"/>
  <c r="G99" i="3"/>
  <c r="K99" i="3"/>
  <c r="L99" i="3"/>
  <c r="G83" i="3"/>
  <c r="K83" i="3"/>
  <c r="L83" i="3"/>
  <c r="G67" i="3"/>
  <c r="K67" i="3"/>
  <c r="L67" i="3"/>
  <c r="G51" i="3"/>
  <c r="K51" i="3"/>
  <c r="L51" i="3"/>
  <c r="G35" i="3"/>
  <c r="K35" i="3"/>
  <c r="L35" i="3"/>
  <c r="H112" i="3"/>
  <c r="L112" i="3"/>
  <c r="I112" i="3"/>
  <c r="F112" i="3"/>
  <c r="F80" i="3"/>
  <c r="H48" i="3"/>
  <c r="L48" i="3"/>
  <c r="I48" i="3"/>
  <c r="F48" i="3"/>
  <c r="G98" i="6"/>
  <c r="G22" i="6"/>
  <c r="F257" i="5"/>
  <c r="H257" i="5"/>
  <c r="I257" i="5"/>
  <c r="J257" i="5"/>
  <c r="L257" i="5"/>
  <c r="I231" i="5"/>
  <c r="H231" i="5"/>
  <c r="J231" i="5"/>
  <c r="K199" i="5"/>
  <c r="F199" i="5"/>
  <c r="H199" i="5"/>
  <c r="J199" i="5"/>
  <c r="L199" i="5"/>
  <c r="F232" i="9"/>
  <c r="I232" i="9"/>
  <c r="K84" i="9"/>
  <c r="L224" i="9"/>
  <c r="G220" i="9"/>
  <c r="K220" i="9"/>
  <c r="G199" i="9"/>
  <c r="L199" i="9"/>
  <c r="K199" i="9"/>
  <c r="G195" i="9"/>
  <c r="G129" i="9"/>
  <c r="L129" i="9"/>
  <c r="G108" i="9"/>
  <c r="L104" i="9"/>
  <c r="L100" i="9"/>
  <c r="G92" i="9"/>
  <c r="K92" i="9"/>
  <c r="G71" i="9"/>
  <c r="L71" i="9"/>
  <c r="K71" i="9"/>
  <c r="G67" i="9"/>
  <c r="L22" i="9"/>
  <c r="I223" i="9"/>
  <c r="J223" i="9"/>
  <c r="J178" i="9"/>
  <c r="L178" i="9"/>
  <c r="K178" i="9"/>
  <c r="J164" i="9"/>
  <c r="J146" i="9"/>
  <c r="L146" i="9"/>
  <c r="K146" i="9"/>
  <c r="J126" i="9"/>
  <c r="F126" i="9"/>
  <c r="J94" i="9"/>
  <c r="F94" i="9"/>
  <c r="J62" i="9"/>
  <c r="F62" i="9"/>
  <c r="J30" i="9"/>
  <c r="F30" i="9"/>
  <c r="L326" i="3"/>
  <c r="I312" i="3"/>
  <c r="L310" i="3"/>
  <c r="L306" i="3"/>
  <c r="I285" i="3"/>
  <c r="F282" i="3"/>
  <c r="H282" i="3"/>
  <c r="J282" i="3"/>
  <c r="H259" i="3"/>
  <c r="L222" i="3"/>
  <c r="I214" i="3"/>
  <c r="K212" i="3"/>
  <c r="J203" i="3"/>
  <c r="L203" i="3"/>
  <c r="K203" i="3"/>
  <c r="F203" i="3"/>
  <c r="F194" i="3"/>
  <c r="H194" i="3"/>
  <c r="J194" i="3"/>
  <c r="H191" i="3"/>
  <c r="L184" i="3"/>
  <c r="G184" i="3"/>
  <c r="K184" i="3"/>
  <c r="H160" i="3"/>
  <c r="I160" i="3"/>
  <c r="K160" i="3"/>
  <c r="G156" i="3"/>
  <c r="K156" i="3"/>
  <c r="H117" i="3"/>
  <c r="I117" i="3"/>
  <c r="F117" i="3"/>
  <c r="J107" i="3"/>
  <c r="F107" i="3"/>
  <c r="H85" i="3"/>
  <c r="I85" i="3"/>
  <c r="J85" i="3"/>
  <c r="F85" i="3"/>
  <c r="J75" i="3"/>
  <c r="F75" i="3"/>
  <c r="J43" i="3"/>
  <c r="F43" i="3"/>
  <c r="H21" i="3"/>
  <c r="J21" i="3"/>
  <c r="I21" i="3"/>
  <c r="F21" i="3"/>
  <c r="G53" i="6"/>
  <c r="F297" i="5"/>
  <c r="H297" i="5"/>
  <c r="I297" i="5"/>
  <c r="J297" i="5"/>
  <c r="L297" i="5"/>
  <c r="G174" i="9"/>
  <c r="K174" i="9"/>
  <c r="G46" i="9"/>
  <c r="K46" i="9"/>
  <c r="I191" i="9"/>
  <c r="J191" i="9"/>
  <c r="H324" i="3"/>
  <c r="I324" i="3"/>
  <c r="F310" i="3"/>
  <c r="I310" i="3"/>
  <c r="J310" i="3"/>
  <c r="H306" i="3"/>
  <c r="I306" i="3"/>
  <c r="F281" i="3"/>
  <c r="F222" i="3"/>
  <c r="I222" i="3"/>
  <c r="J222" i="3"/>
  <c r="K216" i="3"/>
  <c r="H214" i="3"/>
  <c r="G207" i="3"/>
  <c r="L207" i="3"/>
  <c r="L201" i="3"/>
  <c r="H201" i="3"/>
  <c r="F199" i="3"/>
  <c r="L187" i="3"/>
  <c r="I180" i="3"/>
  <c r="K180" i="3"/>
  <c r="F180" i="3"/>
  <c r="L180" i="3"/>
  <c r="L176" i="3"/>
  <c r="G176" i="3"/>
  <c r="L172" i="3"/>
  <c r="F154" i="3"/>
  <c r="H154" i="3"/>
  <c r="I154" i="3"/>
  <c r="J154" i="3"/>
  <c r="H148" i="3"/>
  <c r="I148" i="3"/>
  <c r="K148" i="3"/>
  <c r="G144" i="3"/>
  <c r="K144" i="3"/>
  <c r="G131" i="3"/>
  <c r="L131" i="3"/>
  <c r="K131" i="3"/>
  <c r="G119" i="3"/>
  <c r="L119" i="3"/>
  <c r="K119" i="3"/>
  <c r="G103" i="3"/>
  <c r="L103" i="3"/>
  <c r="G87" i="3"/>
  <c r="L87" i="3"/>
  <c r="K87" i="3"/>
  <c r="G71" i="3"/>
  <c r="L71" i="3"/>
  <c r="G55" i="3"/>
  <c r="G39" i="3"/>
  <c r="G23" i="3"/>
  <c r="L23" i="3"/>
  <c r="K23" i="3"/>
  <c r="H116" i="3"/>
  <c r="I116" i="3"/>
  <c r="F116" i="3"/>
  <c r="H84" i="3"/>
  <c r="I84" i="3"/>
  <c r="F84" i="3"/>
  <c r="H52" i="3"/>
  <c r="I52" i="3"/>
  <c r="F52" i="3"/>
  <c r="H290" i="5"/>
  <c r="I290" i="5"/>
  <c r="J290" i="5"/>
  <c r="F290" i="5"/>
  <c r="L258" i="3"/>
  <c r="H162" i="3"/>
  <c r="G152" i="3"/>
  <c r="G151" i="3"/>
  <c r="F150" i="3"/>
  <c r="L140" i="3"/>
  <c r="F139" i="3"/>
  <c r="K101" i="3"/>
  <c r="K69" i="3"/>
  <c r="I105" i="3"/>
  <c r="I73" i="3"/>
  <c r="I41" i="3"/>
  <c r="H330" i="5"/>
  <c r="I330" i="5"/>
  <c r="I324" i="5"/>
  <c r="F321" i="5"/>
  <c r="I311" i="5"/>
  <c r="H311" i="5"/>
  <c r="H307" i="5"/>
  <c r="I296" i="5"/>
  <c r="H291" i="5"/>
  <c r="F194" i="5"/>
  <c r="H194" i="5"/>
  <c r="I194" i="5"/>
  <c r="J194" i="5"/>
  <c r="H170" i="5"/>
  <c r="F170" i="5"/>
  <c r="I170" i="5"/>
  <c r="J170" i="5"/>
  <c r="H152" i="5"/>
  <c r="I152" i="5"/>
  <c r="F152" i="5"/>
  <c r="K152" i="5"/>
  <c r="J218" i="9"/>
  <c r="J186" i="9"/>
  <c r="J151" i="9"/>
  <c r="J119" i="9"/>
  <c r="J87" i="9"/>
  <c r="H329" i="3"/>
  <c r="I320" i="3"/>
  <c r="I309" i="3"/>
  <c r="H299" i="3"/>
  <c r="H297" i="3"/>
  <c r="I288" i="3"/>
  <c r="I277" i="3"/>
  <c r="H267" i="3"/>
  <c r="H265" i="3"/>
  <c r="I256" i="3"/>
  <c r="I245" i="3"/>
  <c r="H235" i="3"/>
  <c r="H233" i="3"/>
  <c r="H229" i="3"/>
  <c r="I219" i="3"/>
  <c r="H213" i="3"/>
  <c r="H211" i="3"/>
  <c r="F168" i="3"/>
  <c r="G164" i="3"/>
  <c r="G163" i="3"/>
  <c r="L152" i="3"/>
  <c r="L106" i="3"/>
  <c r="L42" i="3"/>
  <c r="K121" i="3"/>
  <c r="K110" i="3"/>
  <c r="K89" i="3"/>
  <c r="K78" i="3"/>
  <c r="G117" i="3"/>
  <c r="G105" i="3"/>
  <c r="G85" i="3"/>
  <c r="G73" i="3"/>
  <c r="G41" i="3"/>
  <c r="F119" i="3"/>
  <c r="F111" i="3"/>
  <c r="F87" i="3"/>
  <c r="F79" i="3"/>
  <c r="F23" i="3"/>
  <c r="I128" i="3"/>
  <c r="I120" i="3"/>
  <c r="I96" i="3"/>
  <c r="I88" i="3"/>
  <c r="I64" i="3"/>
  <c r="I56" i="3"/>
  <c r="I23" i="3"/>
  <c r="J125" i="3"/>
  <c r="J99" i="3"/>
  <c r="J87" i="3"/>
  <c r="J61" i="3"/>
  <c r="J23" i="3"/>
  <c r="H119" i="3"/>
  <c r="H101" i="3"/>
  <c r="H69" i="3"/>
  <c r="H37" i="3"/>
  <c r="G62" i="6"/>
  <c r="P75" i="6"/>
  <c r="W75" i="6" s="1"/>
  <c r="G75" i="6"/>
  <c r="G34" i="6"/>
  <c r="K296" i="5"/>
  <c r="H289" i="5"/>
  <c r="I289" i="5"/>
  <c r="J289" i="5"/>
  <c r="L289" i="5"/>
  <c r="F285" i="5"/>
  <c r="I285" i="5"/>
  <c r="J285" i="5"/>
  <c r="H276" i="5"/>
  <c r="I276" i="5"/>
  <c r="I267" i="5"/>
  <c r="H267" i="5"/>
  <c r="J267" i="5"/>
  <c r="H263" i="5"/>
  <c r="J263" i="5"/>
  <c r="H244" i="5"/>
  <c r="I244" i="5"/>
  <c r="L196" i="5"/>
  <c r="G196" i="5"/>
  <c r="K196" i="5"/>
  <c r="L128" i="5"/>
  <c r="G128" i="5"/>
  <c r="K128" i="5"/>
  <c r="F140" i="3"/>
  <c r="K139" i="3"/>
  <c r="J123" i="3"/>
  <c r="J73" i="3"/>
  <c r="H123" i="3"/>
  <c r="H91" i="3"/>
  <c r="H27" i="3"/>
  <c r="H334" i="5"/>
  <c r="J334" i="5"/>
  <c r="F317" i="5"/>
  <c r="I317" i="5"/>
  <c r="J317" i="5"/>
  <c r="I291" i="5"/>
  <c r="F161" i="5"/>
  <c r="H161" i="5"/>
  <c r="K155" i="5"/>
  <c r="G155" i="5"/>
  <c r="L155" i="5"/>
  <c r="H142" i="5"/>
  <c r="J142" i="5"/>
  <c r="F142" i="5"/>
  <c r="I142" i="5"/>
  <c r="D12" i="5"/>
  <c r="G30" i="5"/>
  <c r="K30" i="5"/>
  <c r="L30" i="5"/>
  <c r="J107" i="5"/>
  <c r="F107" i="5"/>
  <c r="H101" i="5"/>
  <c r="J101" i="5"/>
  <c r="I101" i="5"/>
  <c r="J83" i="5"/>
  <c r="F83" i="5"/>
  <c r="I83" i="5"/>
  <c r="L83" i="5"/>
  <c r="P35" i="11"/>
  <c r="S35" i="11" s="1"/>
  <c r="U35" i="11" s="1"/>
  <c r="G35" i="11"/>
  <c r="I327" i="5"/>
  <c r="H327" i="5"/>
  <c r="H284" i="5"/>
  <c r="I284" i="5"/>
  <c r="K284" i="5"/>
  <c r="L262" i="5"/>
  <c r="F262" i="5"/>
  <c r="H262" i="5"/>
  <c r="I262" i="5"/>
  <c r="J262" i="5"/>
  <c r="H240" i="5"/>
  <c r="I240" i="5"/>
  <c r="K240" i="5"/>
  <c r="J147" i="9"/>
  <c r="J115" i="9"/>
  <c r="J322" i="3"/>
  <c r="J290" i="3"/>
  <c r="J258" i="3"/>
  <c r="I257" i="3"/>
  <c r="H250" i="3"/>
  <c r="I217" i="3"/>
  <c r="I168" i="3"/>
  <c r="J167" i="3"/>
  <c r="I166" i="3"/>
  <c r="K140" i="3"/>
  <c r="L139" i="3"/>
  <c r="F100" i="3"/>
  <c r="F68" i="3"/>
  <c r="F36" i="3"/>
  <c r="I101" i="3"/>
  <c r="I93" i="3"/>
  <c r="I69" i="3"/>
  <c r="I37" i="3"/>
  <c r="I29" i="3"/>
  <c r="L314" i="5"/>
  <c r="I299" i="5"/>
  <c r="H299" i="5"/>
  <c r="F294" i="5"/>
  <c r="H294" i="5"/>
  <c r="F258" i="5"/>
  <c r="H258" i="5"/>
  <c r="I258" i="5"/>
  <c r="J258" i="5"/>
  <c r="F253" i="5"/>
  <c r="H253" i="5"/>
  <c r="I253" i="5"/>
  <c r="J253" i="5"/>
  <c r="F223" i="5"/>
  <c r="H223" i="5"/>
  <c r="J223" i="5"/>
  <c r="F200" i="5"/>
  <c r="L200" i="5"/>
  <c r="H200" i="5"/>
  <c r="I200" i="5"/>
  <c r="K200" i="5"/>
  <c r="L126" i="3"/>
  <c r="L94" i="3"/>
  <c r="L62" i="3"/>
  <c r="L30" i="3"/>
  <c r="I100" i="3"/>
  <c r="I68" i="3"/>
  <c r="I36" i="3"/>
  <c r="G94" i="6"/>
  <c r="J94" i="6"/>
  <c r="F333" i="5"/>
  <c r="I333" i="5"/>
  <c r="J333" i="5"/>
  <c r="J330" i="5"/>
  <c r="H314" i="5"/>
  <c r="I314" i="5"/>
  <c r="L290" i="5"/>
  <c r="I272" i="5"/>
  <c r="K272" i="5"/>
  <c r="G195" i="5"/>
  <c r="L195" i="5"/>
  <c r="K195" i="5"/>
  <c r="F186" i="5"/>
  <c r="H186" i="5"/>
  <c r="I186" i="5"/>
  <c r="J186" i="5"/>
  <c r="F137" i="5"/>
  <c r="H137" i="5"/>
  <c r="L137" i="5"/>
  <c r="K107" i="5"/>
  <c r="L107" i="5"/>
  <c r="H275" i="5"/>
  <c r="H270" i="5"/>
  <c r="I265" i="5"/>
  <c r="I255" i="5"/>
  <c r="K252" i="5"/>
  <c r="H243" i="5"/>
  <c r="H238" i="5"/>
  <c r="I233" i="5"/>
  <c r="J230" i="5"/>
  <c r="I225" i="5"/>
  <c r="J222" i="5"/>
  <c r="J221" i="5"/>
  <c r="I217" i="5"/>
  <c r="F196" i="5"/>
  <c r="L193" i="5"/>
  <c r="K180" i="5"/>
  <c r="K171" i="5"/>
  <c r="K160" i="5"/>
  <c r="K159" i="5"/>
  <c r="G159" i="5"/>
  <c r="G153" i="5"/>
  <c r="L153" i="5"/>
  <c r="L151" i="5"/>
  <c r="H150" i="5"/>
  <c r="I150" i="5"/>
  <c r="G132" i="5"/>
  <c r="K132" i="5"/>
  <c r="F128" i="5"/>
  <c r="I128" i="5"/>
  <c r="G118" i="5"/>
  <c r="L118" i="5"/>
  <c r="K83" i="5"/>
  <c r="G78" i="5"/>
  <c r="K78" i="5"/>
  <c r="K60" i="5"/>
  <c r="L47" i="5"/>
  <c r="G47" i="5"/>
  <c r="H94" i="5"/>
  <c r="J94" i="5"/>
  <c r="I94" i="5"/>
  <c r="F94" i="5"/>
  <c r="J82" i="5"/>
  <c r="H82" i="5"/>
  <c r="J59" i="5"/>
  <c r="F59" i="5"/>
  <c r="J54" i="5"/>
  <c r="K54" i="5"/>
  <c r="I54" i="5"/>
  <c r="H30" i="5"/>
  <c r="J30" i="5"/>
  <c r="F30" i="5"/>
  <c r="L322" i="12"/>
  <c r="I320" i="12"/>
  <c r="J309" i="12"/>
  <c r="H309" i="12"/>
  <c r="F309" i="12"/>
  <c r="H265" i="5"/>
  <c r="I252" i="5"/>
  <c r="J235" i="5"/>
  <c r="H233" i="5"/>
  <c r="I230" i="5"/>
  <c r="L223" i="5"/>
  <c r="I222" i="5"/>
  <c r="H221" i="5"/>
  <c r="L205" i="5"/>
  <c r="L192" i="5"/>
  <c r="F191" i="5"/>
  <c r="K188" i="5"/>
  <c r="L187" i="5"/>
  <c r="K176" i="5"/>
  <c r="L175" i="5"/>
  <c r="J174" i="5"/>
  <c r="L168" i="5"/>
  <c r="G164" i="5"/>
  <c r="K164" i="5"/>
  <c r="I160" i="5"/>
  <c r="H140" i="5"/>
  <c r="K140" i="5"/>
  <c r="I132" i="5"/>
  <c r="F132" i="5"/>
  <c r="L127" i="5"/>
  <c r="K99" i="5"/>
  <c r="L99" i="5"/>
  <c r="G41" i="5"/>
  <c r="K60" i="10"/>
  <c r="F322" i="12"/>
  <c r="H322" i="12"/>
  <c r="J322" i="12"/>
  <c r="I322" i="12"/>
  <c r="H293" i="12"/>
  <c r="F293" i="12"/>
  <c r="J293" i="12"/>
  <c r="I293" i="12"/>
  <c r="I143" i="12"/>
  <c r="L143" i="12"/>
  <c r="F143" i="12"/>
  <c r="H143" i="12"/>
  <c r="J143" i="12"/>
  <c r="J286" i="5"/>
  <c r="J254" i="5"/>
  <c r="H235" i="5"/>
  <c r="H230" i="5"/>
  <c r="K224" i="5"/>
  <c r="H222" i="5"/>
  <c r="F221" i="5"/>
  <c r="K216" i="5"/>
  <c r="I188" i="5"/>
  <c r="J187" i="5"/>
  <c r="I174" i="5"/>
  <c r="K168" i="5"/>
  <c r="K167" i="5"/>
  <c r="L165" i="5"/>
  <c r="F164" i="5"/>
  <c r="H160" i="5"/>
  <c r="L135" i="5"/>
  <c r="L133" i="5"/>
  <c r="L129" i="5"/>
  <c r="K118" i="5"/>
  <c r="L94" i="5"/>
  <c r="G65" i="5"/>
  <c r="H121" i="5"/>
  <c r="I121" i="5"/>
  <c r="J105" i="5"/>
  <c r="F105" i="5"/>
  <c r="L105" i="5"/>
  <c r="J70" i="5"/>
  <c r="H70" i="5"/>
  <c r="F70" i="5"/>
  <c r="K70" i="5"/>
  <c r="L290" i="12"/>
  <c r="J277" i="12"/>
  <c r="H277" i="12"/>
  <c r="F277" i="12"/>
  <c r="I286" i="5"/>
  <c r="J282" i="5"/>
  <c r="J281" i="5"/>
  <c r="I254" i="5"/>
  <c r="J250" i="5"/>
  <c r="J249" i="5"/>
  <c r="F230" i="5"/>
  <c r="J206" i="5"/>
  <c r="L189" i="5"/>
  <c r="H187" i="5"/>
  <c r="G180" i="5"/>
  <c r="F174" i="5"/>
  <c r="L171" i="5"/>
  <c r="L160" i="5"/>
  <c r="G160" i="5"/>
  <c r="H141" i="5"/>
  <c r="L141" i="5"/>
  <c r="F138" i="5"/>
  <c r="H138" i="5"/>
  <c r="J138" i="5"/>
  <c r="K127" i="5"/>
  <c r="G127" i="5"/>
  <c r="N12" i="5"/>
  <c r="G121" i="5"/>
  <c r="K121" i="5"/>
  <c r="L115" i="5"/>
  <c r="K115" i="5"/>
  <c r="G81" i="5"/>
  <c r="L75" i="5"/>
  <c r="K75" i="5"/>
  <c r="F98" i="5"/>
  <c r="I98" i="5"/>
  <c r="H98" i="5"/>
  <c r="J92" i="5"/>
  <c r="K92" i="5"/>
  <c r="L102" i="10"/>
  <c r="H336" i="12"/>
  <c r="I336" i="12"/>
  <c r="I334" i="12"/>
  <c r="L334" i="12"/>
  <c r="H334" i="12"/>
  <c r="J334" i="12"/>
  <c r="H328" i="12"/>
  <c r="I328" i="12"/>
  <c r="J297" i="12"/>
  <c r="F290" i="12"/>
  <c r="H290" i="12"/>
  <c r="J290" i="12"/>
  <c r="I290" i="12"/>
  <c r="G188" i="5"/>
  <c r="G176" i="5"/>
  <c r="F162" i="5"/>
  <c r="I162" i="5"/>
  <c r="J162" i="5"/>
  <c r="F151" i="5"/>
  <c r="H151" i="5"/>
  <c r="J151" i="5"/>
  <c r="G131" i="5"/>
  <c r="L131" i="5"/>
  <c r="K131" i="5"/>
  <c r="F129" i="5"/>
  <c r="H129" i="5"/>
  <c r="F127" i="5"/>
  <c r="J127" i="5"/>
  <c r="G86" i="5"/>
  <c r="L86" i="5"/>
  <c r="J103" i="5"/>
  <c r="I103" i="5"/>
  <c r="I45" i="5"/>
  <c r="H45" i="5"/>
  <c r="J39" i="11"/>
  <c r="G177" i="5"/>
  <c r="I172" i="5"/>
  <c r="H166" i="5"/>
  <c r="F165" i="5"/>
  <c r="F163" i="5"/>
  <c r="L161" i="5"/>
  <c r="L159" i="5"/>
  <c r="L152" i="5"/>
  <c r="J150" i="5"/>
  <c r="J146" i="5"/>
  <c r="H133" i="5"/>
  <c r="F133" i="5"/>
  <c r="K86" i="5"/>
  <c r="G38" i="5"/>
  <c r="L38" i="5"/>
  <c r="F45" i="5"/>
  <c r="I82" i="5"/>
  <c r="I85" i="5"/>
  <c r="H85" i="5"/>
  <c r="H38" i="5"/>
  <c r="I38" i="5"/>
  <c r="I26" i="5"/>
  <c r="K68" i="10"/>
  <c r="J72" i="10"/>
  <c r="I299" i="12"/>
  <c r="H299" i="12"/>
  <c r="G58" i="12"/>
  <c r="G163" i="5"/>
  <c r="L163" i="5"/>
  <c r="K102" i="5"/>
  <c r="G102" i="5"/>
  <c r="L62" i="5"/>
  <c r="G62" i="5"/>
  <c r="H37" i="5"/>
  <c r="J37" i="5"/>
  <c r="H25" i="5"/>
  <c r="I25" i="5"/>
  <c r="F25" i="5"/>
  <c r="L25" i="5"/>
  <c r="G36" i="11"/>
  <c r="F297" i="12"/>
  <c r="I297" i="12"/>
  <c r="F265" i="12"/>
  <c r="I265" i="12"/>
  <c r="H265" i="12"/>
  <c r="H114" i="5"/>
  <c r="F114" i="5"/>
  <c r="L318" i="12"/>
  <c r="F318" i="12"/>
  <c r="I318" i="12"/>
  <c r="J318" i="12"/>
  <c r="L302" i="12"/>
  <c r="L286" i="12"/>
  <c r="F286" i="12"/>
  <c r="I286" i="12"/>
  <c r="J286" i="12"/>
  <c r="L270" i="12"/>
  <c r="I234" i="12"/>
  <c r="J234" i="12"/>
  <c r="L163" i="12"/>
  <c r="I163" i="12"/>
  <c r="H136" i="12"/>
  <c r="I136" i="12"/>
  <c r="L127" i="12"/>
  <c r="G127" i="12"/>
  <c r="K127" i="12"/>
  <c r="G118" i="12"/>
  <c r="L118" i="12"/>
  <c r="G102" i="12"/>
  <c r="L102" i="12"/>
  <c r="G93" i="12"/>
  <c r="L93" i="12"/>
  <c r="G82" i="10"/>
  <c r="K62" i="10"/>
  <c r="I302" i="12"/>
  <c r="J302" i="12"/>
  <c r="I270" i="12"/>
  <c r="J270" i="12"/>
  <c r="L258" i="12"/>
  <c r="F258" i="12"/>
  <c r="I258" i="12"/>
  <c r="J258" i="12"/>
  <c r="I217" i="12"/>
  <c r="J217" i="12"/>
  <c r="I212" i="12"/>
  <c r="K156" i="12"/>
  <c r="L156" i="12"/>
  <c r="G148" i="12"/>
  <c r="K148" i="12"/>
  <c r="F142" i="12"/>
  <c r="H142" i="12"/>
  <c r="I142" i="12"/>
  <c r="J142" i="12"/>
  <c r="F99" i="12"/>
  <c r="J99" i="12"/>
  <c r="L62" i="12"/>
  <c r="G62" i="12"/>
  <c r="H74" i="12"/>
  <c r="J74" i="12"/>
  <c r="F74" i="12"/>
  <c r="M29" i="11"/>
  <c r="P33" i="13"/>
  <c r="W33" i="13" s="1"/>
  <c r="G33" i="13"/>
  <c r="I269" i="14"/>
  <c r="H269" i="14"/>
  <c r="F156" i="5"/>
  <c r="J130" i="5"/>
  <c r="F124" i="5"/>
  <c r="F113" i="5"/>
  <c r="J113" i="5"/>
  <c r="J63" i="5"/>
  <c r="I63" i="5"/>
  <c r="J51" i="5"/>
  <c r="I51" i="5"/>
  <c r="H29" i="5"/>
  <c r="I29" i="5"/>
  <c r="F29" i="5"/>
  <c r="F329" i="12"/>
  <c r="H308" i="12"/>
  <c r="H276" i="12"/>
  <c r="I250" i="12"/>
  <c r="J250" i="12"/>
  <c r="H187" i="12"/>
  <c r="H167" i="12"/>
  <c r="I167" i="12"/>
  <c r="J159" i="12"/>
  <c r="K159" i="12"/>
  <c r="I159" i="12"/>
  <c r="I154" i="12"/>
  <c r="F154" i="12"/>
  <c r="H154" i="12"/>
  <c r="L99" i="12"/>
  <c r="K93" i="12"/>
  <c r="G92" i="12"/>
  <c r="L92" i="12"/>
  <c r="K49" i="12"/>
  <c r="K33" i="12"/>
  <c r="G33" i="12"/>
  <c r="G22" i="12"/>
  <c r="K22" i="12"/>
  <c r="I130" i="5"/>
  <c r="J109" i="5"/>
  <c r="H50" i="5"/>
  <c r="I50" i="5"/>
  <c r="L52" i="10"/>
  <c r="H325" i="12"/>
  <c r="F325" i="12"/>
  <c r="J325" i="12"/>
  <c r="H267" i="12"/>
  <c r="I243" i="12"/>
  <c r="I233" i="12"/>
  <c r="J233" i="12"/>
  <c r="I228" i="12"/>
  <c r="L210" i="12"/>
  <c r="F210" i="12"/>
  <c r="I210" i="12"/>
  <c r="J210" i="12"/>
  <c r="L160" i="12"/>
  <c r="F151" i="12"/>
  <c r="J151" i="12"/>
  <c r="L151" i="12"/>
  <c r="H134" i="12"/>
  <c r="F134" i="12"/>
  <c r="I130" i="12"/>
  <c r="F130" i="12"/>
  <c r="H130" i="12"/>
  <c r="K99" i="12"/>
  <c r="F114" i="12"/>
  <c r="H114" i="12"/>
  <c r="I114" i="12"/>
  <c r="J114" i="12"/>
  <c r="F108" i="12"/>
  <c r="H108" i="12"/>
  <c r="I108" i="12"/>
  <c r="J108" i="12"/>
  <c r="I98" i="12"/>
  <c r="F98" i="12"/>
  <c r="H98" i="12"/>
  <c r="L98" i="12"/>
  <c r="J78" i="12"/>
  <c r="I78" i="12"/>
  <c r="F78" i="12"/>
  <c r="M23" i="11"/>
  <c r="F174" i="14"/>
  <c r="H174" i="14"/>
  <c r="I174" i="14"/>
  <c r="K174" i="14"/>
  <c r="F158" i="12"/>
  <c r="H158" i="12"/>
  <c r="I158" i="12"/>
  <c r="J158" i="12"/>
  <c r="H120" i="12"/>
  <c r="J120" i="12"/>
  <c r="L120" i="12"/>
  <c r="H104" i="12"/>
  <c r="I104" i="12"/>
  <c r="G49" i="11"/>
  <c r="G41" i="11"/>
  <c r="J280" i="14"/>
  <c r="F280" i="14"/>
  <c r="H280" i="14"/>
  <c r="I280" i="14"/>
  <c r="I113" i="5"/>
  <c r="J29" i="5"/>
  <c r="J39" i="5"/>
  <c r="I39" i="5"/>
  <c r="L56" i="10"/>
  <c r="I259" i="12"/>
  <c r="I249" i="12"/>
  <c r="J249" i="12"/>
  <c r="I244" i="12"/>
  <c r="H234" i="12"/>
  <c r="L226" i="12"/>
  <c r="F226" i="12"/>
  <c r="I226" i="12"/>
  <c r="J226" i="12"/>
  <c r="L218" i="12"/>
  <c r="H163" i="12"/>
  <c r="H153" i="12"/>
  <c r="I153" i="12"/>
  <c r="K147" i="12"/>
  <c r="L147" i="12"/>
  <c r="G147" i="12"/>
  <c r="F126" i="12"/>
  <c r="H126" i="12"/>
  <c r="J126" i="12"/>
  <c r="L114" i="12"/>
  <c r="L108" i="12"/>
  <c r="L104" i="12"/>
  <c r="J98" i="12"/>
  <c r="K119" i="12"/>
  <c r="L119" i="12"/>
  <c r="J117" i="12"/>
  <c r="F117" i="12"/>
  <c r="H117" i="12"/>
  <c r="H88" i="12"/>
  <c r="J88" i="12"/>
  <c r="L88" i="12"/>
  <c r="L74" i="12"/>
  <c r="K74" i="12"/>
  <c r="G74" i="12"/>
  <c r="N48" i="10"/>
  <c r="H270" i="12"/>
  <c r="I236" i="12"/>
  <c r="F234" i="12"/>
  <c r="I218" i="12"/>
  <c r="J218" i="12"/>
  <c r="G155" i="12"/>
  <c r="K155" i="12"/>
  <c r="G152" i="12"/>
  <c r="K152" i="12"/>
  <c r="K136" i="12"/>
  <c r="G106" i="12"/>
  <c r="L106" i="12"/>
  <c r="K87" i="12"/>
  <c r="L87" i="12"/>
  <c r="J85" i="12"/>
  <c r="F85" i="12"/>
  <c r="H85" i="12"/>
  <c r="K85" i="12"/>
  <c r="I74" i="12"/>
  <c r="I317" i="12"/>
  <c r="H316" i="12"/>
  <c r="H310" i="12"/>
  <c r="H307" i="12"/>
  <c r="H305" i="12"/>
  <c r="I296" i="12"/>
  <c r="I295" i="12"/>
  <c r="I285" i="12"/>
  <c r="H284" i="12"/>
  <c r="H278" i="12"/>
  <c r="H275" i="12"/>
  <c r="H273" i="12"/>
  <c r="I264" i="12"/>
  <c r="I263" i="12"/>
  <c r="H254" i="12"/>
  <c r="F253" i="12"/>
  <c r="I248" i="12"/>
  <c r="I247" i="12"/>
  <c r="H238" i="12"/>
  <c r="F237" i="12"/>
  <c r="I232" i="12"/>
  <c r="I231" i="12"/>
  <c r="H222" i="12"/>
  <c r="F221" i="12"/>
  <c r="I216" i="12"/>
  <c r="I215" i="12"/>
  <c r="H206" i="12"/>
  <c r="H200" i="12"/>
  <c r="J193" i="12"/>
  <c r="H192" i="12"/>
  <c r="H190" i="12"/>
  <c r="H184" i="12"/>
  <c r="J177" i="12"/>
  <c r="I166" i="12"/>
  <c r="L157" i="12"/>
  <c r="I155" i="12"/>
  <c r="I150" i="12"/>
  <c r="J138" i="12"/>
  <c r="K123" i="12"/>
  <c r="F112" i="12"/>
  <c r="M24" i="11"/>
  <c r="M25" i="11"/>
  <c r="G48" i="12"/>
  <c r="L48" i="12"/>
  <c r="G37" i="12"/>
  <c r="L37" i="12"/>
  <c r="J320" i="14"/>
  <c r="F320" i="14"/>
  <c r="H320" i="14"/>
  <c r="I320" i="14"/>
  <c r="H135" i="14"/>
  <c r="F135" i="14"/>
  <c r="F317" i="12"/>
  <c r="F285" i="12"/>
  <c r="J201" i="12"/>
  <c r="I193" i="12"/>
  <c r="F190" i="12"/>
  <c r="J185" i="12"/>
  <c r="I177" i="12"/>
  <c r="L175" i="12"/>
  <c r="H166" i="12"/>
  <c r="H164" i="12"/>
  <c r="H150" i="12"/>
  <c r="F147" i="12"/>
  <c r="H138" i="12"/>
  <c r="L136" i="12"/>
  <c r="J131" i="12"/>
  <c r="I131" i="12"/>
  <c r="L124" i="12"/>
  <c r="J106" i="12"/>
  <c r="F116" i="12"/>
  <c r="H116" i="12"/>
  <c r="F107" i="12"/>
  <c r="J107" i="12"/>
  <c r="J93" i="12"/>
  <c r="F93" i="12"/>
  <c r="J54" i="12"/>
  <c r="I54" i="12"/>
  <c r="F54" i="12"/>
  <c r="I42" i="12"/>
  <c r="K42" i="12"/>
  <c r="J42" i="12"/>
  <c r="I29" i="12"/>
  <c r="L29" i="12"/>
  <c r="H247" i="14"/>
  <c r="F247" i="14"/>
  <c r="J247" i="14"/>
  <c r="I247" i="14"/>
  <c r="H163" i="14"/>
  <c r="L163" i="14"/>
  <c r="J333" i="12"/>
  <c r="J330" i="12"/>
  <c r="I326" i="12"/>
  <c r="J301" i="12"/>
  <c r="J298" i="12"/>
  <c r="I294" i="12"/>
  <c r="J269" i="12"/>
  <c r="J266" i="12"/>
  <c r="I262" i="12"/>
  <c r="I246" i="12"/>
  <c r="I230" i="12"/>
  <c r="I214" i="12"/>
  <c r="J202" i="12"/>
  <c r="H196" i="12"/>
  <c r="J186" i="12"/>
  <c r="H180" i="12"/>
  <c r="L159" i="12"/>
  <c r="L133" i="12"/>
  <c r="F123" i="12"/>
  <c r="I116" i="12"/>
  <c r="L100" i="12"/>
  <c r="H106" i="12"/>
  <c r="F115" i="12"/>
  <c r="J115" i="12"/>
  <c r="H112" i="12"/>
  <c r="J101" i="12"/>
  <c r="F101" i="12"/>
  <c r="F92" i="12"/>
  <c r="H92" i="12"/>
  <c r="L78" i="12"/>
  <c r="G78" i="12"/>
  <c r="L55" i="12"/>
  <c r="J62" i="12"/>
  <c r="I62" i="12"/>
  <c r="F62" i="12"/>
  <c r="G40" i="11"/>
  <c r="K30" i="12"/>
  <c r="L30" i="12"/>
  <c r="G13" i="12"/>
  <c r="G12" i="12"/>
  <c r="I256" i="14"/>
  <c r="J256" i="14"/>
  <c r="F256" i="14"/>
  <c r="H256" i="14"/>
  <c r="H188" i="14"/>
  <c r="I188" i="14"/>
  <c r="J188" i="14"/>
  <c r="F188" i="14"/>
  <c r="G176" i="14"/>
  <c r="K176" i="14"/>
  <c r="L35" i="12"/>
  <c r="K35" i="12"/>
  <c r="K29" i="12"/>
  <c r="G24" i="12"/>
  <c r="L24" i="12"/>
  <c r="F292" i="14"/>
  <c r="H292" i="14"/>
  <c r="I292" i="14"/>
  <c r="J292" i="14"/>
  <c r="F207" i="14"/>
  <c r="I207" i="14"/>
  <c r="J207" i="14"/>
  <c r="J205" i="12"/>
  <c r="F202" i="12"/>
  <c r="H195" i="12"/>
  <c r="J189" i="12"/>
  <c r="F186" i="12"/>
  <c r="H179" i="12"/>
  <c r="H170" i="12"/>
  <c r="K151" i="12"/>
  <c r="K143" i="12"/>
  <c r="H131" i="12"/>
  <c r="J109" i="12"/>
  <c r="F109" i="12"/>
  <c r="F100" i="12"/>
  <c r="H100" i="12"/>
  <c r="F91" i="12"/>
  <c r="J91" i="12"/>
  <c r="L63" i="12"/>
  <c r="J70" i="12"/>
  <c r="I70" i="12"/>
  <c r="F70" i="12"/>
  <c r="I32" i="12"/>
  <c r="F32" i="12"/>
  <c r="L32" i="12"/>
  <c r="L50" i="12"/>
  <c r="G50" i="12"/>
  <c r="H258" i="14"/>
  <c r="I258" i="14"/>
  <c r="F232" i="14"/>
  <c r="H232" i="14"/>
  <c r="I232" i="14"/>
  <c r="J232" i="14"/>
  <c r="I218" i="14"/>
  <c r="H218" i="14"/>
  <c r="L38" i="12"/>
  <c r="K44" i="12"/>
  <c r="J35" i="12"/>
  <c r="G29" i="12"/>
  <c r="P37" i="13"/>
  <c r="G25" i="13"/>
  <c r="I335" i="14"/>
  <c r="J335" i="14"/>
  <c r="H331" i="14"/>
  <c r="F331" i="14"/>
  <c r="F323" i="14"/>
  <c r="L319" i="14"/>
  <c r="J309" i="14"/>
  <c r="F300" i="14"/>
  <c r="H300" i="14"/>
  <c r="L244" i="14"/>
  <c r="F240" i="14"/>
  <c r="I240" i="14"/>
  <c r="J240" i="14"/>
  <c r="I215" i="14"/>
  <c r="I183" i="14"/>
  <c r="H183" i="14"/>
  <c r="J183" i="14"/>
  <c r="H162" i="14"/>
  <c r="I162" i="14"/>
  <c r="F162" i="14"/>
  <c r="H134" i="14"/>
  <c r="I134" i="14"/>
  <c r="F134" i="14"/>
  <c r="G110" i="14"/>
  <c r="K110" i="14"/>
  <c r="L110" i="14"/>
  <c r="G97" i="14"/>
  <c r="L97" i="14"/>
  <c r="G65" i="14"/>
  <c r="L65" i="14"/>
  <c r="K65" i="14"/>
  <c r="F38" i="12"/>
  <c r="L40" i="12"/>
  <c r="J40" i="12"/>
  <c r="H35" i="12"/>
  <c r="F30" i="12"/>
  <c r="H30" i="12"/>
  <c r="Y3" i="13"/>
  <c r="H313" i="14"/>
  <c r="J313" i="14"/>
  <c r="I304" i="14"/>
  <c r="J304" i="14"/>
  <c r="F284" i="14"/>
  <c r="H284" i="14"/>
  <c r="J284" i="14"/>
  <c r="F244" i="14"/>
  <c r="H244" i="14"/>
  <c r="J244" i="14"/>
  <c r="J101" i="14"/>
  <c r="L101" i="14"/>
  <c r="K101" i="14"/>
  <c r="F101" i="14"/>
  <c r="H101" i="14"/>
  <c r="K97" i="14"/>
  <c r="F54" i="14"/>
  <c r="L54" i="14"/>
  <c r="H54" i="14"/>
  <c r="I54" i="14"/>
  <c r="K54" i="14"/>
  <c r="I319" i="14"/>
  <c r="J319" i="14"/>
  <c r="F315" i="14"/>
  <c r="I315" i="14"/>
  <c r="F251" i="14"/>
  <c r="I251" i="14"/>
  <c r="H155" i="14"/>
  <c r="L155" i="14"/>
  <c r="F155" i="14"/>
  <c r="I12" i="14"/>
  <c r="K30" i="14"/>
  <c r="L30" i="14"/>
  <c r="K31" i="12"/>
  <c r="J30" i="12"/>
  <c r="G27" i="13"/>
  <c r="P27" i="13"/>
  <c r="F295" i="14"/>
  <c r="I295" i="14"/>
  <c r="J295" i="14"/>
  <c r="F272" i="14"/>
  <c r="I272" i="14"/>
  <c r="J272" i="14"/>
  <c r="J215" i="14"/>
  <c r="H215" i="14"/>
  <c r="L41" i="14"/>
  <c r="K41" i="14"/>
  <c r="G41" i="14"/>
  <c r="F50" i="12"/>
  <c r="J27" i="12"/>
  <c r="Y7" i="13"/>
  <c r="H332" i="14"/>
  <c r="I332" i="14"/>
  <c r="J332" i="14"/>
  <c r="F328" i="14"/>
  <c r="H328" i="14"/>
  <c r="K326" i="14"/>
  <c r="K322" i="14"/>
  <c r="I296" i="14"/>
  <c r="J288" i="14"/>
  <c r="F288" i="14"/>
  <c r="F276" i="14"/>
  <c r="H276" i="14"/>
  <c r="J276" i="14"/>
  <c r="I241" i="14"/>
  <c r="F219" i="14"/>
  <c r="I219" i="14"/>
  <c r="F160" i="14"/>
  <c r="H160" i="14"/>
  <c r="I160" i="14"/>
  <c r="J160" i="14"/>
  <c r="F132" i="14"/>
  <c r="H132" i="14"/>
  <c r="I132" i="14"/>
  <c r="J132" i="14"/>
  <c r="H322" i="14"/>
  <c r="I322" i="14"/>
  <c r="H316" i="14"/>
  <c r="I316" i="14"/>
  <c r="J316" i="14"/>
  <c r="F312" i="14"/>
  <c r="H312" i="14"/>
  <c r="F303" i="14"/>
  <c r="I303" i="14"/>
  <c r="J303" i="14"/>
  <c r="J263" i="14"/>
  <c r="H263" i="14"/>
  <c r="L232" i="14"/>
  <c r="I222" i="14"/>
  <c r="H222" i="14"/>
  <c r="H214" i="14"/>
  <c r="I214" i="14"/>
  <c r="F170" i="14"/>
  <c r="H170" i="14"/>
  <c r="I170" i="14"/>
  <c r="K170" i="14"/>
  <c r="H259" i="14"/>
  <c r="I249" i="14"/>
  <c r="H238" i="14"/>
  <c r="I233" i="14"/>
  <c r="F203" i="14"/>
  <c r="J203" i="14"/>
  <c r="I201" i="14"/>
  <c r="H176" i="14"/>
  <c r="I176" i="14"/>
  <c r="J176" i="14"/>
  <c r="L162" i="14"/>
  <c r="G162" i="14"/>
  <c r="K162" i="14"/>
  <c r="F153" i="14"/>
  <c r="H153" i="14"/>
  <c r="J153" i="14"/>
  <c r="G145" i="14"/>
  <c r="L145" i="14"/>
  <c r="F143" i="14"/>
  <c r="H143" i="14"/>
  <c r="L143" i="14"/>
  <c r="F141" i="14"/>
  <c r="H141" i="14"/>
  <c r="L134" i="14"/>
  <c r="G134" i="14"/>
  <c r="K134" i="14"/>
  <c r="L130" i="14"/>
  <c r="K130" i="14"/>
  <c r="F115" i="14"/>
  <c r="H115" i="14"/>
  <c r="L115" i="14"/>
  <c r="F71" i="14"/>
  <c r="H71" i="14"/>
  <c r="L71" i="14"/>
  <c r="H199" i="14"/>
  <c r="I199" i="14"/>
  <c r="K145" i="14"/>
  <c r="L126" i="14"/>
  <c r="G126" i="14"/>
  <c r="K126" i="14"/>
  <c r="L119" i="14"/>
  <c r="H119" i="14"/>
  <c r="F85" i="14"/>
  <c r="H85" i="14"/>
  <c r="J85" i="14"/>
  <c r="L85" i="14"/>
  <c r="G77" i="14"/>
  <c r="L77" i="14"/>
  <c r="K77" i="14"/>
  <c r="J69" i="14"/>
  <c r="L69" i="14"/>
  <c r="K69" i="14"/>
  <c r="H69" i="14"/>
  <c r="L22" i="14"/>
  <c r="K22" i="14"/>
  <c r="J287" i="14"/>
  <c r="J279" i="14"/>
  <c r="J255" i="14"/>
  <c r="J252" i="14"/>
  <c r="I248" i="14"/>
  <c r="H236" i="14"/>
  <c r="I236" i="14"/>
  <c r="I208" i="14"/>
  <c r="J208" i="14"/>
  <c r="F196" i="14"/>
  <c r="I196" i="14"/>
  <c r="J196" i="14"/>
  <c r="G184" i="14"/>
  <c r="K184" i="14"/>
  <c r="F175" i="14"/>
  <c r="J175" i="14"/>
  <c r="L175" i="14"/>
  <c r="G161" i="14"/>
  <c r="L161" i="14"/>
  <c r="L154" i="14"/>
  <c r="H154" i="14"/>
  <c r="I154" i="14"/>
  <c r="G133" i="14"/>
  <c r="L133" i="14"/>
  <c r="L129" i="14"/>
  <c r="G129" i="14"/>
  <c r="L107" i="14"/>
  <c r="G95" i="14"/>
  <c r="L95" i="14"/>
  <c r="K89" i="14"/>
  <c r="L89" i="14"/>
  <c r="L26" i="14"/>
  <c r="I287" i="14"/>
  <c r="I279" i="14"/>
  <c r="J259" i="14"/>
  <c r="I255" i="14"/>
  <c r="I252" i="14"/>
  <c r="H248" i="14"/>
  <c r="J235" i="14"/>
  <c r="J228" i="14"/>
  <c r="I212" i="14"/>
  <c r="H204" i="14"/>
  <c r="I204" i="14"/>
  <c r="L192" i="14"/>
  <c r="H184" i="14"/>
  <c r="I184" i="14"/>
  <c r="J184" i="14"/>
  <c r="L177" i="14"/>
  <c r="K161" i="14"/>
  <c r="L153" i="14"/>
  <c r="F152" i="14"/>
  <c r="H152" i="14"/>
  <c r="I152" i="14"/>
  <c r="G146" i="14"/>
  <c r="K146" i="14"/>
  <c r="F142" i="14"/>
  <c r="L142" i="14"/>
  <c r="H142" i="14"/>
  <c r="K133" i="14"/>
  <c r="K129" i="14"/>
  <c r="H118" i="14"/>
  <c r="I118" i="14"/>
  <c r="F118" i="14"/>
  <c r="L118" i="14"/>
  <c r="K118" i="14"/>
  <c r="G109" i="14"/>
  <c r="L109" i="14"/>
  <c r="F107" i="14"/>
  <c r="H107" i="14"/>
  <c r="L63" i="14"/>
  <c r="L12" i="14"/>
  <c r="J32" i="14"/>
  <c r="K32" i="14"/>
  <c r="L32" i="14"/>
  <c r="I235" i="14"/>
  <c r="I228" i="14"/>
  <c r="H212" i="14"/>
  <c r="I211" i="14"/>
  <c r="J211" i="14"/>
  <c r="I203" i="14"/>
  <c r="F200" i="14"/>
  <c r="H200" i="14"/>
  <c r="J200" i="14"/>
  <c r="H192" i="14"/>
  <c r="I192" i="14"/>
  <c r="G188" i="14"/>
  <c r="K188" i="14"/>
  <c r="H177" i="14"/>
  <c r="J177" i="14"/>
  <c r="F161" i="14"/>
  <c r="H161" i="14"/>
  <c r="J161" i="14"/>
  <c r="F144" i="14"/>
  <c r="H144" i="14"/>
  <c r="I144" i="14"/>
  <c r="J144" i="14"/>
  <c r="L141" i="14"/>
  <c r="G135" i="14"/>
  <c r="L135" i="14"/>
  <c r="F133" i="14"/>
  <c r="H133" i="14"/>
  <c r="J133" i="14"/>
  <c r="F129" i="14"/>
  <c r="H129" i="14"/>
  <c r="J129" i="14"/>
  <c r="J112" i="14"/>
  <c r="F112" i="14"/>
  <c r="H112" i="14"/>
  <c r="I112" i="14"/>
  <c r="J76" i="14"/>
  <c r="I66" i="14"/>
  <c r="F66" i="14"/>
  <c r="H66" i="14"/>
  <c r="L48" i="14"/>
  <c r="J48" i="14"/>
  <c r="I48" i="14"/>
  <c r="G223" i="10"/>
  <c r="H116" i="14"/>
  <c r="I116" i="14"/>
  <c r="F97" i="14"/>
  <c r="J97" i="14"/>
  <c r="N12" i="14"/>
  <c r="L51" i="14"/>
  <c r="K51" i="14"/>
  <c r="G51" i="14"/>
  <c r="G12" i="14"/>
  <c r="I52" i="7"/>
  <c r="I179" i="14"/>
  <c r="G167" i="14"/>
  <c r="F158" i="14"/>
  <c r="K157" i="14"/>
  <c r="G141" i="14"/>
  <c r="F138" i="14"/>
  <c r="K137" i="14"/>
  <c r="H128" i="14"/>
  <c r="H124" i="14"/>
  <c r="K114" i="14"/>
  <c r="H103" i="14"/>
  <c r="I102" i="14"/>
  <c r="K102" i="14"/>
  <c r="F102" i="14"/>
  <c r="H98" i="14"/>
  <c r="L86" i="14"/>
  <c r="H86" i="14"/>
  <c r="I86" i="14"/>
  <c r="G78" i="14"/>
  <c r="F65" i="14"/>
  <c r="J65" i="14"/>
  <c r="J35" i="14"/>
  <c r="H35" i="14"/>
  <c r="I35" i="14"/>
  <c r="F35" i="14"/>
  <c r="I146" i="14"/>
  <c r="J145" i="14"/>
  <c r="L98" i="14"/>
  <c r="G98" i="14"/>
  <c r="K98" i="14"/>
  <c r="K93" i="14"/>
  <c r="G93" i="14"/>
  <c r="G91" i="14"/>
  <c r="G79" i="14"/>
  <c r="I70" i="14"/>
  <c r="K70" i="14"/>
  <c r="F70" i="14"/>
  <c r="J51" i="14"/>
  <c r="H51" i="14"/>
  <c r="F51" i="14"/>
  <c r="I51" i="14"/>
  <c r="J28" i="14"/>
  <c r="I28" i="14"/>
  <c r="K28" i="14"/>
  <c r="J168" i="14"/>
  <c r="J156" i="14"/>
  <c r="H117" i="14"/>
  <c r="J117" i="14"/>
  <c r="F108" i="14"/>
  <c r="H108" i="14"/>
  <c r="J108" i="14"/>
  <c r="F106" i="14"/>
  <c r="H106" i="14"/>
  <c r="F96" i="14"/>
  <c r="I96" i="14"/>
  <c r="J96" i="14"/>
  <c r="L94" i="14"/>
  <c r="G94" i="14"/>
  <c r="H84" i="14"/>
  <c r="I84" i="14"/>
  <c r="L66" i="14"/>
  <c r="G66" i="14"/>
  <c r="K66" i="14"/>
  <c r="K61" i="14"/>
  <c r="G61" i="14"/>
  <c r="F55" i="14"/>
  <c r="L55" i="14"/>
  <c r="K53" i="14"/>
  <c r="F53" i="14"/>
  <c r="H53" i="14"/>
  <c r="J53" i="14"/>
  <c r="K35" i="14"/>
  <c r="G24" i="14"/>
  <c r="F50" i="14"/>
  <c r="J50" i="14"/>
  <c r="K50" i="14"/>
  <c r="G157" i="7"/>
  <c r="J116" i="14"/>
  <c r="L105" i="14"/>
  <c r="F64" i="14"/>
  <c r="I64" i="14"/>
  <c r="J64" i="14"/>
  <c r="L62" i="14"/>
  <c r="G62" i="14"/>
  <c r="L57" i="14"/>
  <c r="K48" i="14"/>
  <c r="L35" i="14"/>
  <c r="P224" i="10"/>
  <c r="F122" i="14"/>
  <c r="L114" i="14"/>
  <c r="F90" i="14"/>
  <c r="L82" i="14"/>
  <c r="L43" i="14"/>
  <c r="L27" i="14"/>
  <c r="F43" i="14"/>
  <c r="G105" i="14"/>
  <c r="G73" i="14"/>
  <c r="G42" i="14"/>
  <c r="F27" i="14"/>
  <c r="G128" i="10"/>
  <c r="G124" i="10"/>
  <c r="L39" i="14"/>
  <c r="F23" i="14"/>
  <c r="H47" i="14"/>
  <c r="H43" i="14"/>
  <c r="H39" i="14"/>
  <c r="H27" i="14"/>
  <c r="H23" i="14"/>
  <c r="L36" i="14"/>
  <c r="I47" i="14"/>
  <c r="G146" i="10"/>
  <c r="G142" i="10"/>
  <c r="G138" i="10"/>
  <c r="G134" i="10"/>
  <c r="G130" i="10"/>
  <c r="G126" i="10"/>
  <c r="G122" i="10"/>
  <c r="E265" i="16"/>
  <c r="F265" i="16" s="1"/>
  <c r="G265" i="16" s="1"/>
  <c r="J265" i="16" s="1"/>
  <c r="B265" i="16" s="1"/>
  <c r="E138" i="16"/>
  <c r="F138" i="16" s="1"/>
  <c r="G138" i="16" s="1"/>
  <c r="J138" i="16" s="1"/>
  <c r="E188" i="16"/>
  <c r="F188" i="16" s="1"/>
  <c r="E218" i="16"/>
  <c r="F218" i="16" s="1"/>
  <c r="E97" i="16"/>
  <c r="F97" i="16" s="1"/>
  <c r="E140" i="16"/>
  <c r="F140" i="16" s="1"/>
  <c r="E177" i="16"/>
  <c r="F177" i="16" s="1"/>
  <c r="E279" i="16"/>
  <c r="F279" i="16" s="1"/>
  <c r="E149" i="16"/>
  <c r="F149" i="16" s="1"/>
  <c r="G149" i="16" s="1"/>
  <c r="E203" i="16"/>
  <c r="F203" i="16" s="1"/>
  <c r="E267" i="16"/>
  <c r="F267" i="16" s="1"/>
  <c r="E104" i="16"/>
  <c r="F104" i="16" s="1"/>
  <c r="E137" i="7"/>
  <c r="F137" i="7"/>
  <c r="E260" i="7"/>
  <c r="F260" i="7"/>
  <c r="E252" i="7"/>
  <c r="F252" i="7"/>
  <c r="G212" i="7"/>
  <c r="E170" i="7"/>
  <c r="F170" i="7"/>
  <c r="E38" i="7"/>
  <c r="F38" i="7"/>
  <c r="G34" i="7"/>
  <c r="E32" i="7"/>
  <c r="F32" i="7"/>
  <c r="G28" i="7"/>
  <c r="E25" i="7"/>
  <c r="F25" i="7"/>
  <c r="E214" i="7"/>
  <c r="F214" i="7"/>
  <c r="G199" i="7"/>
  <c r="E241" i="7"/>
  <c r="F241" i="7"/>
  <c r="G222" i="7"/>
  <c r="E219" i="7"/>
  <c r="F219" i="7"/>
  <c r="E93" i="16"/>
  <c r="F93" i="16" s="1"/>
  <c r="L122" i="10"/>
  <c r="M22" i="6"/>
  <c r="N63" i="10"/>
  <c r="I28" i="7"/>
  <c r="G137" i="7"/>
  <c r="J126" i="10"/>
  <c r="M36" i="11"/>
  <c r="K203" i="7"/>
  <c r="K266" i="7"/>
  <c r="K184" i="7"/>
  <c r="K240" i="7"/>
  <c r="L53" i="10"/>
  <c r="H61" i="7"/>
  <c r="J101" i="10"/>
  <c r="L127" i="10"/>
  <c r="L130" i="10"/>
  <c r="M53" i="6"/>
  <c r="K183" i="7"/>
  <c r="K262" i="7"/>
  <c r="K172" i="7"/>
  <c r="J152" i="7"/>
  <c r="K231" i="7"/>
  <c r="J77" i="10"/>
  <c r="N134" i="10"/>
  <c r="J25" i="13"/>
  <c r="J41" i="11"/>
  <c r="J82" i="10"/>
  <c r="M34" i="6"/>
  <c r="M26" i="6"/>
  <c r="I40" i="7"/>
  <c r="K234" i="7"/>
  <c r="I119" i="10"/>
  <c r="J83" i="6"/>
  <c r="G32" i="7"/>
  <c r="G219" i="7"/>
  <c r="I34" i="7"/>
  <c r="K222" i="7"/>
  <c r="G38" i="7"/>
  <c r="L138" i="10"/>
  <c r="J157" i="7"/>
  <c r="S27" i="13"/>
  <c r="U27" i="13" s="1"/>
  <c r="S37" i="13"/>
  <c r="U37" i="13" s="1"/>
  <c r="W37" i="13"/>
  <c r="J75" i="6"/>
  <c r="N62" i="6"/>
  <c r="J98" i="6"/>
  <c r="K197" i="7"/>
  <c r="K256" i="7"/>
  <c r="L181" i="10"/>
  <c r="G260" i="7"/>
  <c r="G170" i="7"/>
  <c r="K49" i="11"/>
  <c r="M30" i="6"/>
  <c r="K207" i="7"/>
  <c r="K246" i="7"/>
  <c r="K235" i="7"/>
  <c r="K171" i="7"/>
  <c r="I27" i="7"/>
  <c r="I58" i="7"/>
  <c r="J73" i="6"/>
  <c r="J40" i="11"/>
  <c r="K212" i="7"/>
  <c r="L146" i="10"/>
  <c r="I124" i="10"/>
  <c r="K248" i="7"/>
  <c r="K247" i="7"/>
  <c r="K263" i="7"/>
  <c r="J109" i="10"/>
  <c r="G25" i="7"/>
  <c r="J33" i="13"/>
  <c r="G241" i="7"/>
  <c r="P241" i="7"/>
  <c r="L142" i="10"/>
  <c r="J27" i="13"/>
  <c r="W27" i="13"/>
  <c r="K199" i="7"/>
  <c r="G214" i="7"/>
  <c r="G252" i="7"/>
  <c r="J128" i="10"/>
  <c r="L223" i="10"/>
  <c r="M35" i="11"/>
  <c r="K204" i="7"/>
  <c r="J158" i="7"/>
  <c r="J79" i="10"/>
  <c r="K264" i="7"/>
  <c r="K188" i="7"/>
  <c r="L151" i="10"/>
  <c r="K218" i="7"/>
  <c r="K252" i="7"/>
  <c r="K170" i="7"/>
  <c r="I38" i="7"/>
  <c r="K219" i="7"/>
  <c r="K214" i="7"/>
  <c r="I32" i="7"/>
  <c r="J137" i="7"/>
  <c r="I25" i="7"/>
  <c r="K260" i="7"/>
  <c r="K241" i="7"/>
  <c r="J66" i="6"/>
  <c r="M39" i="6"/>
  <c r="N115" i="6"/>
  <c r="G57" i="6"/>
  <c r="N57" i="6"/>
  <c r="P82" i="6"/>
  <c r="S82" i="6" s="1"/>
  <c r="U82" i="6" s="1"/>
  <c r="G82" i="6"/>
  <c r="G55" i="6"/>
  <c r="M194" i="6"/>
  <c r="G189" i="6"/>
  <c r="N172" i="6"/>
  <c r="G99" i="6"/>
  <c r="G119" i="6"/>
  <c r="G91" i="6"/>
  <c r="N91" i="6"/>
  <c r="G68" i="6"/>
  <c r="N68" i="6"/>
  <c r="P68" i="6"/>
  <c r="S68" i="6" s="1"/>
  <c r="G105" i="6"/>
  <c r="G81" i="6"/>
  <c r="G61" i="6"/>
  <c r="G54" i="6"/>
  <c r="G164" i="6"/>
  <c r="G181" i="6"/>
  <c r="G166" i="6"/>
  <c r="G65" i="6"/>
  <c r="N65" i="6"/>
  <c r="G93" i="6"/>
  <c r="G76" i="6"/>
  <c r="G32" i="6"/>
  <c r="P25" i="6"/>
  <c r="S25" i="6" s="1"/>
  <c r="U25" i="6" s="1"/>
  <c r="G25" i="6"/>
  <c r="G210" i="6"/>
  <c r="M193" i="6"/>
  <c r="G188" i="6"/>
  <c r="G171" i="6"/>
  <c r="G163" i="6"/>
  <c r="G122" i="6"/>
  <c r="N122" i="6"/>
  <c r="G69" i="6"/>
  <c r="N69" i="6"/>
  <c r="G167" i="6"/>
  <c r="N211" i="6"/>
  <c r="M144" i="6"/>
  <c r="G118" i="6"/>
  <c r="N118" i="6"/>
  <c r="G64" i="6"/>
  <c r="N64" i="6"/>
  <c r="G90" i="6"/>
  <c r="P37" i="6"/>
  <c r="S37" i="6" s="1"/>
  <c r="U37" i="6" s="1"/>
  <c r="G37" i="6"/>
  <c r="G24" i="6"/>
  <c r="M24" i="6"/>
  <c r="G201" i="6"/>
  <c r="N178" i="6"/>
  <c r="P204" i="6"/>
  <c r="S204" i="6" s="1"/>
  <c r="U204" i="6" s="1"/>
  <c r="G204" i="6"/>
  <c r="N204" i="6"/>
  <c r="G203" i="6"/>
  <c r="G197" i="6"/>
  <c r="M197" i="6"/>
  <c r="I186" i="6"/>
  <c r="K126" i="6"/>
  <c r="G74" i="6"/>
  <c r="G52" i="6"/>
  <c r="G187" i="6"/>
  <c r="N187" i="6"/>
  <c r="G177" i="6"/>
  <c r="M170" i="6"/>
  <c r="G129" i="6"/>
  <c r="N129" i="6"/>
  <c r="G72" i="6"/>
  <c r="N72" i="6"/>
  <c r="G107" i="6"/>
  <c r="G101" i="6"/>
  <c r="G58" i="6"/>
  <c r="M51" i="6"/>
  <c r="G36" i="6"/>
  <c r="G29" i="6"/>
  <c r="H23" i="6"/>
  <c r="G176" i="6"/>
  <c r="G208" i="6"/>
  <c r="N202" i="6"/>
  <c r="G196" i="6"/>
  <c r="M196" i="6"/>
  <c r="P196" i="6"/>
  <c r="G184" i="6"/>
  <c r="G124" i="6"/>
  <c r="N124" i="6"/>
  <c r="G116" i="6"/>
  <c r="N116" i="6"/>
  <c r="P71" i="6"/>
  <c r="S71" i="6" s="1"/>
  <c r="G71" i="6"/>
  <c r="N71" i="6"/>
  <c r="G96" i="6"/>
  <c r="G35" i="6"/>
  <c r="G185" i="6"/>
  <c r="N160" i="6"/>
  <c r="G207" i="6"/>
  <c r="N195" i="6"/>
  <c r="G169" i="6"/>
  <c r="M169" i="6"/>
  <c r="M47" i="6"/>
  <c r="G123" i="6"/>
  <c r="N123" i="6"/>
  <c r="G70" i="6"/>
  <c r="N70" i="6"/>
  <c r="G156" i="6"/>
  <c r="G152" i="6"/>
  <c r="G148" i="6"/>
  <c r="G140" i="6"/>
  <c r="G136" i="6"/>
  <c r="G127" i="6"/>
  <c r="G120" i="6"/>
  <c r="G110" i="6"/>
  <c r="P110" i="6"/>
  <c r="S110" i="6" s="1"/>
  <c r="U110" i="6" s="1"/>
  <c r="G87" i="6"/>
  <c r="G67" i="6"/>
  <c r="G56" i="6"/>
  <c r="G49" i="6"/>
  <c r="G27" i="6"/>
  <c r="G21" i="6"/>
  <c r="N182" i="6"/>
  <c r="G200" i="6"/>
  <c r="G190" i="6"/>
  <c r="N183" i="6"/>
  <c r="G174" i="6"/>
  <c r="G46" i="6"/>
  <c r="G42" i="6"/>
  <c r="G79" i="6"/>
  <c r="G48" i="6"/>
  <c r="K34" i="3"/>
  <c r="G78" i="3"/>
  <c r="G74" i="3"/>
  <c r="G70" i="3"/>
  <c r="G66" i="3"/>
  <c r="G62" i="3"/>
  <c r="G58" i="3"/>
  <c r="G50" i="3"/>
  <c r="G42" i="3"/>
  <c r="G34" i="3"/>
  <c r="G30" i="3"/>
  <c r="G26" i="3"/>
  <c r="G22" i="3"/>
  <c r="F74" i="3"/>
  <c r="I62" i="3"/>
  <c r="I38" i="3"/>
  <c r="J51" i="3"/>
  <c r="J38" i="3"/>
  <c r="H33" i="3"/>
  <c r="K58" i="3"/>
  <c r="L26" i="3"/>
  <c r="H78" i="3"/>
  <c r="H62" i="3"/>
  <c r="K13" i="12"/>
  <c r="J13" i="12"/>
  <c r="I13" i="12"/>
  <c r="F60" i="3"/>
  <c r="F46" i="3"/>
  <c r="I67" i="3"/>
  <c r="I44" i="3"/>
  <c r="I31" i="3"/>
  <c r="J45" i="3"/>
  <c r="J30" i="3"/>
  <c r="B15" i="14"/>
  <c r="Q13" i="5"/>
  <c r="L53" i="5"/>
  <c r="K35" i="5"/>
  <c r="L77" i="12"/>
  <c r="I61" i="12"/>
  <c r="F34" i="12"/>
  <c r="K46" i="12"/>
  <c r="F84" i="14"/>
  <c r="F83" i="14"/>
  <c r="L79" i="14"/>
  <c r="K62" i="14"/>
  <c r="F57" i="14"/>
  <c r="L31" i="5"/>
  <c r="L58" i="5"/>
  <c r="F50" i="5"/>
  <c r="I69" i="5"/>
  <c r="I55" i="5"/>
  <c r="I35" i="5"/>
  <c r="J69" i="5"/>
  <c r="J53" i="5"/>
  <c r="J38" i="5"/>
  <c r="F77" i="12"/>
  <c r="J65" i="12"/>
  <c r="K34" i="12"/>
  <c r="H59" i="14"/>
  <c r="K57" i="14"/>
  <c r="K40" i="14"/>
  <c r="I53" i="5"/>
  <c r="H77" i="5"/>
  <c r="J55" i="5"/>
  <c r="J61" i="12"/>
  <c r="H69" i="12"/>
  <c r="H65" i="12"/>
  <c r="H61" i="12"/>
  <c r="L45" i="12"/>
  <c r="K45" i="12"/>
  <c r="F62" i="14"/>
  <c r="H56" i="14"/>
  <c r="I40" i="14"/>
  <c r="K45" i="5"/>
  <c r="H81" i="12"/>
  <c r="H77" i="12"/>
  <c r="H56" i="12"/>
  <c r="H23" i="12"/>
  <c r="I23" i="12"/>
  <c r="L43" i="12"/>
  <c r="K82" i="14"/>
  <c r="I78" i="14"/>
  <c r="J56" i="14"/>
  <c r="J40" i="14"/>
  <c r="F75" i="5"/>
  <c r="J58" i="5"/>
  <c r="L61" i="12"/>
  <c r="I43" i="12"/>
  <c r="H43" i="12"/>
  <c r="I62" i="14"/>
  <c r="I56" i="14"/>
  <c r="K23" i="12"/>
  <c r="M189" i="6"/>
  <c r="M48" i="6"/>
  <c r="M46" i="6"/>
  <c r="N200" i="6"/>
  <c r="J110" i="6"/>
  <c r="K140" i="6"/>
  <c r="J90" i="6"/>
  <c r="I181" i="6"/>
  <c r="N119" i="6"/>
  <c r="N167" i="6"/>
  <c r="M56" i="6"/>
  <c r="N185" i="6"/>
  <c r="M29" i="6"/>
  <c r="J101" i="6"/>
  <c r="N201" i="6"/>
  <c r="M32" i="6"/>
  <c r="J81" i="6"/>
  <c r="J99" i="6"/>
  <c r="J79" i="6"/>
  <c r="M49" i="6"/>
  <c r="M188" i="6"/>
  <c r="K174" i="6"/>
  <c r="K120" i="6"/>
  <c r="M52" i="6"/>
  <c r="J76" i="6"/>
  <c r="M55" i="6"/>
  <c r="M21" i="6"/>
  <c r="J67" i="6"/>
  <c r="I148" i="6"/>
  <c r="M35" i="6"/>
  <c r="N208" i="6"/>
  <c r="M36" i="6"/>
  <c r="J107" i="6"/>
  <c r="N203" i="6"/>
  <c r="N164" i="6"/>
  <c r="J105" i="6"/>
  <c r="M156" i="6"/>
  <c r="J58" i="6"/>
  <c r="K127" i="6"/>
  <c r="I177" i="6"/>
  <c r="J74" i="6"/>
  <c r="M37" i="6"/>
  <c r="N210" i="6"/>
  <c r="M54" i="6"/>
  <c r="J82" i="6"/>
  <c r="M27" i="6"/>
  <c r="M152" i="6"/>
  <c r="J96" i="6"/>
  <c r="N176" i="6"/>
  <c r="I163" i="6"/>
  <c r="J93" i="6"/>
  <c r="M42" i="6"/>
  <c r="M190" i="6"/>
  <c r="J87" i="6"/>
  <c r="K136" i="6"/>
  <c r="N207" i="6"/>
  <c r="I184" i="6"/>
  <c r="L171" i="6"/>
  <c r="M25" i="6"/>
  <c r="I166" i="6"/>
  <c r="J61" i="6"/>
  <c r="C11" i="6"/>
  <c r="C12" i="13"/>
  <c r="E18" i="12"/>
  <c r="C11" i="13"/>
  <c r="C18" i="12"/>
  <c r="G18" i="9"/>
  <c r="C12" i="10"/>
  <c r="C12" i="6"/>
  <c r="C11" i="10"/>
  <c r="C11" i="11"/>
  <c r="C12" i="11"/>
  <c r="G18" i="12"/>
  <c r="C12" i="7"/>
  <c r="C11" i="7"/>
  <c r="D18" i="12"/>
  <c r="D18" i="9"/>
  <c r="D18" i="3"/>
  <c r="C18" i="9"/>
  <c r="E18" i="9"/>
  <c r="E18" i="3"/>
  <c r="G18" i="14"/>
  <c r="W82" i="6" l="1"/>
  <c r="J40" i="5"/>
  <c r="Q13" i="14"/>
  <c r="J70" i="3"/>
  <c r="P200" i="6"/>
  <c r="S200" i="6" s="1"/>
  <c r="U200" i="6" s="1"/>
  <c r="P49" i="6"/>
  <c r="S49" i="6" s="1"/>
  <c r="U49" i="6" s="1"/>
  <c r="P140" i="6"/>
  <c r="P70" i="6"/>
  <c r="S70" i="6" s="1"/>
  <c r="P169" i="6"/>
  <c r="S169" i="6" s="1"/>
  <c r="U169" i="6" s="1"/>
  <c r="P185" i="6"/>
  <c r="W185" i="6" s="1"/>
  <c r="P101" i="6"/>
  <c r="P52" i="6"/>
  <c r="P118" i="6"/>
  <c r="S118" i="6" s="1"/>
  <c r="P69" i="6"/>
  <c r="S69" i="6" s="1"/>
  <c r="P32" i="6"/>
  <c r="P54" i="6"/>
  <c r="P189" i="6"/>
  <c r="P57" i="6"/>
  <c r="S57" i="6" s="1"/>
  <c r="J34" i="14"/>
  <c r="L13" i="14"/>
  <c r="F26" i="14"/>
  <c r="P39" i="6"/>
  <c r="P50" i="6"/>
  <c r="S50" i="6" s="1"/>
  <c r="U50" i="6" s="1"/>
  <c r="L58" i="12"/>
  <c r="H26" i="5"/>
  <c r="P98" i="6"/>
  <c r="P30" i="6"/>
  <c r="K47" i="3"/>
  <c r="P185" i="10"/>
  <c r="P92" i="6"/>
  <c r="S92" i="6" s="1"/>
  <c r="P73" i="6"/>
  <c r="P67" i="10"/>
  <c r="S67" i="10" s="1"/>
  <c r="U67" i="10" s="1"/>
  <c r="I26" i="14"/>
  <c r="K26" i="14"/>
  <c r="K75" i="14"/>
  <c r="H13" i="14"/>
  <c r="L39" i="12"/>
  <c r="F31" i="12"/>
  <c r="F56" i="5"/>
  <c r="H72" i="5"/>
  <c r="L56" i="5"/>
  <c r="K37" i="9"/>
  <c r="K77" i="9"/>
  <c r="P155" i="6"/>
  <c r="L77" i="9"/>
  <c r="L47" i="9"/>
  <c r="F81" i="9"/>
  <c r="F57" i="9"/>
  <c r="I81" i="9"/>
  <c r="I55" i="9"/>
  <c r="J33" i="9"/>
  <c r="L36" i="3"/>
  <c r="L28" i="3"/>
  <c r="J81" i="5"/>
  <c r="K39" i="12"/>
  <c r="J24" i="12"/>
  <c r="L29" i="14"/>
  <c r="O13" i="14"/>
  <c r="P46" i="6"/>
  <c r="P120" i="6"/>
  <c r="S120" i="6" s="1"/>
  <c r="U120" i="6" s="1"/>
  <c r="P29" i="6"/>
  <c r="P197" i="6"/>
  <c r="P201" i="6"/>
  <c r="S201" i="6" s="1"/>
  <c r="U201" i="6" s="1"/>
  <c r="P90" i="6"/>
  <c r="P166" i="6"/>
  <c r="S166" i="6" s="1"/>
  <c r="U166" i="6" s="1"/>
  <c r="P13" i="14"/>
  <c r="N13" i="14"/>
  <c r="P223" i="10"/>
  <c r="S223" i="10" s="1"/>
  <c r="U223" i="10" s="1"/>
  <c r="J26" i="14"/>
  <c r="J47" i="12"/>
  <c r="F58" i="12"/>
  <c r="K58" i="12"/>
  <c r="P94" i="6"/>
  <c r="S94" i="6" s="1"/>
  <c r="U94" i="6" s="1"/>
  <c r="K72" i="5"/>
  <c r="L47" i="3"/>
  <c r="P33" i="10"/>
  <c r="J67" i="14"/>
  <c r="I75" i="14"/>
  <c r="M13" i="14"/>
  <c r="K73" i="12"/>
  <c r="I56" i="5"/>
  <c r="P112" i="6"/>
  <c r="P142" i="6"/>
  <c r="P133" i="6"/>
  <c r="P153" i="6"/>
  <c r="L45" i="9"/>
  <c r="F55" i="9"/>
  <c r="I77" i="9"/>
  <c r="I53" i="9"/>
  <c r="P13" i="3"/>
  <c r="C13" i="3"/>
  <c r="L76" i="3"/>
  <c r="F26" i="3"/>
  <c r="I81" i="5"/>
  <c r="J74" i="5"/>
  <c r="L73" i="12"/>
  <c r="E13" i="14"/>
  <c r="P56" i="6"/>
  <c r="W56" i="6" s="1"/>
  <c r="P148" i="6"/>
  <c r="P35" i="6"/>
  <c r="P116" i="6"/>
  <c r="S116" i="6" s="1"/>
  <c r="P107" i="6"/>
  <c r="W107" i="6" s="1"/>
  <c r="P74" i="6"/>
  <c r="P188" i="6"/>
  <c r="S188" i="6" s="1"/>
  <c r="U188" i="6" s="1"/>
  <c r="P61" i="6"/>
  <c r="P91" i="6"/>
  <c r="S91" i="6" s="1"/>
  <c r="F58" i="14"/>
  <c r="H75" i="14"/>
  <c r="J58" i="12"/>
  <c r="H55" i="3"/>
  <c r="P53" i="6"/>
  <c r="P139" i="10"/>
  <c r="S139" i="10" s="1"/>
  <c r="U139" i="10" s="1"/>
  <c r="I34" i="14"/>
  <c r="J13" i="14"/>
  <c r="K34" i="14"/>
  <c r="J58" i="14"/>
  <c r="J78" i="14"/>
  <c r="C13" i="14"/>
  <c r="D13" i="14"/>
  <c r="H56" i="5"/>
  <c r="L64" i="5"/>
  <c r="K45" i="9"/>
  <c r="L63" i="9"/>
  <c r="F77" i="9"/>
  <c r="F53" i="9"/>
  <c r="J65" i="9"/>
  <c r="L68" i="3"/>
  <c r="K49" i="3"/>
  <c r="K42" i="3"/>
  <c r="K26" i="3"/>
  <c r="F63" i="3"/>
  <c r="I49" i="3"/>
  <c r="K56" i="5"/>
  <c r="H82" i="14"/>
  <c r="J31" i="12"/>
  <c r="F39" i="12"/>
  <c r="H73" i="12"/>
  <c r="J39" i="12"/>
  <c r="F13" i="14"/>
  <c r="P174" i="6"/>
  <c r="P127" i="6"/>
  <c r="P124" i="6"/>
  <c r="S124" i="6" s="1"/>
  <c r="P36" i="6"/>
  <c r="P72" i="6"/>
  <c r="S72" i="6" s="1"/>
  <c r="P177" i="6"/>
  <c r="P206" i="6"/>
  <c r="S206" i="6" s="1"/>
  <c r="U206" i="6" s="1"/>
  <c r="P24" i="6"/>
  <c r="S24" i="6" s="1"/>
  <c r="U24" i="6" s="1"/>
  <c r="D15" i="6"/>
  <c r="C19" i="6" s="1"/>
  <c r="P122" i="6"/>
  <c r="S122" i="6" s="1"/>
  <c r="P76" i="6"/>
  <c r="P181" i="6"/>
  <c r="P81" i="6"/>
  <c r="F75" i="14"/>
  <c r="I13" i="14"/>
  <c r="H58" i="12"/>
  <c r="L63" i="3"/>
  <c r="P83" i="6"/>
  <c r="P99" i="10"/>
  <c r="W22" i="13"/>
  <c r="K72" i="14"/>
  <c r="H34" i="14"/>
  <c r="K67" i="14"/>
  <c r="K81" i="12"/>
  <c r="F64" i="5"/>
  <c r="P86" i="6"/>
  <c r="P125" i="6"/>
  <c r="P95" i="6"/>
  <c r="P137" i="6"/>
  <c r="K63" i="9"/>
  <c r="F47" i="9"/>
  <c r="I45" i="9"/>
  <c r="J55" i="9"/>
  <c r="K29" i="3"/>
  <c r="I47" i="3"/>
  <c r="J81" i="12"/>
  <c r="I31" i="12"/>
  <c r="K52" i="14"/>
  <c r="H39" i="12"/>
  <c r="L67" i="14"/>
  <c r="P21" i="6"/>
  <c r="P67" i="6"/>
  <c r="S67" i="6" s="1"/>
  <c r="U67" i="6" s="1"/>
  <c r="P152" i="6"/>
  <c r="P207" i="6"/>
  <c r="S207" i="6" s="1"/>
  <c r="U207" i="6" s="1"/>
  <c r="P96" i="6"/>
  <c r="P208" i="6"/>
  <c r="P187" i="6"/>
  <c r="S187" i="6" s="1"/>
  <c r="U187" i="6" s="1"/>
  <c r="P210" i="6"/>
  <c r="S210" i="6" s="1"/>
  <c r="U210" i="6" s="1"/>
  <c r="P93" i="6"/>
  <c r="S93" i="6" s="1"/>
  <c r="U93" i="6" s="1"/>
  <c r="P55" i="6"/>
  <c r="S55" i="6" s="1"/>
  <c r="U55" i="6" s="1"/>
  <c r="S33" i="13"/>
  <c r="U33" i="13" s="1"/>
  <c r="F47" i="3"/>
  <c r="K55" i="3"/>
  <c r="S138" i="6"/>
  <c r="U138" i="6" s="1"/>
  <c r="J75" i="14"/>
  <c r="L42" i="14"/>
  <c r="I64" i="5"/>
  <c r="L72" i="5"/>
  <c r="K68" i="3"/>
  <c r="K53" i="9"/>
  <c r="L37" i="9"/>
  <c r="K55" i="9"/>
  <c r="F45" i="9"/>
  <c r="I71" i="9"/>
  <c r="I41" i="9"/>
  <c r="J53" i="9"/>
  <c r="L33" i="3"/>
  <c r="J34" i="3"/>
  <c r="P212" i="6"/>
  <c r="Y10" i="6"/>
  <c r="L81" i="5"/>
  <c r="F40" i="12"/>
  <c r="L34" i="14"/>
  <c r="I81" i="12"/>
  <c r="I72" i="14"/>
  <c r="W204" i="6"/>
  <c r="P87" i="6"/>
  <c r="S87" i="6" s="1"/>
  <c r="U87" i="6" s="1"/>
  <c r="P164" i="6"/>
  <c r="P43" i="6"/>
  <c r="S43" i="6" s="1"/>
  <c r="U43" i="6" s="1"/>
  <c r="F55" i="3"/>
  <c r="P102" i="6"/>
  <c r="P181" i="10"/>
  <c r="S181" i="10" s="1"/>
  <c r="U181" i="10" s="1"/>
  <c r="W149" i="6"/>
  <c r="I42" i="14"/>
  <c r="K76" i="3"/>
  <c r="P88" i="6"/>
  <c r="P154" i="6"/>
  <c r="P111" i="6"/>
  <c r="I69" i="9"/>
  <c r="L29" i="3"/>
  <c r="P199" i="6"/>
  <c r="Y4" i="6"/>
  <c r="I29" i="14"/>
  <c r="F72" i="14"/>
  <c r="P136" i="6"/>
  <c r="S136" i="6" s="1"/>
  <c r="U136" i="6" s="1"/>
  <c r="P123" i="6"/>
  <c r="S123" i="6" s="1"/>
  <c r="P64" i="6"/>
  <c r="S64" i="6" s="1"/>
  <c r="P105" i="6"/>
  <c r="S105" i="6" s="1"/>
  <c r="U105" i="6" s="1"/>
  <c r="W37" i="6"/>
  <c r="F73" i="12"/>
  <c r="F78" i="14"/>
  <c r="J72" i="14"/>
  <c r="F81" i="12"/>
  <c r="P190" i="6"/>
  <c r="P27" i="6"/>
  <c r="P156" i="6"/>
  <c r="W156" i="6" s="1"/>
  <c r="D16" i="6"/>
  <c r="D19" i="6" s="1"/>
  <c r="P176" i="6"/>
  <c r="S176" i="6" s="1"/>
  <c r="U176" i="6" s="1"/>
  <c r="P58" i="6"/>
  <c r="P129" i="6"/>
  <c r="S129" i="6" s="1"/>
  <c r="P66" i="6"/>
  <c r="S66" i="6" s="1"/>
  <c r="U66" i="6" s="1"/>
  <c r="P167" i="6"/>
  <c r="W167" i="6" s="1"/>
  <c r="P163" i="6"/>
  <c r="W163" i="6" s="1"/>
  <c r="P65" i="6"/>
  <c r="S65" i="6" s="1"/>
  <c r="P22" i="6"/>
  <c r="P26" i="6"/>
  <c r="W26" i="6" s="1"/>
  <c r="P21" i="10"/>
  <c r="S21" i="10" s="1"/>
  <c r="U21" i="10" s="1"/>
  <c r="H42" i="14"/>
  <c r="F72" i="5"/>
  <c r="P151" i="6"/>
  <c r="L53" i="9"/>
  <c r="K47" i="9"/>
  <c r="F37" i="9"/>
  <c r="I65" i="9"/>
  <c r="I37" i="9"/>
  <c r="J81" i="9"/>
  <c r="J45" i="9"/>
  <c r="F44" i="3"/>
  <c r="I26" i="3"/>
  <c r="K71" i="3"/>
  <c r="Y19" i="6"/>
  <c r="K81" i="5"/>
  <c r="K42" i="14"/>
  <c r="F42" i="14"/>
  <c r="S46" i="6"/>
  <c r="U46" i="6" s="1"/>
  <c r="W46" i="6"/>
  <c r="W36" i="11"/>
  <c r="S36" i="11"/>
  <c r="U36" i="11" s="1"/>
  <c r="W22" i="6"/>
  <c r="S22" i="6"/>
  <c r="U22" i="6" s="1"/>
  <c r="W181" i="10"/>
  <c r="S99" i="10"/>
  <c r="U99" i="10" s="1"/>
  <c r="W99" i="10"/>
  <c r="W224" i="10"/>
  <c r="S224" i="10"/>
  <c r="U224" i="10" s="1"/>
  <c r="S164" i="6"/>
  <c r="U164" i="6" s="1"/>
  <c r="W164" i="6"/>
  <c r="P216" i="10"/>
  <c r="S216" i="10" s="1"/>
  <c r="U216" i="10" s="1"/>
  <c r="P122" i="10"/>
  <c r="P94" i="10"/>
  <c r="P26" i="10"/>
  <c r="I28" i="12"/>
  <c r="Y21" i="11"/>
  <c r="H76" i="14"/>
  <c r="F57" i="5"/>
  <c r="H59" i="3"/>
  <c r="L39" i="3"/>
  <c r="F53" i="3"/>
  <c r="J74" i="9"/>
  <c r="H82" i="9"/>
  <c r="H66" i="9"/>
  <c r="P55" i="10"/>
  <c r="W55" i="10" s="1"/>
  <c r="P119" i="10"/>
  <c r="P57" i="10"/>
  <c r="S57" i="10" s="1"/>
  <c r="U57" i="10" s="1"/>
  <c r="P59" i="10"/>
  <c r="S59" i="10" s="1"/>
  <c r="U59" i="10" s="1"/>
  <c r="P197" i="10"/>
  <c r="W197" i="10" s="1"/>
  <c r="P163" i="10"/>
  <c r="S26" i="13"/>
  <c r="U26" i="13" s="1"/>
  <c r="P37" i="10"/>
  <c r="S37" i="10" s="1"/>
  <c r="U37" i="10" s="1"/>
  <c r="P209" i="10"/>
  <c r="S209" i="10" s="1"/>
  <c r="U209" i="10" s="1"/>
  <c r="P29" i="10"/>
  <c r="K31" i="14"/>
  <c r="H28" i="12"/>
  <c r="P44" i="11"/>
  <c r="K53" i="12"/>
  <c r="F49" i="12"/>
  <c r="L60" i="12"/>
  <c r="L74" i="9"/>
  <c r="K59" i="9"/>
  <c r="K35" i="9"/>
  <c r="F35" i="9"/>
  <c r="I35" i="9"/>
  <c r="I59" i="3"/>
  <c r="I35" i="3"/>
  <c r="J54" i="3"/>
  <c r="Y21" i="10"/>
  <c r="P219" i="10"/>
  <c r="P160" i="10"/>
  <c r="P112" i="10"/>
  <c r="P78" i="10"/>
  <c r="K24" i="12"/>
  <c r="J38" i="12"/>
  <c r="I40" i="12"/>
  <c r="L81" i="14"/>
  <c r="K45" i="14"/>
  <c r="P71" i="10"/>
  <c r="S71" i="10" s="1"/>
  <c r="U71" i="10" s="1"/>
  <c r="W110" i="6"/>
  <c r="K80" i="5"/>
  <c r="P13" i="5"/>
  <c r="G38" i="3"/>
  <c r="W94" i="6"/>
  <c r="K73" i="14"/>
  <c r="L38" i="14"/>
  <c r="F76" i="14"/>
  <c r="P41" i="11"/>
  <c r="W41" i="11" s="1"/>
  <c r="H57" i="5"/>
  <c r="P82" i="10"/>
  <c r="I24" i="3"/>
  <c r="I53" i="3"/>
  <c r="K82" i="9"/>
  <c r="P109" i="10"/>
  <c r="P113" i="10"/>
  <c r="W113" i="10" s="1"/>
  <c r="P81" i="10"/>
  <c r="P91" i="10"/>
  <c r="P27" i="10"/>
  <c r="P131" i="10"/>
  <c r="P85" i="10"/>
  <c r="S85" i="10" s="1"/>
  <c r="U85" i="10" s="1"/>
  <c r="P47" i="10"/>
  <c r="S47" i="10" s="1"/>
  <c r="U47" i="10" s="1"/>
  <c r="P159" i="10"/>
  <c r="P23" i="10"/>
  <c r="P93" i="10"/>
  <c r="Y22" i="11"/>
  <c r="I73" i="14"/>
  <c r="F28" i="12"/>
  <c r="K75" i="12"/>
  <c r="J49" i="12"/>
  <c r="L41" i="12"/>
  <c r="L68" i="12"/>
  <c r="J72" i="3"/>
  <c r="L67" i="9"/>
  <c r="F82" i="9"/>
  <c r="F50" i="9"/>
  <c r="J71" i="9"/>
  <c r="L49" i="3"/>
  <c r="L52" i="3"/>
  <c r="G36" i="3"/>
  <c r="F38" i="3"/>
  <c r="I54" i="3"/>
  <c r="I30" i="3"/>
  <c r="H75" i="3"/>
  <c r="J29" i="3"/>
  <c r="I49" i="5"/>
  <c r="P215" i="10"/>
  <c r="P158" i="10"/>
  <c r="P110" i="10"/>
  <c r="P64" i="10"/>
  <c r="F43" i="12"/>
  <c r="I35" i="12"/>
  <c r="J61" i="14"/>
  <c r="F29" i="14"/>
  <c r="K36" i="14"/>
  <c r="H29" i="14"/>
  <c r="P72" i="10"/>
  <c r="P309" i="16"/>
  <c r="P120" i="10"/>
  <c r="S156" i="6"/>
  <c r="U156" i="6" s="1"/>
  <c r="W136" i="6"/>
  <c r="S185" i="6"/>
  <c r="U185" i="6" s="1"/>
  <c r="C13" i="5"/>
  <c r="K24" i="14"/>
  <c r="K38" i="14"/>
  <c r="P48" i="11"/>
  <c r="K41" i="5"/>
  <c r="F39" i="3"/>
  <c r="L59" i="3"/>
  <c r="H50" i="9"/>
  <c r="L82" i="9"/>
  <c r="J42" i="9"/>
  <c r="L27" i="9"/>
  <c r="P111" i="10"/>
  <c r="P77" i="10"/>
  <c r="P49" i="10"/>
  <c r="S49" i="10" s="1"/>
  <c r="U49" i="10" s="1"/>
  <c r="P25" i="10"/>
  <c r="P189" i="10"/>
  <c r="W189" i="10" s="1"/>
  <c r="P155" i="10"/>
  <c r="P69" i="10"/>
  <c r="S69" i="10" s="1"/>
  <c r="U69" i="10" s="1"/>
  <c r="P87" i="10"/>
  <c r="P101" i="10"/>
  <c r="P195" i="10"/>
  <c r="K68" i="14"/>
  <c r="H49" i="12"/>
  <c r="F60" i="12"/>
  <c r="P21" i="11"/>
  <c r="F13" i="5"/>
  <c r="I42" i="9"/>
  <c r="F67" i="9"/>
  <c r="F27" i="9"/>
  <c r="I67" i="9"/>
  <c r="I28" i="9"/>
  <c r="J67" i="9"/>
  <c r="K59" i="3"/>
  <c r="F35" i="3"/>
  <c r="I28" i="3"/>
  <c r="J49" i="3"/>
  <c r="L65" i="5"/>
  <c r="I37" i="5"/>
  <c r="Y20" i="10"/>
  <c r="P207" i="10"/>
  <c r="P152" i="10"/>
  <c r="P40" i="10"/>
  <c r="W40" i="10" s="1"/>
  <c r="P168" i="10"/>
  <c r="W168" i="10" s="1"/>
  <c r="I34" i="12"/>
  <c r="E13" i="5"/>
  <c r="S167" i="6"/>
  <c r="U167" i="6" s="1"/>
  <c r="B15" i="5"/>
  <c r="G46" i="3"/>
  <c r="H31" i="14"/>
  <c r="P49" i="11"/>
  <c r="S49" i="11" s="1"/>
  <c r="U49" i="11" s="1"/>
  <c r="J59" i="3"/>
  <c r="K46" i="3"/>
  <c r="I39" i="3"/>
  <c r="K50" i="9"/>
  <c r="H58" i="9"/>
  <c r="J82" i="9"/>
  <c r="H42" i="9"/>
  <c r="W24" i="13"/>
  <c r="P105" i="10"/>
  <c r="S105" i="10" s="1"/>
  <c r="U105" i="10" s="1"/>
  <c r="P73" i="10"/>
  <c r="P115" i="10"/>
  <c r="S115" i="10" s="1"/>
  <c r="U115" i="10" s="1"/>
  <c r="P83" i="10"/>
  <c r="S83" i="10" s="1"/>
  <c r="U83" i="10" s="1"/>
  <c r="P51" i="10"/>
  <c r="W51" i="10" s="1"/>
  <c r="P123" i="10"/>
  <c r="P103" i="10"/>
  <c r="P39" i="10"/>
  <c r="P193" i="10"/>
  <c r="P143" i="10"/>
  <c r="S143" i="10" s="1"/>
  <c r="U143" i="10" s="1"/>
  <c r="P201" i="10"/>
  <c r="P31" i="10"/>
  <c r="L76" i="14"/>
  <c r="F24" i="14"/>
  <c r="F75" i="12"/>
  <c r="L28" i="12"/>
  <c r="F68" i="12"/>
  <c r="F80" i="5"/>
  <c r="J13" i="5"/>
  <c r="G13" i="5"/>
  <c r="I50" i="9"/>
  <c r="L42" i="9"/>
  <c r="F79" i="9"/>
  <c r="I47" i="9"/>
  <c r="I27" i="9"/>
  <c r="J35" i="9"/>
  <c r="F77" i="3"/>
  <c r="L74" i="3"/>
  <c r="L57" i="5"/>
  <c r="P204" i="10"/>
  <c r="P149" i="10"/>
  <c r="P88" i="10"/>
  <c r="P32" i="10"/>
  <c r="K80" i="12"/>
  <c r="F65" i="12"/>
  <c r="I38" i="12"/>
  <c r="F80" i="14"/>
  <c r="P179" i="10"/>
  <c r="Y2" i="10"/>
  <c r="H65" i="5"/>
  <c r="J73" i="5"/>
  <c r="W187" i="6"/>
  <c r="F41" i="5"/>
  <c r="I13" i="5"/>
  <c r="K65" i="5"/>
  <c r="H39" i="3"/>
  <c r="L31" i="3"/>
  <c r="L50" i="9"/>
  <c r="L58" i="9"/>
  <c r="K42" i="9"/>
  <c r="K27" i="9"/>
  <c r="P63" i="10"/>
  <c r="P151" i="10"/>
  <c r="P53" i="10"/>
  <c r="P43" i="10"/>
  <c r="W43" i="10" s="1"/>
  <c r="P213" i="10"/>
  <c r="S213" i="10" s="1"/>
  <c r="U213" i="10" s="1"/>
  <c r="W36" i="13"/>
  <c r="P95" i="10"/>
  <c r="P222" i="10"/>
  <c r="Y24" i="11"/>
  <c r="I38" i="14"/>
  <c r="L68" i="14"/>
  <c r="K41" i="12"/>
  <c r="I75" i="12"/>
  <c r="I60" i="12"/>
  <c r="P50" i="11"/>
  <c r="I80" i="5"/>
  <c r="K13" i="5"/>
  <c r="I74" i="9"/>
  <c r="L59" i="9"/>
  <c r="K43" i="9"/>
  <c r="K67" i="9"/>
  <c r="F63" i="9"/>
  <c r="I79" i="9"/>
  <c r="I63" i="9"/>
  <c r="I24" i="9"/>
  <c r="J79" i="9"/>
  <c r="J63" i="9"/>
  <c r="F54" i="3"/>
  <c r="F30" i="3"/>
  <c r="I72" i="3"/>
  <c r="L41" i="5"/>
  <c r="P192" i="10"/>
  <c r="P142" i="10"/>
  <c r="Y12" i="10"/>
  <c r="Y16" i="13"/>
  <c r="I52" i="14"/>
  <c r="J21" i="14"/>
  <c r="P45" i="10"/>
  <c r="S45" i="10" s="1"/>
  <c r="U45" i="10" s="1"/>
  <c r="P218" i="10"/>
  <c r="S218" i="10" s="1"/>
  <c r="U218" i="10" s="1"/>
  <c r="P127" i="10"/>
  <c r="W127" i="10" s="1"/>
  <c r="W55" i="6"/>
  <c r="L75" i="12"/>
  <c r="J41" i="5"/>
  <c r="K31" i="3"/>
  <c r="F58" i="9"/>
  <c r="P79" i="10"/>
  <c r="W79" i="10" s="1"/>
  <c r="D15" i="10"/>
  <c r="C19" i="10" s="1"/>
  <c r="P97" i="10"/>
  <c r="P107" i="10"/>
  <c r="P75" i="10"/>
  <c r="W75" i="10" s="1"/>
  <c r="P173" i="10"/>
  <c r="P147" i="10"/>
  <c r="S158" i="6"/>
  <c r="U158" i="6" s="1"/>
  <c r="P61" i="10"/>
  <c r="P177" i="10"/>
  <c r="P117" i="10"/>
  <c r="S117" i="10" s="1"/>
  <c r="U117" i="10" s="1"/>
  <c r="H38" i="14"/>
  <c r="L49" i="12"/>
  <c r="H75" i="12"/>
  <c r="F41" i="12"/>
  <c r="I68" i="12"/>
  <c r="P43" i="11"/>
  <c r="H80" i="5"/>
  <c r="L80" i="5"/>
  <c r="H28" i="9"/>
  <c r="F28" i="9"/>
  <c r="K75" i="9"/>
  <c r="L36" i="9"/>
  <c r="F59" i="9"/>
  <c r="I59" i="9"/>
  <c r="J59" i="9"/>
  <c r="J27" i="9"/>
  <c r="F49" i="3"/>
  <c r="I46" i="3"/>
  <c r="I23" i="5"/>
  <c r="Y14" i="10"/>
  <c r="P190" i="10"/>
  <c r="P140" i="10"/>
  <c r="W140" i="10" s="1"/>
  <c r="P104" i="10"/>
  <c r="P70" i="10"/>
  <c r="S70" i="10" s="1"/>
  <c r="U70" i="10" s="1"/>
  <c r="P38" i="10"/>
  <c r="S38" i="10" s="1"/>
  <c r="U38" i="10" s="1"/>
  <c r="Y10" i="10"/>
  <c r="P48" i="10"/>
  <c r="H73" i="5"/>
  <c r="I76" i="14"/>
  <c r="P40" i="11"/>
  <c r="S40" i="11" s="1"/>
  <c r="U40" i="11" s="1"/>
  <c r="N13" i="5"/>
  <c r="D13" i="5"/>
  <c r="P65" i="10"/>
  <c r="S65" i="10" s="1"/>
  <c r="U65" i="10" s="1"/>
  <c r="P41" i="10"/>
  <c r="W41" i="10" s="1"/>
  <c r="P35" i="10"/>
  <c r="P205" i="10"/>
  <c r="P135" i="10"/>
  <c r="W135" i="10" s="1"/>
  <c r="H34" i="12"/>
  <c r="H13" i="5"/>
  <c r="L13" i="5"/>
  <c r="F72" i="3"/>
  <c r="I66" i="3"/>
  <c r="J66" i="3"/>
  <c r="K52" i="5"/>
  <c r="P174" i="10"/>
  <c r="P183" i="10"/>
  <c r="P130" i="10"/>
  <c r="P56" i="10"/>
  <c r="K28" i="12"/>
  <c r="L83" i="14"/>
  <c r="H81" i="14"/>
  <c r="P308" i="16"/>
  <c r="R308" i="16" s="1"/>
  <c r="T308" i="16" s="1"/>
  <c r="G308" i="16"/>
  <c r="K310" i="16"/>
  <c r="G307" i="16"/>
  <c r="P307" i="16"/>
  <c r="G309" i="16"/>
  <c r="P310" i="16"/>
  <c r="R310" i="16" s="1"/>
  <c r="T310" i="16" s="1"/>
  <c r="R147" i="7"/>
  <c r="T147" i="7" s="1"/>
  <c r="V147" i="7"/>
  <c r="S102" i="6"/>
  <c r="U102" i="6" s="1"/>
  <c r="W102" i="6"/>
  <c r="P188" i="7"/>
  <c r="P23" i="7"/>
  <c r="W117" i="10"/>
  <c r="W139" i="10"/>
  <c r="P189" i="7"/>
  <c r="R189" i="7" s="1"/>
  <c r="T189" i="7" s="1"/>
  <c r="P125" i="7"/>
  <c r="P122" i="7"/>
  <c r="S179" i="10"/>
  <c r="U179" i="10" s="1"/>
  <c r="W179" i="10"/>
  <c r="J82" i="12"/>
  <c r="K82" i="12"/>
  <c r="L82" i="12"/>
  <c r="I82" i="12"/>
  <c r="P137" i="7"/>
  <c r="P246" i="7"/>
  <c r="V246" i="7" s="1"/>
  <c r="P61" i="7"/>
  <c r="W33" i="10"/>
  <c r="S33" i="10"/>
  <c r="U33" i="10" s="1"/>
  <c r="P31" i="7"/>
  <c r="P154" i="7"/>
  <c r="K21" i="5"/>
  <c r="P213" i="7"/>
  <c r="W210" i="6"/>
  <c r="S168" i="6"/>
  <c r="U168" i="6" s="1"/>
  <c r="W66" i="6"/>
  <c r="W200" i="6"/>
  <c r="D15" i="7"/>
  <c r="C19" i="7" s="1"/>
  <c r="S79" i="10"/>
  <c r="U79" i="10" s="1"/>
  <c r="S140" i="10"/>
  <c r="U140" i="10" s="1"/>
  <c r="P208" i="7"/>
  <c r="P60" i="7"/>
  <c r="R60" i="7" s="1"/>
  <c r="T60" i="7" s="1"/>
  <c r="P235" i="7"/>
  <c r="S160" i="10"/>
  <c r="U160" i="10" s="1"/>
  <c r="W160" i="10"/>
  <c r="W78" i="10"/>
  <c r="S78" i="10"/>
  <c r="U78" i="10" s="1"/>
  <c r="I21" i="5"/>
  <c r="H25" i="3"/>
  <c r="F25" i="3"/>
  <c r="I25" i="3"/>
  <c r="K25" i="3"/>
  <c r="W131" i="10"/>
  <c r="S131" i="10"/>
  <c r="U131" i="10" s="1"/>
  <c r="S51" i="6"/>
  <c r="U51" i="6" s="1"/>
  <c r="W40" i="11"/>
  <c r="P257" i="7"/>
  <c r="P227" i="7"/>
  <c r="S155" i="10"/>
  <c r="U155" i="10" s="1"/>
  <c r="W155" i="10"/>
  <c r="P205" i="7"/>
  <c r="S154" i="6"/>
  <c r="U154" i="6" s="1"/>
  <c r="W154" i="6"/>
  <c r="J80" i="3"/>
  <c r="K80" i="3"/>
  <c r="H80" i="3"/>
  <c r="L80" i="3"/>
  <c r="I80" i="3"/>
  <c r="J84" i="5"/>
  <c r="I84" i="5"/>
  <c r="F84" i="5"/>
  <c r="L84" i="5"/>
  <c r="H84" i="5"/>
  <c r="H69" i="5"/>
  <c r="L69" i="5"/>
  <c r="K69" i="5"/>
  <c r="V262" i="7"/>
  <c r="R262" i="7"/>
  <c r="T262" i="7" s="1"/>
  <c r="F74" i="14"/>
  <c r="H74" i="14"/>
  <c r="L74" i="14"/>
  <c r="P36" i="7"/>
  <c r="P93" i="7"/>
  <c r="P136" i="7"/>
  <c r="P221" i="7"/>
  <c r="P64" i="7"/>
  <c r="P100" i="7"/>
  <c r="P140" i="7"/>
  <c r="P243" i="7"/>
  <c r="R243" i="7" s="1"/>
  <c r="T243" i="7" s="1"/>
  <c r="Y19" i="7"/>
  <c r="Y2" i="7"/>
  <c r="P69" i="7"/>
  <c r="P107" i="7"/>
  <c r="P162" i="7"/>
  <c r="P199" i="7"/>
  <c r="P45" i="7"/>
  <c r="Y30" i="7"/>
  <c r="Y7" i="7"/>
  <c r="P76" i="7"/>
  <c r="P110" i="7"/>
  <c r="P167" i="7"/>
  <c r="P220" i="7"/>
  <c r="Y10" i="7"/>
  <c r="P79" i="7"/>
  <c r="R79" i="7" s="1"/>
  <c r="T79" i="7" s="1"/>
  <c r="P117" i="7"/>
  <c r="P175" i="7"/>
  <c r="Y14" i="7"/>
  <c r="P52" i="7"/>
  <c r="P56" i="7"/>
  <c r="P21" i="7"/>
  <c r="P85" i="7"/>
  <c r="P126" i="7"/>
  <c r="R126" i="7" s="1"/>
  <c r="T126" i="7" s="1"/>
  <c r="P190" i="7"/>
  <c r="V190" i="7" s="1"/>
  <c r="P161" i="7"/>
  <c r="P153" i="7"/>
  <c r="R153" i="7" s="1"/>
  <c r="T153" i="7" s="1"/>
  <c r="P35" i="7"/>
  <c r="P229" i="7"/>
  <c r="P196" i="7"/>
  <c r="P261" i="7"/>
  <c r="P186" i="7"/>
  <c r="R186" i="7" s="1"/>
  <c r="T186" i="7" s="1"/>
  <c r="P49" i="7"/>
  <c r="P270" i="7"/>
  <c r="P230" i="7"/>
  <c r="P41" i="7"/>
  <c r="R41" i="7" s="1"/>
  <c r="T41" i="7" s="1"/>
  <c r="P251" i="7"/>
  <c r="P240" i="7"/>
  <c r="P263" i="7"/>
  <c r="P204" i="7"/>
  <c r="P207" i="7"/>
  <c r="R207" i="7" s="1"/>
  <c r="T207" i="7" s="1"/>
  <c r="P259" i="7"/>
  <c r="P38" i="7"/>
  <c r="P214" i="7"/>
  <c r="P28" i="7"/>
  <c r="P144" i="7"/>
  <c r="R144" i="7" s="1"/>
  <c r="T144" i="7" s="1"/>
  <c r="P191" i="7"/>
  <c r="P141" i="7"/>
  <c r="P236" i="7"/>
  <c r="P197" i="7"/>
  <c r="P149" i="7"/>
  <c r="P226" i="7"/>
  <c r="P267" i="7"/>
  <c r="P173" i="7"/>
  <c r="P201" i="7"/>
  <c r="R201" i="7" s="1"/>
  <c r="T201" i="7" s="1"/>
  <c r="P210" i="7"/>
  <c r="P218" i="7"/>
  <c r="P183" i="7"/>
  <c r="P157" i="7"/>
  <c r="P170" i="7"/>
  <c r="P83" i="7"/>
  <c r="Y17" i="7"/>
  <c r="P139" i="7"/>
  <c r="P142" i="7"/>
  <c r="P242" i="7"/>
  <c r="R242" i="7" s="1"/>
  <c r="T242" i="7" s="1"/>
  <c r="P148" i="7"/>
  <c r="V148" i="7" s="1"/>
  <c r="P248" i="7"/>
  <c r="P271" i="7"/>
  <c r="V271" i="7" s="1"/>
  <c r="P239" i="7"/>
  <c r="R239" i="7" s="1"/>
  <c r="T239" i="7" s="1"/>
  <c r="P71" i="7"/>
  <c r="P228" i="7"/>
  <c r="R228" i="7" s="1"/>
  <c r="T228" i="7" s="1"/>
  <c r="P266" i="7"/>
  <c r="P256" i="7"/>
  <c r="P51" i="7"/>
  <c r="P62" i="7"/>
  <c r="D16" i="7"/>
  <c r="D19" i="7" s="1"/>
  <c r="P32" i="7"/>
  <c r="P252" i="7"/>
  <c r="P90" i="7"/>
  <c r="P151" i="7"/>
  <c r="R151" i="7" s="1"/>
  <c r="T151" i="7" s="1"/>
  <c r="P177" i="7"/>
  <c r="P195" i="7"/>
  <c r="R195" i="7" s="1"/>
  <c r="T195" i="7" s="1"/>
  <c r="P265" i="7"/>
  <c r="P57" i="7"/>
  <c r="P24" i="7"/>
  <c r="R24" i="7" s="1"/>
  <c r="T24" i="7" s="1"/>
  <c r="P58" i="7"/>
  <c r="P231" i="7"/>
  <c r="P152" i="7"/>
  <c r="V152" i="7" s="1"/>
  <c r="P132" i="7"/>
  <c r="P155" i="7"/>
  <c r="P156" i="7"/>
  <c r="P40" i="7"/>
  <c r="P185" i="7"/>
  <c r="P150" i="7"/>
  <c r="P164" i="7"/>
  <c r="R164" i="7" s="1"/>
  <c r="T164" i="7" s="1"/>
  <c r="P223" i="7"/>
  <c r="V223" i="7" s="1"/>
  <c r="P180" i="7"/>
  <c r="V180" i="7" s="1"/>
  <c r="P178" i="7"/>
  <c r="P112" i="7"/>
  <c r="P238" i="7"/>
  <c r="P172" i="7"/>
  <c r="P206" i="7"/>
  <c r="P203" i="7"/>
  <c r="P232" i="7"/>
  <c r="P25" i="7"/>
  <c r="R25" i="7" s="1"/>
  <c r="T25" i="7" s="1"/>
  <c r="P219" i="7"/>
  <c r="P158" i="7"/>
  <c r="P234" i="7"/>
  <c r="P27" i="7"/>
  <c r="P184" i="7"/>
  <c r="S27" i="10"/>
  <c r="U27" i="10" s="1"/>
  <c r="W27" i="10"/>
  <c r="P39" i="7"/>
  <c r="R39" i="7" s="1"/>
  <c r="T39" i="7" s="1"/>
  <c r="P176" i="7"/>
  <c r="J74" i="14"/>
  <c r="S196" i="6"/>
  <c r="U196" i="6" s="1"/>
  <c r="W196" i="6"/>
  <c r="P260" i="7"/>
  <c r="I74" i="14"/>
  <c r="P171" i="7"/>
  <c r="P268" i="7"/>
  <c r="P247" i="7"/>
  <c r="G72" i="3"/>
  <c r="K72" i="3"/>
  <c r="G57" i="3"/>
  <c r="K57" i="3"/>
  <c r="S148" i="6"/>
  <c r="U148" i="6" s="1"/>
  <c r="W148" i="6"/>
  <c r="S61" i="6"/>
  <c r="U61" i="6" s="1"/>
  <c r="W61" i="6"/>
  <c r="J25" i="3"/>
  <c r="P237" i="7"/>
  <c r="R237" i="7" s="1"/>
  <c r="T237" i="7" s="1"/>
  <c r="S159" i="10"/>
  <c r="U159" i="10" s="1"/>
  <c r="W159" i="10"/>
  <c r="P269" i="7"/>
  <c r="P166" i="7"/>
  <c r="W97" i="6"/>
  <c r="S97" i="6"/>
  <c r="U97" i="6" s="1"/>
  <c r="L68" i="9"/>
  <c r="F68" i="9"/>
  <c r="H68" i="9"/>
  <c r="J68" i="9"/>
  <c r="K68" i="9"/>
  <c r="I68" i="9"/>
  <c r="J60" i="9"/>
  <c r="F60" i="9"/>
  <c r="H60" i="9"/>
  <c r="I60" i="9"/>
  <c r="F52" i="9"/>
  <c r="H52" i="9"/>
  <c r="L52" i="9"/>
  <c r="I52" i="9"/>
  <c r="J52" i="9"/>
  <c r="K52" i="9"/>
  <c r="J44" i="9"/>
  <c r="I44" i="9"/>
  <c r="K44" i="9"/>
  <c r="F44" i="9"/>
  <c r="H44" i="9"/>
  <c r="L44" i="9"/>
  <c r="J29" i="9"/>
  <c r="F29" i="9"/>
  <c r="L29" i="9"/>
  <c r="H21" i="9"/>
  <c r="F21" i="9"/>
  <c r="K21" i="9"/>
  <c r="J21" i="9"/>
  <c r="L21" i="9"/>
  <c r="H79" i="3"/>
  <c r="J79" i="3"/>
  <c r="I36" i="12"/>
  <c r="J36" i="12"/>
  <c r="F36" i="12"/>
  <c r="L36" i="12"/>
  <c r="K82" i="5"/>
  <c r="F82" i="5"/>
  <c r="H45" i="14"/>
  <c r="L45" i="14"/>
  <c r="F45" i="14"/>
  <c r="J45" i="14"/>
  <c r="J31" i="14"/>
  <c r="I31" i="14"/>
  <c r="I24" i="14"/>
  <c r="H24" i="14"/>
  <c r="J24" i="14"/>
  <c r="P38" i="11"/>
  <c r="D15" i="11"/>
  <c r="C19" i="11" s="1"/>
  <c r="P42" i="11"/>
  <c r="D16" i="11"/>
  <c r="D19" i="11" s="1"/>
  <c r="P34" i="11"/>
  <c r="P51" i="11"/>
  <c r="S51" i="11" s="1"/>
  <c r="U51" i="11" s="1"/>
  <c r="P52" i="11"/>
  <c r="Y3" i="11"/>
  <c r="Y16" i="11"/>
  <c r="P46" i="11"/>
  <c r="P47" i="11"/>
  <c r="S120" i="10"/>
  <c r="U120" i="10" s="1"/>
  <c r="W120" i="10"/>
  <c r="Y5" i="10"/>
  <c r="Y13" i="10"/>
  <c r="P34" i="10"/>
  <c r="P50" i="10"/>
  <c r="P80" i="10"/>
  <c r="P96" i="10"/>
  <c r="P100" i="10"/>
  <c r="P118" i="10"/>
  <c r="P124" i="10"/>
  <c r="P133" i="10"/>
  <c r="P144" i="10"/>
  <c r="P153" i="10"/>
  <c r="P161" i="10"/>
  <c r="P170" i="10"/>
  <c r="P184" i="10"/>
  <c r="P198" i="10"/>
  <c r="P208" i="10"/>
  <c r="P220" i="10"/>
  <c r="P182" i="10"/>
  <c r="S182" i="10" s="1"/>
  <c r="U182" i="10" s="1"/>
  <c r="Y16" i="10"/>
  <c r="Y25" i="10"/>
  <c r="Y6" i="10"/>
  <c r="P28" i="10"/>
  <c r="P58" i="10"/>
  <c r="P66" i="10"/>
  <c r="P74" i="10"/>
  <c r="P90" i="10"/>
  <c r="P106" i="10"/>
  <c r="P114" i="10"/>
  <c r="P125" i="10"/>
  <c r="P134" i="10"/>
  <c r="P145" i="10"/>
  <c r="P154" i="10"/>
  <c r="P162" i="10"/>
  <c r="P175" i="10"/>
  <c r="P199" i="10"/>
  <c r="P210" i="10"/>
  <c r="P221" i="10"/>
  <c r="P187" i="10"/>
  <c r="Y28" i="10"/>
  <c r="P46" i="10"/>
  <c r="P42" i="10"/>
  <c r="Y7" i="10"/>
  <c r="P22" i="10"/>
  <c r="P52" i="10"/>
  <c r="P84" i="10"/>
  <c r="P126" i="10"/>
  <c r="P136" i="10"/>
  <c r="P146" i="10"/>
  <c r="P156" i="10"/>
  <c r="P164" i="10"/>
  <c r="P176" i="10"/>
  <c r="P186" i="10"/>
  <c r="S186" i="10" s="1"/>
  <c r="U186" i="10" s="1"/>
  <c r="P200" i="10"/>
  <c r="P211" i="10"/>
  <c r="P166" i="10"/>
  <c r="S166" i="10" s="1"/>
  <c r="U166" i="10" s="1"/>
  <c r="P191" i="10"/>
  <c r="Y17" i="10"/>
  <c r="Y22" i="10"/>
  <c r="Y8" i="10"/>
  <c r="P30" i="10"/>
  <c r="P36" i="10"/>
  <c r="W36" i="10" s="1"/>
  <c r="P68" i="10"/>
  <c r="P76" i="10"/>
  <c r="P92" i="10"/>
  <c r="P98" i="10"/>
  <c r="P102" i="10"/>
  <c r="P108" i="10"/>
  <c r="P128" i="10"/>
  <c r="P137" i="10"/>
  <c r="P148" i="10"/>
  <c r="P165" i="10"/>
  <c r="P178" i="10"/>
  <c r="P188" i="10"/>
  <c r="P202" i="10"/>
  <c r="P212" i="10"/>
  <c r="P172" i="10"/>
  <c r="S172" i="10" s="1"/>
  <c r="U172" i="10" s="1"/>
  <c r="P194" i="10"/>
  <c r="Y18" i="10"/>
  <c r="Y29" i="10"/>
  <c r="Y9" i="10"/>
  <c r="P24" i="10"/>
  <c r="S24" i="10" s="1"/>
  <c r="U24" i="10" s="1"/>
  <c r="P54" i="10"/>
  <c r="P60" i="10"/>
  <c r="P86" i="10"/>
  <c r="P116" i="10"/>
  <c r="P129" i="10"/>
  <c r="P138" i="10"/>
  <c r="P157" i="10"/>
  <c r="P167" i="10"/>
  <c r="P203" i="10"/>
  <c r="P214" i="10"/>
  <c r="P196" i="10"/>
  <c r="Y19" i="10"/>
  <c r="Y23" i="10"/>
  <c r="Y26" i="10"/>
  <c r="P44" i="10"/>
  <c r="Y3" i="10"/>
  <c r="Y11" i="10"/>
  <c r="P62" i="10"/>
  <c r="P121" i="10"/>
  <c r="P132" i="10"/>
  <c r="P141" i="10"/>
  <c r="P150" i="10"/>
  <c r="S150" i="10" s="1"/>
  <c r="U150" i="10" s="1"/>
  <c r="P169" i="10"/>
  <c r="P180" i="10"/>
  <c r="P206" i="10"/>
  <c r="P217" i="10"/>
  <c r="P171" i="10"/>
  <c r="Y15" i="10"/>
  <c r="Y24" i="10"/>
  <c r="Y27" i="10"/>
  <c r="Y30" i="10"/>
  <c r="I33" i="12"/>
  <c r="J33" i="12"/>
  <c r="F33" i="12"/>
  <c r="L33" i="12"/>
  <c r="H27" i="12"/>
  <c r="K27" i="12"/>
  <c r="I27" i="12"/>
  <c r="H31" i="3"/>
  <c r="J31" i="3"/>
  <c r="S158" i="10"/>
  <c r="U158" i="10" s="1"/>
  <c r="W158" i="10"/>
  <c r="H64" i="12"/>
  <c r="K64" i="12"/>
  <c r="L64" i="12"/>
  <c r="F64" i="12"/>
  <c r="I64" i="12"/>
  <c r="J64" i="12"/>
  <c r="H47" i="12"/>
  <c r="K47" i="12"/>
  <c r="F47" i="12"/>
  <c r="I47" i="12"/>
  <c r="J43" i="14"/>
  <c r="K43" i="14"/>
  <c r="S40" i="10"/>
  <c r="U40" i="10" s="1"/>
  <c r="W45" i="10"/>
  <c r="G52" i="3"/>
  <c r="K52" i="3"/>
  <c r="H48" i="5"/>
  <c r="I48" i="5"/>
  <c r="K40" i="5"/>
  <c r="F40" i="5"/>
  <c r="L40" i="5"/>
  <c r="H40" i="5"/>
  <c r="S192" i="10"/>
  <c r="U192" i="10" s="1"/>
  <c r="W192" i="10"/>
  <c r="S112" i="10"/>
  <c r="U112" i="10" s="1"/>
  <c r="W112" i="10"/>
  <c r="H63" i="12"/>
  <c r="F63" i="12"/>
  <c r="I63" i="12"/>
  <c r="J63" i="12"/>
  <c r="P41" i="6"/>
  <c r="Y12" i="6"/>
  <c r="P170" i="6"/>
  <c r="P135" i="6"/>
  <c r="P109" i="6"/>
  <c r="P31" i="6"/>
  <c r="P63" i="6"/>
  <c r="S63" i="6" s="1"/>
  <c r="P38" i="6"/>
  <c r="P179" i="6"/>
  <c r="P147" i="6"/>
  <c r="P162" i="6"/>
  <c r="P145" i="6"/>
  <c r="P128" i="6"/>
  <c r="P23" i="6"/>
  <c r="P150" i="6"/>
  <c r="P134" i="6"/>
  <c r="P108" i="6"/>
  <c r="P33" i="6"/>
  <c r="P100" i="6"/>
  <c r="P44" i="6"/>
  <c r="P183" i="6"/>
  <c r="P113" i="6"/>
  <c r="S113" i="6" s="1"/>
  <c r="P131" i="6"/>
  <c r="P80" i="6"/>
  <c r="P106" i="6"/>
  <c r="P115" i="6"/>
  <c r="S115" i="6" s="1"/>
  <c r="P85" i="6"/>
  <c r="P48" i="6"/>
  <c r="P195" i="6"/>
  <c r="P119" i="6"/>
  <c r="S119" i="6" s="1"/>
  <c r="P159" i="6"/>
  <c r="P84" i="6"/>
  <c r="P78" i="6"/>
  <c r="P157" i="6"/>
  <c r="P141" i="6"/>
  <c r="P121" i="6"/>
  <c r="P146" i="6"/>
  <c r="P130" i="6"/>
  <c r="P103" i="6"/>
  <c r="S103" i="6" s="1"/>
  <c r="P77" i="6"/>
  <c r="P40" i="6"/>
  <c r="Y2" i="6"/>
  <c r="P198" i="6"/>
  <c r="P143" i="6"/>
  <c r="P126" i="6"/>
  <c r="P161" i="6"/>
  <c r="P60" i="6"/>
  <c r="S60" i="6" s="1"/>
  <c r="U60" i="6" s="1"/>
  <c r="Y9" i="6"/>
  <c r="P173" i="6"/>
  <c r="Y18" i="6"/>
  <c r="P139" i="6"/>
  <c r="P114" i="6"/>
  <c r="P59" i="6"/>
  <c r="P132" i="6"/>
  <c r="P89" i="6"/>
  <c r="S89" i="6" s="1"/>
  <c r="P28" i="6"/>
  <c r="P45" i="6"/>
  <c r="F27" i="12"/>
  <c r="H46" i="12"/>
  <c r="J46" i="12"/>
  <c r="I46" i="12"/>
  <c r="F46" i="12"/>
  <c r="L46" i="12"/>
  <c r="S168" i="10"/>
  <c r="U168" i="10" s="1"/>
  <c r="W105" i="10"/>
  <c r="H78" i="9"/>
  <c r="I78" i="9"/>
  <c r="F70" i="9"/>
  <c r="I70" i="9"/>
  <c r="H62" i="9"/>
  <c r="K62" i="9"/>
  <c r="I62" i="9"/>
  <c r="H31" i="9"/>
  <c r="J31" i="9"/>
  <c r="I31" i="9"/>
  <c r="F31" i="9"/>
  <c r="H23" i="9"/>
  <c r="L23" i="9"/>
  <c r="F23" i="9"/>
  <c r="K23" i="9"/>
  <c r="J23" i="9"/>
  <c r="I23" i="9"/>
  <c r="L66" i="3"/>
  <c r="K66" i="3"/>
  <c r="I79" i="3"/>
  <c r="H70" i="3"/>
  <c r="F70" i="3"/>
  <c r="F51" i="3"/>
  <c r="I51" i="3"/>
  <c r="H51" i="3"/>
  <c r="I71" i="5"/>
  <c r="L71" i="5"/>
  <c r="K71" i="5"/>
  <c r="F63" i="5"/>
  <c r="H63" i="5"/>
  <c r="F55" i="5"/>
  <c r="K55" i="5"/>
  <c r="L55" i="5"/>
  <c r="L26" i="5"/>
  <c r="K26" i="5"/>
  <c r="H84" i="12"/>
  <c r="K84" i="12"/>
  <c r="L84" i="12"/>
  <c r="F84" i="12"/>
  <c r="I84" i="12"/>
  <c r="J84" i="12"/>
  <c r="H63" i="3"/>
  <c r="I63" i="3"/>
  <c r="J63" i="3"/>
  <c r="F54" i="5"/>
  <c r="L54" i="5"/>
  <c r="H54" i="5"/>
  <c r="S26" i="10"/>
  <c r="U26" i="10" s="1"/>
  <c r="W26" i="10"/>
  <c r="F69" i="12"/>
  <c r="K69" i="12"/>
  <c r="I69" i="12"/>
  <c r="I26" i="12"/>
  <c r="F49" i="9"/>
  <c r="J41" i="9"/>
  <c r="L58" i="3"/>
  <c r="F53" i="12"/>
  <c r="I49" i="9"/>
  <c r="J57" i="9"/>
  <c r="M13" i="3"/>
  <c r="L34" i="3"/>
  <c r="F42" i="3"/>
  <c r="F28" i="3"/>
  <c r="F23" i="5"/>
  <c r="I65" i="5"/>
  <c r="L65" i="12"/>
  <c r="I73" i="12"/>
  <c r="L34" i="12"/>
  <c r="K70" i="3"/>
  <c r="F57" i="3"/>
  <c r="I77" i="3"/>
  <c r="I13" i="3"/>
  <c r="H77" i="3"/>
  <c r="H67" i="3"/>
  <c r="F65" i="5"/>
  <c r="H74" i="5"/>
  <c r="K76" i="12"/>
  <c r="H38" i="12"/>
  <c r="K81" i="14"/>
  <c r="H73" i="14"/>
  <c r="I33" i="14"/>
  <c r="K39" i="3"/>
  <c r="K76" i="5"/>
  <c r="L53" i="12"/>
  <c r="L59" i="12"/>
  <c r="I53" i="12"/>
  <c r="J79" i="12"/>
  <c r="H53" i="12"/>
  <c r="Y18" i="13"/>
  <c r="P28" i="13"/>
  <c r="P29" i="13"/>
  <c r="F82" i="14"/>
  <c r="F81" i="14"/>
  <c r="H61" i="14"/>
  <c r="J57" i="14"/>
  <c r="L52" i="14"/>
  <c r="F33" i="14"/>
  <c r="F41" i="9"/>
  <c r="I57" i="9"/>
  <c r="J49" i="9"/>
  <c r="L38" i="3"/>
  <c r="I33" i="5"/>
  <c r="L60" i="3"/>
  <c r="L13" i="3"/>
  <c r="K30" i="3"/>
  <c r="F67" i="3"/>
  <c r="F34" i="3"/>
  <c r="F13" i="3"/>
  <c r="I34" i="3"/>
  <c r="L33" i="5"/>
  <c r="P42" i="6"/>
  <c r="P25" i="13"/>
  <c r="H80" i="14"/>
  <c r="P93" i="16"/>
  <c r="V93" i="16" s="1"/>
  <c r="G297" i="16"/>
  <c r="P297" i="16"/>
  <c r="W166" i="6"/>
  <c r="S107" i="6"/>
  <c r="U107" i="6" s="1"/>
  <c r="W105" i="6"/>
  <c r="W201" i="6"/>
  <c r="W223" i="10"/>
  <c r="R246" i="7"/>
  <c r="T246" i="7" s="1"/>
  <c r="V242" i="7"/>
  <c r="W49" i="10"/>
  <c r="R271" i="7"/>
  <c r="T271" i="7" s="1"/>
  <c r="W143" i="10"/>
  <c r="V243" i="7"/>
  <c r="H46" i="9"/>
  <c r="F46" i="9"/>
  <c r="L46" i="9"/>
  <c r="I46" i="9"/>
  <c r="J46" i="9"/>
  <c r="G44" i="3"/>
  <c r="K44" i="3"/>
  <c r="J65" i="3"/>
  <c r="H65" i="3"/>
  <c r="F65" i="3"/>
  <c r="I58" i="3"/>
  <c r="H58" i="3"/>
  <c r="F58" i="3"/>
  <c r="K73" i="5"/>
  <c r="F73" i="5"/>
  <c r="I73" i="5"/>
  <c r="H42" i="5"/>
  <c r="I42" i="5"/>
  <c r="L42" i="5"/>
  <c r="W210" i="10"/>
  <c r="S210" i="10"/>
  <c r="U210" i="10" s="1"/>
  <c r="W176" i="10"/>
  <c r="S176" i="10"/>
  <c r="U176" i="10" s="1"/>
  <c r="S30" i="10"/>
  <c r="U30" i="10" s="1"/>
  <c r="W30" i="10"/>
  <c r="Y9" i="11"/>
  <c r="P29" i="11"/>
  <c r="P24" i="11"/>
  <c r="Y12" i="11"/>
  <c r="Y18" i="11"/>
  <c r="Y6" i="11"/>
  <c r="Y3" i="7"/>
  <c r="Y11" i="7"/>
  <c r="P29" i="7"/>
  <c r="P65" i="7"/>
  <c r="P73" i="7"/>
  <c r="P80" i="7"/>
  <c r="P86" i="7"/>
  <c r="P95" i="7"/>
  <c r="P103" i="7"/>
  <c r="P118" i="7"/>
  <c r="P127" i="7"/>
  <c r="P133" i="7"/>
  <c r="P143" i="7"/>
  <c r="P168" i="7"/>
  <c r="P181" i="7"/>
  <c r="P198" i="7"/>
  <c r="P253" i="7"/>
  <c r="P202" i="7"/>
  <c r="Y15" i="7"/>
  <c r="P44" i="7"/>
  <c r="Y4" i="7"/>
  <c r="Y12" i="7"/>
  <c r="P30" i="7"/>
  <c r="P66" i="7"/>
  <c r="P74" i="7"/>
  <c r="P87" i="7"/>
  <c r="P96" i="7"/>
  <c r="P104" i="7"/>
  <c r="P111" i="7"/>
  <c r="P119" i="7"/>
  <c r="P145" i="7"/>
  <c r="P169" i="7"/>
  <c r="P182" i="7"/>
  <c r="P209" i="7"/>
  <c r="P222" i="7"/>
  <c r="P254" i="7"/>
  <c r="Y5" i="7"/>
  <c r="Y13" i="7"/>
  <c r="P33" i="7"/>
  <c r="P67" i="7"/>
  <c r="P81" i="7"/>
  <c r="P88" i="7"/>
  <c r="P97" i="7"/>
  <c r="P105" i="7"/>
  <c r="P113" i="7"/>
  <c r="P120" i="7"/>
  <c r="P128" i="7"/>
  <c r="P134" i="7"/>
  <c r="P146" i="7"/>
  <c r="P174" i="7"/>
  <c r="P233" i="7"/>
  <c r="P255" i="7"/>
  <c r="P211" i="7"/>
  <c r="Y16" i="7"/>
  <c r="Y6" i="7"/>
  <c r="P34" i="7"/>
  <c r="P68" i="7"/>
  <c r="P75" i="7"/>
  <c r="P82" i="7"/>
  <c r="P89" i="7"/>
  <c r="P99" i="7"/>
  <c r="P106" i="7"/>
  <c r="P114" i="7"/>
  <c r="P121" i="7"/>
  <c r="P129" i="7"/>
  <c r="P135" i="7"/>
  <c r="P160" i="7"/>
  <c r="P187" i="7"/>
  <c r="P212" i="7"/>
  <c r="P193" i="7"/>
  <c r="R193" i="7" s="1"/>
  <c r="T193" i="7" s="1"/>
  <c r="P216" i="7"/>
  <c r="Y22" i="7"/>
  <c r="Y8" i="7"/>
  <c r="P22" i="7"/>
  <c r="P37" i="7"/>
  <c r="P70" i="7"/>
  <c r="P77" i="7"/>
  <c r="P84" i="7"/>
  <c r="P91" i="7"/>
  <c r="P101" i="7"/>
  <c r="P108" i="7"/>
  <c r="P115" i="7"/>
  <c r="P123" i="7"/>
  <c r="P130" i="7"/>
  <c r="P138" i="7"/>
  <c r="P163" i="7"/>
  <c r="P179" i="7"/>
  <c r="P192" i="7"/>
  <c r="P215" i="7"/>
  <c r="P244" i="7"/>
  <c r="P200" i="7"/>
  <c r="R200" i="7" s="1"/>
  <c r="T200" i="7" s="1"/>
  <c r="Y18" i="7"/>
  <c r="Y27" i="7"/>
  <c r="Y9" i="7"/>
  <c r="P26" i="7"/>
  <c r="P63" i="7"/>
  <c r="P72" i="7"/>
  <c r="P78" i="7"/>
  <c r="P92" i="7"/>
  <c r="P102" i="7"/>
  <c r="P109" i="7"/>
  <c r="P116" i="7"/>
  <c r="P124" i="7"/>
  <c r="P131" i="7"/>
  <c r="P165" i="7"/>
  <c r="P194" i="7"/>
  <c r="P217" i="7"/>
  <c r="P250" i="7"/>
  <c r="P245" i="7"/>
  <c r="R245" i="7" s="1"/>
  <c r="T245" i="7" s="1"/>
  <c r="P225" i="7"/>
  <c r="W67" i="6"/>
  <c r="W120" i="6"/>
  <c r="W49" i="6"/>
  <c r="W43" i="6"/>
  <c r="S135" i="10"/>
  <c r="U135" i="10" s="1"/>
  <c r="V239" i="7"/>
  <c r="W23" i="13"/>
  <c r="R148" i="7"/>
  <c r="T148" i="7" s="1"/>
  <c r="V153" i="7"/>
  <c r="R221" i="7"/>
  <c r="T221" i="7" s="1"/>
  <c r="V221" i="7"/>
  <c r="H69" i="9"/>
  <c r="J69" i="9"/>
  <c r="L69" i="9"/>
  <c r="H61" i="9"/>
  <c r="K61" i="9"/>
  <c r="F61" i="9"/>
  <c r="I61" i="9"/>
  <c r="J61" i="9"/>
  <c r="I22" i="9"/>
  <c r="F22" i="9"/>
  <c r="K73" i="3"/>
  <c r="L73" i="3"/>
  <c r="J69" i="3"/>
  <c r="F69" i="3"/>
  <c r="K24" i="3"/>
  <c r="J24" i="3"/>
  <c r="F24" i="3"/>
  <c r="J42" i="5"/>
  <c r="F49" i="5"/>
  <c r="L49" i="5"/>
  <c r="H49" i="5"/>
  <c r="J49" i="5"/>
  <c r="F22" i="5"/>
  <c r="K22" i="5"/>
  <c r="L22" i="5"/>
  <c r="I22" i="5"/>
  <c r="H22" i="5"/>
  <c r="I50" i="12"/>
  <c r="K50" i="12"/>
  <c r="J50" i="12"/>
  <c r="J22" i="14"/>
  <c r="F22" i="14"/>
  <c r="W25" i="6"/>
  <c r="W207" i="6"/>
  <c r="S163" i="6"/>
  <c r="U163" i="6" s="1"/>
  <c r="W206" i="6"/>
  <c r="S127" i="10"/>
  <c r="U127" i="10" s="1"/>
  <c r="V207" i="7"/>
  <c r="W218" i="10"/>
  <c r="V189" i="7"/>
  <c r="S113" i="10"/>
  <c r="U113" i="10" s="1"/>
  <c r="R107" i="7"/>
  <c r="T107" i="7" s="1"/>
  <c r="V107" i="7"/>
  <c r="H83" i="9"/>
  <c r="I83" i="9"/>
  <c r="J83" i="9"/>
  <c r="F83" i="9"/>
  <c r="K83" i="9"/>
  <c r="J76" i="9"/>
  <c r="F76" i="9"/>
  <c r="H76" i="9"/>
  <c r="H29" i="9"/>
  <c r="K29" i="9"/>
  <c r="I29" i="9"/>
  <c r="G64" i="3"/>
  <c r="K64" i="3"/>
  <c r="L64" i="3"/>
  <c r="G28" i="3"/>
  <c r="K28" i="3"/>
  <c r="K21" i="3"/>
  <c r="L21" i="3"/>
  <c r="H74" i="3"/>
  <c r="J74" i="3"/>
  <c r="I74" i="3"/>
  <c r="J37" i="3"/>
  <c r="F37" i="3"/>
  <c r="I77" i="5"/>
  <c r="L77" i="5"/>
  <c r="I34" i="5"/>
  <c r="L34" i="5"/>
  <c r="K34" i="5"/>
  <c r="L66" i="12"/>
  <c r="K66" i="12"/>
  <c r="J44" i="12"/>
  <c r="I44" i="12"/>
  <c r="F23" i="12"/>
  <c r="J23" i="12"/>
  <c r="F46" i="14"/>
  <c r="S56" i="6"/>
  <c r="U56" i="6" s="1"/>
  <c r="V264" i="7"/>
  <c r="S75" i="6"/>
  <c r="U75" i="6" s="1"/>
  <c r="W69" i="10"/>
  <c r="W59" i="10"/>
  <c r="H51" i="9"/>
  <c r="J51" i="9"/>
  <c r="F51" i="9"/>
  <c r="H43" i="9"/>
  <c r="L43" i="9"/>
  <c r="J43" i="9"/>
  <c r="I43" i="9"/>
  <c r="L56" i="3"/>
  <c r="G56" i="3"/>
  <c r="K56" i="3"/>
  <c r="K41" i="3"/>
  <c r="L41" i="3"/>
  <c r="J78" i="3"/>
  <c r="F78" i="3"/>
  <c r="J62" i="3"/>
  <c r="F62" i="3"/>
  <c r="K62" i="3"/>
  <c r="H50" i="3"/>
  <c r="F50" i="3"/>
  <c r="S171" i="10"/>
  <c r="U171" i="10" s="1"/>
  <c r="W171" i="10"/>
  <c r="S152" i="10"/>
  <c r="U152" i="10" s="1"/>
  <c r="W152" i="10"/>
  <c r="K72" i="12"/>
  <c r="H72" i="12"/>
  <c r="V237" i="7"/>
  <c r="R190" i="7"/>
  <c r="T190" i="7" s="1"/>
  <c r="L66" i="9"/>
  <c r="F66" i="9"/>
  <c r="K66" i="9"/>
  <c r="I66" i="9"/>
  <c r="I58" i="9"/>
  <c r="K58" i="9"/>
  <c r="J55" i="3"/>
  <c r="I55" i="3"/>
  <c r="H61" i="5"/>
  <c r="F61" i="5"/>
  <c r="L61" i="5"/>
  <c r="I61" i="5"/>
  <c r="K61" i="5"/>
  <c r="H46" i="5"/>
  <c r="J46" i="5"/>
  <c r="I46" i="5"/>
  <c r="K46" i="5"/>
  <c r="L78" i="14"/>
  <c r="H78" i="14"/>
  <c r="H41" i="14"/>
  <c r="I41" i="14"/>
  <c r="F41" i="14"/>
  <c r="W169" i="6"/>
  <c r="W35" i="11"/>
  <c r="W57" i="10"/>
  <c r="W71" i="10"/>
  <c r="W115" i="10"/>
  <c r="W30" i="13"/>
  <c r="V195" i="7"/>
  <c r="J80" i="9"/>
  <c r="K80" i="9"/>
  <c r="F80" i="9"/>
  <c r="H80" i="9"/>
  <c r="L80" i="9"/>
  <c r="H73" i="9"/>
  <c r="I73" i="9"/>
  <c r="F73" i="9"/>
  <c r="L73" i="9"/>
  <c r="K73" i="9"/>
  <c r="L77" i="3"/>
  <c r="G77" i="3"/>
  <c r="K54" i="3"/>
  <c r="L54" i="3"/>
  <c r="J68" i="5"/>
  <c r="K68" i="5"/>
  <c r="S196" i="10"/>
  <c r="U196" i="10" s="1"/>
  <c r="W196" i="10"/>
  <c r="K78" i="12"/>
  <c r="H57" i="12"/>
  <c r="J57" i="12"/>
  <c r="F57" i="12"/>
  <c r="I57" i="12"/>
  <c r="L57" i="12"/>
  <c r="K58" i="14"/>
  <c r="R175" i="7"/>
  <c r="T175" i="7" s="1"/>
  <c r="V175" i="7"/>
  <c r="R36" i="7"/>
  <c r="T36" i="7" s="1"/>
  <c r="V36" i="7"/>
  <c r="H25" i="9"/>
  <c r="L25" i="9"/>
  <c r="J25" i="9"/>
  <c r="K25" i="9"/>
  <c r="I25" i="9"/>
  <c r="F25" i="9"/>
  <c r="F27" i="3"/>
  <c r="K27" i="3"/>
  <c r="I27" i="3"/>
  <c r="J27" i="3"/>
  <c r="F46" i="5"/>
  <c r="L59" i="5"/>
  <c r="K59" i="5"/>
  <c r="J83" i="12"/>
  <c r="L83" i="12"/>
  <c r="H77" i="14"/>
  <c r="F77" i="14"/>
  <c r="W93" i="6"/>
  <c r="W49" i="11"/>
  <c r="H39" i="9"/>
  <c r="J39" i="9"/>
  <c r="I39" i="9"/>
  <c r="F32" i="9"/>
  <c r="H32" i="9"/>
  <c r="G37" i="3"/>
  <c r="L37" i="3"/>
  <c r="I81" i="3"/>
  <c r="H81" i="3"/>
  <c r="J81" i="3"/>
  <c r="L53" i="3"/>
  <c r="J53" i="3"/>
  <c r="H40" i="3"/>
  <c r="I40" i="3"/>
  <c r="J40" i="3"/>
  <c r="L40" i="3"/>
  <c r="F40" i="3"/>
  <c r="H32" i="3"/>
  <c r="K32" i="3"/>
  <c r="J32" i="3"/>
  <c r="F32" i="3"/>
  <c r="L32" i="3"/>
  <c r="J24" i="5"/>
  <c r="K24" i="5"/>
  <c r="K26" i="12"/>
  <c r="J26" i="12"/>
  <c r="L26" i="12"/>
  <c r="K45" i="3"/>
  <c r="F33" i="3"/>
  <c r="J35" i="3"/>
  <c r="J67" i="5"/>
  <c r="H41" i="5"/>
  <c r="F24" i="12"/>
  <c r="J80" i="14"/>
  <c r="I43" i="14"/>
  <c r="L69" i="3"/>
  <c r="L45" i="3"/>
  <c r="K65" i="3"/>
  <c r="I60" i="3"/>
  <c r="I33" i="3"/>
  <c r="I57" i="5"/>
  <c r="J26" i="5"/>
  <c r="L24" i="3"/>
  <c r="K33" i="3"/>
  <c r="K53" i="3"/>
  <c r="G13" i="3"/>
  <c r="I61" i="3"/>
  <c r="J47" i="3"/>
  <c r="K84" i="5"/>
  <c r="I47" i="5"/>
  <c r="J57" i="5"/>
  <c r="F82" i="12"/>
  <c r="H82" i="12"/>
  <c r="L61" i="3"/>
  <c r="J46" i="3"/>
  <c r="L27" i="12"/>
  <c r="H67" i="14"/>
  <c r="K61" i="3"/>
  <c r="J42" i="3"/>
  <c r="W186" i="10"/>
  <c r="K74" i="3"/>
  <c r="K67" i="5"/>
  <c r="I67" i="5"/>
  <c r="W182" i="10"/>
  <c r="I23" i="14"/>
  <c r="Y16" i="16"/>
  <c r="G218" i="16"/>
  <c r="K218" i="16" s="1"/>
  <c r="P218" i="16"/>
  <c r="R218" i="16" s="1"/>
  <c r="T218" i="16" s="1"/>
  <c r="E122" i="16"/>
  <c r="F122" i="16" s="1"/>
  <c r="E276" i="16"/>
  <c r="F276" i="16" s="1"/>
  <c r="G276" i="16" s="1"/>
  <c r="K276" i="16" s="1"/>
  <c r="E205" i="16"/>
  <c r="F205" i="16" s="1"/>
  <c r="P205" i="16" s="1"/>
  <c r="E151" i="16"/>
  <c r="F151" i="16" s="1"/>
  <c r="E118" i="16"/>
  <c r="F118" i="16" s="1"/>
  <c r="G118" i="16" s="1"/>
  <c r="E179" i="16"/>
  <c r="F179" i="16" s="1"/>
  <c r="E114" i="16"/>
  <c r="F114" i="16" s="1"/>
  <c r="E289" i="16"/>
  <c r="F289" i="16" s="1"/>
  <c r="E186" i="16"/>
  <c r="F186" i="16" s="1"/>
  <c r="G186" i="16" s="1"/>
  <c r="K186" i="16" s="1"/>
  <c r="E145" i="16"/>
  <c r="F145" i="16" s="1"/>
  <c r="E99" i="16"/>
  <c r="F99" i="16" s="1"/>
  <c r="G99" i="16" s="1"/>
  <c r="I99" i="16" s="1"/>
  <c r="E150" i="16"/>
  <c r="F150" i="16" s="1"/>
  <c r="G150" i="16" s="1"/>
  <c r="K150" i="16" s="1"/>
  <c r="E273" i="16"/>
  <c r="F273" i="16" s="1"/>
  <c r="P273" i="16" s="1"/>
  <c r="E35" i="16"/>
  <c r="F35" i="16" s="1"/>
  <c r="E49" i="16"/>
  <c r="F49" i="16" s="1"/>
  <c r="E63" i="16"/>
  <c r="F63" i="16" s="1"/>
  <c r="E77" i="16"/>
  <c r="F77" i="16" s="1"/>
  <c r="E24" i="16"/>
  <c r="F24" i="16" s="1"/>
  <c r="E34" i="16"/>
  <c r="F34" i="16" s="1"/>
  <c r="G34" i="16" s="1"/>
  <c r="I34" i="16" s="1"/>
  <c r="E48" i="16"/>
  <c r="F48" i="16" s="1"/>
  <c r="P48" i="16" s="1"/>
  <c r="E62" i="16"/>
  <c r="F62" i="16" s="1"/>
  <c r="P62" i="16" s="1"/>
  <c r="E78" i="16"/>
  <c r="F78" i="16" s="1"/>
  <c r="G78" i="16" s="1"/>
  <c r="E257" i="16"/>
  <c r="F257" i="16" s="1"/>
  <c r="G257" i="16" s="1"/>
  <c r="K257" i="16" s="1"/>
  <c r="E253" i="16"/>
  <c r="F253" i="16" s="1"/>
  <c r="G253" i="16" s="1"/>
  <c r="E245" i="16"/>
  <c r="F245" i="16" s="1"/>
  <c r="E241" i="16"/>
  <c r="F241" i="16" s="1"/>
  <c r="E237" i="16"/>
  <c r="F237" i="16" s="1"/>
  <c r="G237" i="16" s="1"/>
  <c r="E230" i="16"/>
  <c r="F230" i="16" s="1"/>
  <c r="G230" i="16" s="1"/>
  <c r="K230" i="16" s="1"/>
  <c r="E223" i="16"/>
  <c r="F223" i="16" s="1"/>
  <c r="G223" i="16" s="1"/>
  <c r="K223" i="16" s="1"/>
  <c r="E199" i="16"/>
  <c r="F199" i="16" s="1"/>
  <c r="E189" i="16"/>
  <c r="F189" i="16" s="1"/>
  <c r="G189" i="16" s="1"/>
  <c r="K189" i="16" s="1"/>
  <c r="E184" i="16"/>
  <c r="F184" i="16" s="1"/>
  <c r="G184" i="16" s="1"/>
  <c r="K184" i="16" s="1"/>
  <c r="E178" i="16"/>
  <c r="F178" i="16" s="1"/>
  <c r="P178" i="16" s="1"/>
  <c r="E163" i="16"/>
  <c r="F163" i="16" s="1"/>
  <c r="E158" i="16"/>
  <c r="F158" i="16" s="1"/>
  <c r="G158" i="16" s="1"/>
  <c r="J158" i="16" s="1"/>
  <c r="E143" i="16"/>
  <c r="F143" i="16" s="1"/>
  <c r="G143" i="16" s="1"/>
  <c r="J143" i="16" s="1"/>
  <c r="E233" i="16"/>
  <c r="F233" i="16" s="1"/>
  <c r="G233" i="16" s="1"/>
  <c r="E214" i="16"/>
  <c r="F214" i="16" s="1"/>
  <c r="G214" i="16" s="1"/>
  <c r="K214" i="16" s="1"/>
  <c r="E148" i="16"/>
  <c r="F148" i="16" s="1"/>
  <c r="G148" i="16" s="1"/>
  <c r="K148" i="16" s="1"/>
  <c r="E263" i="16"/>
  <c r="F263" i="16" s="1"/>
  <c r="E111" i="16"/>
  <c r="F111" i="16" s="1"/>
  <c r="E102" i="16"/>
  <c r="F102" i="16" s="1"/>
  <c r="G102" i="16" s="1"/>
  <c r="I102" i="16" s="1"/>
  <c r="E116" i="16"/>
  <c r="F116" i="16" s="1"/>
  <c r="G116" i="16" s="1"/>
  <c r="J116" i="16" s="1"/>
  <c r="E269" i="16"/>
  <c r="F269" i="16" s="1"/>
  <c r="G269" i="16" s="1"/>
  <c r="E168" i="16"/>
  <c r="F168" i="16" s="1"/>
  <c r="P168" i="16" s="1"/>
  <c r="E91" i="16"/>
  <c r="F91" i="16" s="1"/>
  <c r="E285" i="16"/>
  <c r="F285" i="16" s="1"/>
  <c r="E128" i="16"/>
  <c r="F128" i="16" s="1"/>
  <c r="G128" i="16" s="1"/>
  <c r="I128" i="16" s="1"/>
  <c r="E278" i="16"/>
  <c r="F278" i="16" s="1"/>
  <c r="E211" i="16"/>
  <c r="F211" i="16" s="1"/>
  <c r="E182" i="16"/>
  <c r="F182" i="16" s="1"/>
  <c r="G182" i="16" s="1"/>
  <c r="E119" i="16"/>
  <c r="F119" i="16" s="1"/>
  <c r="P119" i="16" s="1"/>
  <c r="E291" i="16"/>
  <c r="F291" i="16" s="1"/>
  <c r="P291" i="16" s="1"/>
  <c r="E25" i="16"/>
  <c r="F25" i="16" s="1"/>
  <c r="G25" i="16" s="1"/>
  <c r="E39" i="16"/>
  <c r="F39" i="16" s="1"/>
  <c r="P39" i="16" s="1"/>
  <c r="E51" i="16"/>
  <c r="F51" i="16" s="1"/>
  <c r="E67" i="16"/>
  <c r="F67" i="16" s="1"/>
  <c r="E79" i="16"/>
  <c r="F79" i="16" s="1"/>
  <c r="G79" i="16" s="1"/>
  <c r="I79" i="16" s="1"/>
  <c r="E38" i="16"/>
  <c r="F38" i="16" s="1"/>
  <c r="G38" i="16" s="1"/>
  <c r="E52" i="16"/>
  <c r="F52" i="16" s="1"/>
  <c r="G52" i="16" s="1"/>
  <c r="I52" i="16" s="1"/>
  <c r="E66" i="16"/>
  <c r="F66" i="16" s="1"/>
  <c r="U66" i="16" s="1"/>
  <c r="E82" i="16"/>
  <c r="F82" i="16" s="1"/>
  <c r="E256" i="16"/>
  <c r="F256" i="16" s="1"/>
  <c r="G256" i="16" s="1"/>
  <c r="E252" i="16"/>
  <c r="F252" i="16" s="1"/>
  <c r="G252" i="16" s="1"/>
  <c r="K252" i="16" s="1"/>
  <c r="E244" i="16"/>
  <c r="F244" i="16" s="1"/>
  <c r="G244" i="16" s="1"/>
  <c r="K244" i="16" s="1"/>
  <c r="E240" i="16"/>
  <c r="F240" i="16" s="1"/>
  <c r="G240" i="16" s="1"/>
  <c r="K240" i="16" s="1"/>
  <c r="E236" i="16"/>
  <c r="F236" i="16" s="1"/>
  <c r="G236" i="16" s="1"/>
  <c r="E222" i="16"/>
  <c r="F222" i="16" s="1"/>
  <c r="G222" i="16" s="1"/>
  <c r="K222" i="16" s="1"/>
  <c r="E209" i="16"/>
  <c r="F209" i="16" s="1"/>
  <c r="G209" i="16" s="1"/>
  <c r="E153" i="16"/>
  <c r="F153" i="16" s="1"/>
  <c r="E248" i="16"/>
  <c r="F248" i="16" s="1"/>
  <c r="E219" i="16"/>
  <c r="F219" i="16" s="1"/>
  <c r="G219" i="16" s="1"/>
  <c r="K219" i="16" s="1"/>
  <c r="E270" i="16"/>
  <c r="F270" i="16" s="1"/>
  <c r="E100" i="16"/>
  <c r="F100" i="16" s="1"/>
  <c r="G100" i="16" s="1"/>
  <c r="I100" i="16" s="1"/>
  <c r="E274" i="16"/>
  <c r="F274" i="16" s="1"/>
  <c r="G274" i="16" s="1"/>
  <c r="I274" i="16" s="1"/>
  <c r="E139" i="16"/>
  <c r="F139" i="16" s="1"/>
  <c r="G139" i="16" s="1"/>
  <c r="E107" i="16"/>
  <c r="F107" i="16" s="1"/>
  <c r="P107" i="16" s="1"/>
  <c r="E294" i="16"/>
  <c r="F294" i="16" s="1"/>
  <c r="E162" i="16"/>
  <c r="F162" i="16" s="1"/>
  <c r="E89" i="16"/>
  <c r="F89" i="16" s="1"/>
  <c r="E288" i="16"/>
  <c r="F288" i="16" s="1"/>
  <c r="E171" i="16"/>
  <c r="F171" i="16" s="1"/>
  <c r="G171" i="16" s="1"/>
  <c r="K171" i="16" s="1"/>
  <c r="E126" i="16"/>
  <c r="F126" i="16" s="1"/>
  <c r="P126" i="16" s="1"/>
  <c r="E268" i="16"/>
  <c r="F268" i="16" s="1"/>
  <c r="G268" i="16" s="1"/>
  <c r="E206" i="16"/>
  <c r="F206" i="16" s="1"/>
  <c r="G206" i="16" s="1"/>
  <c r="E27" i="16"/>
  <c r="F27" i="16" s="1"/>
  <c r="E41" i="16"/>
  <c r="F41" i="16" s="1"/>
  <c r="E53" i="16"/>
  <c r="F53" i="16" s="1"/>
  <c r="E69" i="16"/>
  <c r="F69" i="16" s="1"/>
  <c r="E81" i="16"/>
  <c r="F81" i="16" s="1"/>
  <c r="E28" i="16"/>
  <c r="F28" i="16" s="1"/>
  <c r="G28" i="16" s="1"/>
  <c r="I28" i="16" s="1"/>
  <c r="E40" i="16"/>
  <c r="F40" i="16" s="1"/>
  <c r="E54" i="16"/>
  <c r="F54" i="16" s="1"/>
  <c r="G54" i="16" s="1"/>
  <c r="E68" i="16"/>
  <c r="F68" i="16" s="1"/>
  <c r="G68" i="16" s="1"/>
  <c r="E84" i="16"/>
  <c r="F84" i="16" s="1"/>
  <c r="E259" i="16"/>
  <c r="F259" i="16" s="1"/>
  <c r="E229" i="16"/>
  <c r="F229" i="16" s="1"/>
  <c r="G229" i="16" s="1"/>
  <c r="E225" i="16"/>
  <c r="F225" i="16" s="1"/>
  <c r="E213" i="16"/>
  <c r="F213" i="16" s="1"/>
  <c r="P213" i="16" s="1"/>
  <c r="E187" i="16"/>
  <c r="F187" i="16" s="1"/>
  <c r="P187" i="16" s="1"/>
  <c r="E176" i="16"/>
  <c r="F176" i="16" s="1"/>
  <c r="G176" i="16" s="1"/>
  <c r="I176" i="16" s="1"/>
  <c r="E161" i="16"/>
  <c r="F161" i="16" s="1"/>
  <c r="P161" i="16" s="1"/>
  <c r="E157" i="16"/>
  <c r="F157" i="16" s="1"/>
  <c r="P157" i="16" s="1"/>
  <c r="E141" i="16"/>
  <c r="F141" i="16" s="1"/>
  <c r="G141" i="16" s="1"/>
  <c r="E129" i="16"/>
  <c r="F129" i="16" s="1"/>
  <c r="E101" i="16"/>
  <c r="F101" i="16" s="1"/>
  <c r="G101" i="16" s="1"/>
  <c r="I101" i="16" s="1"/>
  <c r="E260" i="16"/>
  <c r="F260" i="16" s="1"/>
  <c r="G260" i="16" s="1"/>
  <c r="K260" i="16" s="1"/>
  <c r="E193" i="16"/>
  <c r="F193" i="16" s="1"/>
  <c r="P193" i="16" s="1"/>
  <c r="E173" i="16"/>
  <c r="F173" i="16" s="1"/>
  <c r="G173" i="16" s="1"/>
  <c r="K173" i="16" s="1"/>
  <c r="E136" i="16"/>
  <c r="F136" i="16" s="1"/>
  <c r="G136" i="16" s="1"/>
  <c r="J136" i="16" s="1"/>
  <c r="E124" i="16"/>
  <c r="F124" i="16" s="1"/>
  <c r="G124" i="16" s="1"/>
  <c r="J124" i="16" s="1"/>
  <c r="E290" i="16"/>
  <c r="F290" i="16" s="1"/>
  <c r="E183" i="16"/>
  <c r="F183" i="16" s="1"/>
  <c r="G183" i="16" s="1"/>
  <c r="E137" i="16"/>
  <c r="F137" i="16" s="1"/>
  <c r="G137" i="16" s="1"/>
  <c r="E105" i="16"/>
  <c r="F105" i="16" s="1"/>
  <c r="P105" i="16" s="1"/>
  <c r="E210" i="16"/>
  <c r="F210" i="16" s="1"/>
  <c r="G210" i="16" s="1"/>
  <c r="K210" i="16" s="1"/>
  <c r="E144" i="16"/>
  <c r="F144" i="16" s="1"/>
  <c r="G144" i="16" s="1"/>
  <c r="E21" i="16"/>
  <c r="F21" i="16" s="1"/>
  <c r="G21" i="16" s="1"/>
  <c r="I21" i="16" s="1"/>
  <c r="E283" i="16"/>
  <c r="F283" i="16" s="1"/>
  <c r="E169" i="16"/>
  <c r="F169" i="16" s="1"/>
  <c r="E198" i="16"/>
  <c r="F198" i="16" s="1"/>
  <c r="G198" i="16" s="1"/>
  <c r="K198" i="16" s="1"/>
  <c r="E167" i="16"/>
  <c r="F167" i="16" s="1"/>
  <c r="P167" i="16" s="1"/>
  <c r="E117" i="16"/>
  <c r="F117" i="16" s="1"/>
  <c r="G117" i="16" s="1"/>
  <c r="E287" i="16"/>
  <c r="F287" i="16" s="1"/>
  <c r="G287" i="16" s="1"/>
  <c r="E43" i="16"/>
  <c r="F43" i="16" s="1"/>
  <c r="G43" i="16" s="1"/>
  <c r="E55" i="16"/>
  <c r="F55" i="16" s="1"/>
  <c r="G55" i="16" s="1"/>
  <c r="I55" i="16" s="1"/>
  <c r="E71" i="16"/>
  <c r="F71" i="16" s="1"/>
  <c r="P71" i="16" s="1"/>
  <c r="E83" i="16"/>
  <c r="F83" i="16" s="1"/>
  <c r="E30" i="16"/>
  <c r="F30" i="16" s="1"/>
  <c r="E56" i="16"/>
  <c r="F56" i="16" s="1"/>
  <c r="P56" i="16" s="1"/>
  <c r="E70" i="16"/>
  <c r="F70" i="16" s="1"/>
  <c r="F17" i="16"/>
  <c r="E255" i="16"/>
  <c r="F255" i="16" s="1"/>
  <c r="G255" i="16" s="1"/>
  <c r="K255" i="16" s="1"/>
  <c r="E251" i="16"/>
  <c r="F251" i="16" s="1"/>
  <c r="G251" i="16" s="1"/>
  <c r="K251" i="16" s="1"/>
  <c r="E247" i="16"/>
  <c r="F247" i="16" s="1"/>
  <c r="G247" i="16" s="1"/>
  <c r="E243" i="16"/>
  <c r="F243" i="16" s="1"/>
  <c r="G243" i="16" s="1"/>
  <c r="E239" i="16"/>
  <c r="F239" i="16" s="1"/>
  <c r="G239" i="16" s="1"/>
  <c r="E232" i="16"/>
  <c r="F232" i="16" s="1"/>
  <c r="P232" i="16" s="1"/>
  <c r="E208" i="16"/>
  <c r="F208" i="16" s="1"/>
  <c r="E201" i="16"/>
  <c r="F201" i="16" s="1"/>
  <c r="G201" i="16" s="1"/>
  <c r="E191" i="16"/>
  <c r="F191" i="16" s="1"/>
  <c r="P191" i="16" s="1"/>
  <c r="E152" i="16"/>
  <c r="F152" i="16" s="1"/>
  <c r="E146" i="16"/>
  <c r="F146" i="16" s="1"/>
  <c r="P146" i="16" s="1"/>
  <c r="E134" i="16"/>
  <c r="F134" i="16" s="1"/>
  <c r="P134" i="16" s="1"/>
  <c r="E115" i="16"/>
  <c r="F115" i="16" s="1"/>
  <c r="P115" i="16" s="1"/>
  <c r="E226" i="16"/>
  <c r="F226" i="16" s="1"/>
  <c r="G226" i="16" s="1"/>
  <c r="K226" i="16" s="1"/>
  <c r="E264" i="16"/>
  <c r="F264" i="16" s="1"/>
  <c r="G264" i="16" s="1"/>
  <c r="E96" i="16"/>
  <c r="F96" i="16" s="1"/>
  <c r="P96" i="16" s="1"/>
  <c r="E281" i="16"/>
  <c r="F281" i="16" s="1"/>
  <c r="G281" i="16" s="1"/>
  <c r="K281" i="16" s="1"/>
  <c r="E181" i="16"/>
  <c r="F181" i="16" s="1"/>
  <c r="G181" i="16" s="1"/>
  <c r="E132" i="16"/>
  <c r="F132" i="16" s="1"/>
  <c r="E275" i="16"/>
  <c r="F275" i="16" s="1"/>
  <c r="G275" i="16" s="1"/>
  <c r="E204" i="16"/>
  <c r="F204" i="16" s="1"/>
  <c r="G204" i="16" s="1"/>
  <c r="E160" i="16"/>
  <c r="F160" i="16" s="1"/>
  <c r="E112" i="16"/>
  <c r="F112" i="16" s="1"/>
  <c r="E165" i="16"/>
  <c r="F165" i="16" s="1"/>
  <c r="G165" i="16" s="1"/>
  <c r="E106" i="16"/>
  <c r="F106" i="16" s="1"/>
  <c r="G106" i="16" s="1"/>
  <c r="E298" i="16"/>
  <c r="F298" i="16" s="1"/>
  <c r="P298" i="16" s="1"/>
  <c r="E29" i="16"/>
  <c r="F29" i="16" s="1"/>
  <c r="P29" i="16" s="1"/>
  <c r="E45" i="16"/>
  <c r="F45" i="16" s="1"/>
  <c r="E57" i="16"/>
  <c r="F57" i="16" s="1"/>
  <c r="P57" i="16" s="1"/>
  <c r="E42" i="16"/>
  <c r="F42" i="16" s="1"/>
  <c r="G42" i="16" s="1"/>
  <c r="I42" i="16" s="1"/>
  <c r="E72" i="16"/>
  <c r="F72" i="16" s="1"/>
  <c r="G72" i="16" s="1"/>
  <c r="I72" i="16" s="1"/>
  <c r="E262" i="16"/>
  <c r="F262" i="16" s="1"/>
  <c r="E258" i="16"/>
  <c r="F258" i="16" s="1"/>
  <c r="P258" i="16" s="1"/>
  <c r="E235" i="16"/>
  <c r="F235" i="16" s="1"/>
  <c r="P235" i="16" s="1"/>
  <c r="E228" i="16"/>
  <c r="F228" i="16" s="1"/>
  <c r="G228" i="16" s="1"/>
  <c r="K228" i="16" s="1"/>
  <c r="E221" i="16"/>
  <c r="F221" i="16" s="1"/>
  <c r="G221" i="16" s="1"/>
  <c r="J221" i="16" s="1"/>
  <c r="E216" i="16"/>
  <c r="F216" i="16" s="1"/>
  <c r="G216" i="16" s="1"/>
  <c r="K216" i="16" s="1"/>
  <c r="E195" i="16"/>
  <c r="F195" i="16" s="1"/>
  <c r="P195" i="16" s="1"/>
  <c r="E180" i="16"/>
  <c r="F180" i="16" s="1"/>
  <c r="G180" i="16" s="1"/>
  <c r="I180" i="16" s="1"/>
  <c r="E175" i="16"/>
  <c r="F175" i="16" s="1"/>
  <c r="E164" i="16"/>
  <c r="F164" i="16" s="1"/>
  <c r="G164" i="16" s="1"/>
  <c r="K164" i="16" s="1"/>
  <c r="E121" i="16"/>
  <c r="F121" i="16" s="1"/>
  <c r="G121" i="16" s="1"/>
  <c r="J121" i="16" s="1"/>
  <c r="Y8" i="16"/>
  <c r="E303" i="16"/>
  <c r="F303" i="16" s="1"/>
  <c r="P303" i="16" s="1"/>
  <c r="E271" i="16"/>
  <c r="F271" i="16" s="1"/>
  <c r="G271" i="16" s="1"/>
  <c r="K271" i="16" s="1"/>
  <c r="E272" i="16"/>
  <c r="F272" i="16" s="1"/>
  <c r="P272" i="16" s="1"/>
  <c r="E94" i="16"/>
  <c r="F94" i="16" s="1"/>
  <c r="G94" i="16" s="1"/>
  <c r="I94" i="16" s="1"/>
  <c r="E172" i="16"/>
  <c r="F172" i="16" s="1"/>
  <c r="G172" i="16" s="1"/>
  <c r="E120" i="16"/>
  <c r="F120" i="16" s="1"/>
  <c r="G120" i="16" s="1"/>
  <c r="E87" i="16"/>
  <c r="F87" i="16" s="1"/>
  <c r="E207" i="16"/>
  <c r="F207" i="16" s="1"/>
  <c r="G207" i="16" s="1"/>
  <c r="K207" i="16" s="1"/>
  <c r="E142" i="16"/>
  <c r="F142" i="16" s="1"/>
  <c r="G142" i="16" s="1"/>
  <c r="I142" i="16" s="1"/>
  <c r="E266" i="16"/>
  <c r="F266" i="16" s="1"/>
  <c r="G266" i="16" s="1"/>
  <c r="K266" i="16" s="1"/>
  <c r="E202" i="16"/>
  <c r="F202" i="16" s="1"/>
  <c r="G202" i="16" s="1"/>
  <c r="K202" i="16" s="1"/>
  <c r="E154" i="16"/>
  <c r="F154" i="16" s="1"/>
  <c r="G154" i="16" s="1"/>
  <c r="I154" i="16" s="1"/>
  <c r="E110" i="16"/>
  <c r="F110" i="16" s="1"/>
  <c r="P110" i="16" s="1"/>
  <c r="E293" i="16"/>
  <c r="F293" i="16" s="1"/>
  <c r="G293" i="16" s="1"/>
  <c r="K293" i="16" s="1"/>
  <c r="E196" i="16"/>
  <c r="F196" i="16" s="1"/>
  <c r="G196" i="16" s="1"/>
  <c r="E88" i="16"/>
  <c r="F88" i="16" s="1"/>
  <c r="G88" i="16" s="1"/>
  <c r="I88" i="16" s="1"/>
  <c r="E277" i="16"/>
  <c r="F277" i="16" s="1"/>
  <c r="P277" i="16" s="1"/>
  <c r="E31" i="16"/>
  <c r="F31" i="16" s="1"/>
  <c r="P31" i="16" s="1"/>
  <c r="E59" i="16"/>
  <c r="F59" i="16" s="1"/>
  <c r="P59" i="16" s="1"/>
  <c r="E73" i="16"/>
  <c r="F73" i="16" s="1"/>
  <c r="G73" i="16" s="1"/>
  <c r="I73" i="16" s="1"/>
  <c r="E32" i="16"/>
  <c r="F32" i="16" s="1"/>
  <c r="P32" i="16" s="1"/>
  <c r="E44" i="16"/>
  <c r="F44" i="16" s="1"/>
  <c r="E58" i="16"/>
  <c r="F58" i="16" s="1"/>
  <c r="G58" i="16" s="1"/>
  <c r="E74" i="16"/>
  <c r="F74" i="16" s="1"/>
  <c r="P74" i="16" s="1"/>
  <c r="E254" i="16"/>
  <c r="F254" i="16" s="1"/>
  <c r="G254" i="16" s="1"/>
  <c r="E250" i="16"/>
  <c r="F250" i="16" s="1"/>
  <c r="G250" i="16" s="1"/>
  <c r="E246" i="16"/>
  <c r="F246" i="16" s="1"/>
  <c r="G246" i="16" s="1"/>
  <c r="E242" i="16"/>
  <c r="F242" i="16" s="1"/>
  <c r="G242" i="16" s="1"/>
  <c r="K242" i="16" s="1"/>
  <c r="E238" i="16"/>
  <c r="F238" i="16" s="1"/>
  <c r="G238" i="16" s="1"/>
  <c r="E231" i="16"/>
  <c r="F231" i="16" s="1"/>
  <c r="G231" i="16" s="1"/>
  <c r="E224" i="16"/>
  <c r="F224" i="16" s="1"/>
  <c r="G224" i="16" s="1"/>
  <c r="K224" i="16" s="1"/>
  <c r="E212" i="16"/>
  <c r="F212" i="16" s="1"/>
  <c r="G212" i="16" s="1"/>
  <c r="K212" i="16" s="1"/>
  <c r="E200" i="16"/>
  <c r="F200" i="16" s="1"/>
  <c r="E190" i="16"/>
  <c r="F190" i="16" s="1"/>
  <c r="G190" i="16" s="1"/>
  <c r="I190" i="16" s="1"/>
  <c r="E185" i="16"/>
  <c r="F185" i="16" s="1"/>
  <c r="G185" i="16" s="1"/>
  <c r="E170" i="16"/>
  <c r="F170" i="16" s="1"/>
  <c r="G170" i="16" s="1"/>
  <c r="K170" i="16" s="1"/>
  <c r="E159" i="16"/>
  <c r="F159" i="16" s="1"/>
  <c r="P159" i="16" s="1"/>
  <c r="E133" i="16"/>
  <c r="F133" i="16" s="1"/>
  <c r="P133" i="16" s="1"/>
  <c r="E280" i="16"/>
  <c r="F280" i="16" s="1"/>
  <c r="G280" i="16" s="1"/>
  <c r="E282" i="16"/>
  <c r="F282" i="16" s="1"/>
  <c r="G282" i="16" s="1"/>
  <c r="G279" i="16"/>
  <c r="K279" i="16" s="1"/>
  <c r="E217" i="16"/>
  <c r="F217" i="16" s="1"/>
  <c r="P217" i="16" s="1"/>
  <c r="E166" i="16"/>
  <c r="F166" i="16" s="1"/>
  <c r="G166" i="16" s="1"/>
  <c r="K166" i="16" s="1"/>
  <c r="E85" i="16"/>
  <c r="F85" i="16" s="1"/>
  <c r="G85" i="16" s="1"/>
  <c r="E197" i="16"/>
  <c r="F197" i="16" s="1"/>
  <c r="G197" i="16" s="1"/>
  <c r="K197" i="16" s="1"/>
  <c r="E130" i="16"/>
  <c r="F130" i="16" s="1"/>
  <c r="G130" i="16" s="1"/>
  <c r="E192" i="16"/>
  <c r="F192" i="16" s="1"/>
  <c r="G192" i="16" s="1"/>
  <c r="E147" i="16"/>
  <c r="F147" i="16" s="1"/>
  <c r="P147" i="16" s="1"/>
  <c r="E108" i="16"/>
  <c r="F108" i="16" s="1"/>
  <c r="G108" i="16" s="1"/>
  <c r="J108" i="16" s="1"/>
  <c r="E220" i="16"/>
  <c r="F220" i="16" s="1"/>
  <c r="G220" i="16" s="1"/>
  <c r="U193" i="16"/>
  <c r="E156" i="16"/>
  <c r="F156" i="16" s="1"/>
  <c r="P156" i="16" s="1"/>
  <c r="E86" i="16"/>
  <c r="F86" i="16" s="1"/>
  <c r="G86" i="16" s="1"/>
  <c r="E33" i="16"/>
  <c r="F33" i="16" s="1"/>
  <c r="G33" i="16" s="1"/>
  <c r="I33" i="16" s="1"/>
  <c r="E47" i="16"/>
  <c r="F47" i="16" s="1"/>
  <c r="G47" i="16" s="1"/>
  <c r="I47" i="16" s="1"/>
  <c r="E61" i="16"/>
  <c r="F61" i="16" s="1"/>
  <c r="G61" i="16" s="1"/>
  <c r="E75" i="16"/>
  <c r="F75" i="16" s="1"/>
  <c r="G75" i="16" s="1"/>
  <c r="E22" i="16"/>
  <c r="F22" i="16" s="1"/>
  <c r="P22" i="16" s="1"/>
  <c r="E46" i="16"/>
  <c r="F46" i="16" s="1"/>
  <c r="G46" i="16" s="1"/>
  <c r="E60" i="16"/>
  <c r="F60" i="16" s="1"/>
  <c r="G60" i="16" s="1"/>
  <c r="E76" i="16"/>
  <c r="F76" i="16" s="1"/>
  <c r="P76" i="16" s="1"/>
  <c r="G178" i="16"/>
  <c r="K178" i="16" s="1"/>
  <c r="E261" i="16"/>
  <c r="F261" i="16" s="1"/>
  <c r="G261" i="16" s="1"/>
  <c r="K261" i="16" s="1"/>
  <c r="E249" i="16"/>
  <c r="F249" i="16" s="1"/>
  <c r="G249" i="16" s="1"/>
  <c r="K249" i="16" s="1"/>
  <c r="E234" i="16"/>
  <c r="F234" i="16" s="1"/>
  <c r="G234" i="16" s="1"/>
  <c r="E227" i="16"/>
  <c r="F227" i="16" s="1"/>
  <c r="G227" i="16" s="1"/>
  <c r="K227" i="16" s="1"/>
  <c r="E215" i="16"/>
  <c r="F215" i="16" s="1"/>
  <c r="G215" i="16" s="1"/>
  <c r="E194" i="16"/>
  <c r="F194" i="16" s="1"/>
  <c r="G194" i="16" s="1"/>
  <c r="E174" i="16"/>
  <c r="F174" i="16" s="1"/>
  <c r="G174" i="16" s="1"/>
  <c r="J174" i="16" s="1"/>
  <c r="E155" i="16"/>
  <c r="F155" i="16" s="1"/>
  <c r="G155" i="16" s="1"/>
  <c r="K155" i="16" s="1"/>
  <c r="E98" i="16"/>
  <c r="F98" i="16" s="1"/>
  <c r="E286" i="16"/>
  <c r="F286" i="16" s="1"/>
  <c r="I149" i="16"/>
  <c r="P211" i="16"/>
  <c r="G211" i="16"/>
  <c r="K211" i="16" s="1"/>
  <c r="G107" i="16"/>
  <c r="I107" i="16" s="1"/>
  <c r="Y25" i="16"/>
  <c r="Y26" i="16"/>
  <c r="P138" i="16"/>
  <c r="P124" i="16"/>
  <c r="Y27" i="16"/>
  <c r="P184" i="16"/>
  <c r="G93" i="16"/>
  <c r="I93" i="16" s="1"/>
  <c r="P117" i="16"/>
  <c r="P220" i="16"/>
  <c r="R220" i="16" s="1"/>
  <c r="T220" i="16" s="1"/>
  <c r="P68" i="16"/>
  <c r="R68" i="16" s="1"/>
  <c r="T68" i="16" s="1"/>
  <c r="Y10" i="16"/>
  <c r="E299" i="16"/>
  <c r="F299" i="16" s="1"/>
  <c r="G299" i="16" s="1"/>
  <c r="K299" i="16" s="1"/>
  <c r="V218" i="16"/>
  <c r="K183" i="16"/>
  <c r="P171" i="16"/>
  <c r="P276" i="16"/>
  <c r="R276" i="16" s="1"/>
  <c r="T276" i="16" s="1"/>
  <c r="P279" i="16"/>
  <c r="V279" i="16" s="1"/>
  <c r="P78" i="16"/>
  <c r="R78" i="16" s="1"/>
  <c r="T78" i="16" s="1"/>
  <c r="P55" i="16"/>
  <c r="V55" i="16" s="1"/>
  <c r="P26" i="16"/>
  <c r="Y17" i="16"/>
  <c r="Y19" i="16"/>
  <c r="P244" i="16"/>
  <c r="V244" i="16" s="1"/>
  <c r="P224" i="16"/>
  <c r="P149" i="16"/>
  <c r="V149" i="16" s="1"/>
  <c r="P183" i="16"/>
  <c r="V183" i="16" s="1"/>
  <c r="P116" i="16"/>
  <c r="V116" i="16" s="1"/>
  <c r="P79" i="16"/>
  <c r="Y4" i="16"/>
  <c r="P136" i="16"/>
  <c r="V136" i="16" s="1"/>
  <c r="Y14" i="16"/>
  <c r="P283" i="16"/>
  <c r="Y2" i="16"/>
  <c r="Y7" i="16"/>
  <c r="P50" i="16"/>
  <c r="P252" i="16"/>
  <c r="R252" i="16" s="1"/>
  <c r="T252" i="16" s="1"/>
  <c r="P254" i="16"/>
  <c r="Y22" i="16"/>
  <c r="Y12" i="16"/>
  <c r="Y20" i="16"/>
  <c r="P267" i="16"/>
  <c r="Y6" i="16"/>
  <c r="P229" i="16"/>
  <c r="R229" i="16" s="1"/>
  <c r="T229" i="16" s="1"/>
  <c r="Y9" i="16"/>
  <c r="P239" i="16"/>
  <c r="E295" i="16"/>
  <c r="F295" i="16" s="1"/>
  <c r="G295" i="16" s="1"/>
  <c r="K295" i="16" s="1"/>
  <c r="P128" i="16"/>
  <c r="P99" i="16"/>
  <c r="R99" i="16" s="1"/>
  <c r="T99" i="16" s="1"/>
  <c r="Y11" i="16"/>
  <c r="Y5" i="16"/>
  <c r="Y13" i="16"/>
  <c r="P253" i="16"/>
  <c r="Y18" i="16"/>
  <c r="Y24" i="16"/>
  <c r="P206" i="16"/>
  <c r="Y29" i="16"/>
  <c r="Y30" i="16"/>
  <c r="Y23" i="16"/>
  <c r="Y28" i="16"/>
  <c r="P293" i="16"/>
  <c r="P198" i="16"/>
  <c r="R198" i="16" s="1"/>
  <c r="T198" i="16" s="1"/>
  <c r="P265" i="16"/>
  <c r="P189" i="16"/>
  <c r="R189" i="16" s="1"/>
  <c r="T189" i="16" s="1"/>
  <c r="P101" i="16"/>
  <c r="P203" i="16"/>
  <c r="G203" i="16"/>
  <c r="G156" i="16"/>
  <c r="G50" i="16"/>
  <c r="G67" i="16"/>
  <c r="I67" i="16" s="1"/>
  <c r="P67" i="16"/>
  <c r="P237" i="16"/>
  <c r="P91" i="16"/>
  <c r="G91" i="16"/>
  <c r="P38" i="16"/>
  <c r="I78" i="16"/>
  <c r="G161" i="16"/>
  <c r="P290" i="16"/>
  <c r="G290" i="16"/>
  <c r="K290" i="16" s="1"/>
  <c r="P186" i="16"/>
  <c r="R186" i="16" s="1"/>
  <c r="T186" i="16" s="1"/>
  <c r="P263" i="16"/>
  <c r="G263" i="16"/>
  <c r="K263" i="16" s="1"/>
  <c r="G104" i="16"/>
  <c r="I104" i="16" s="1"/>
  <c r="P104" i="16"/>
  <c r="G126" i="16"/>
  <c r="I126" i="16" s="1"/>
  <c r="P97" i="16"/>
  <c r="G97" i="16"/>
  <c r="G119" i="16"/>
  <c r="J119" i="16" s="1"/>
  <c r="P30" i="16"/>
  <c r="G30" i="16"/>
  <c r="G133" i="16"/>
  <c r="P100" i="16"/>
  <c r="G40" i="16"/>
  <c r="P40" i="16"/>
  <c r="J243" i="16"/>
  <c r="G152" i="16"/>
  <c r="P152" i="16"/>
  <c r="P282" i="16"/>
  <c r="G205" i="16"/>
  <c r="K205" i="16" s="1"/>
  <c r="G270" i="16"/>
  <c r="K270" i="16" s="1"/>
  <c r="P270" i="16"/>
  <c r="P179" i="16"/>
  <c r="G179" i="16"/>
  <c r="P278" i="16"/>
  <c r="V278" i="16" s="1"/>
  <c r="G278" i="16"/>
  <c r="K278" i="16" s="1"/>
  <c r="P118" i="16"/>
  <c r="P140" i="16"/>
  <c r="G140" i="16"/>
  <c r="P106" i="16"/>
  <c r="G27" i="16"/>
  <c r="P27" i="16"/>
  <c r="P260" i="16"/>
  <c r="P129" i="16"/>
  <c r="G129" i="16"/>
  <c r="G105" i="16"/>
  <c r="I105" i="16" s="1"/>
  <c r="G177" i="16"/>
  <c r="P177" i="16"/>
  <c r="P204" i="16"/>
  <c r="G29" i="16"/>
  <c r="G41" i="16"/>
  <c r="I41" i="16" s="1"/>
  <c r="P41" i="16"/>
  <c r="R41" i="16" s="1"/>
  <c r="T41" i="16" s="1"/>
  <c r="P65" i="16"/>
  <c r="G65" i="16"/>
  <c r="G115" i="16"/>
  <c r="P25" i="16"/>
  <c r="R25" i="16" s="1"/>
  <c r="T25" i="16" s="1"/>
  <c r="P174" i="16"/>
  <c r="E125" i="16"/>
  <c r="F125" i="16" s="1"/>
  <c r="P125" i="16" s="1"/>
  <c r="E95" i="16"/>
  <c r="F95" i="16" s="1"/>
  <c r="E90" i="16"/>
  <c r="F90" i="16" s="1"/>
  <c r="E284" i="16"/>
  <c r="F284" i="16" s="1"/>
  <c r="E306" i="16"/>
  <c r="F306" i="16" s="1"/>
  <c r="P306" i="16" s="1"/>
  <c r="E302" i="16"/>
  <c r="F302" i="16" s="1"/>
  <c r="G302" i="16" s="1"/>
  <c r="P52" i="16"/>
  <c r="V52" i="16" s="1"/>
  <c r="E135" i="16"/>
  <c r="F135" i="16" s="1"/>
  <c r="E127" i="16"/>
  <c r="F127" i="16" s="1"/>
  <c r="P127" i="16" s="1"/>
  <c r="E109" i="16"/>
  <c r="F109" i="16" s="1"/>
  <c r="E103" i="16"/>
  <c r="F103" i="16" s="1"/>
  <c r="E92" i="16"/>
  <c r="F92" i="16" s="1"/>
  <c r="G92" i="16" s="1"/>
  <c r="P34" i="16"/>
  <c r="V34" i="16" s="1"/>
  <c r="E131" i="16"/>
  <c r="F131" i="16" s="1"/>
  <c r="E123" i="16"/>
  <c r="F123" i="16" s="1"/>
  <c r="E113" i="16"/>
  <c r="F113" i="16" s="1"/>
  <c r="E305" i="16"/>
  <c r="F305" i="16" s="1"/>
  <c r="G305" i="16" s="1"/>
  <c r="E301" i="16"/>
  <c r="F301" i="16" s="1"/>
  <c r="P301" i="16" s="1"/>
  <c r="P42" i="16"/>
  <c r="R42" i="16" s="1"/>
  <c r="T42" i="16" s="1"/>
  <c r="E292" i="16"/>
  <c r="F292" i="16" s="1"/>
  <c r="E296" i="16"/>
  <c r="F296" i="16" s="1"/>
  <c r="G296" i="16" s="1"/>
  <c r="E304" i="16"/>
  <c r="F304" i="16" s="1"/>
  <c r="G304" i="16" s="1"/>
  <c r="E300" i="16"/>
  <c r="F300" i="16" s="1"/>
  <c r="P300" i="16" s="1"/>
  <c r="G303" i="16"/>
  <c r="G289" i="16"/>
  <c r="P289" i="16"/>
  <c r="P169" i="16"/>
  <c r="G169" i="16"/>
  <c r="J169" i="16" s="1"/>
  <c r="P280" i="16"/>
  <c r="K182" i="16"/>
  <c r="P162" i="16"/>
  <c r="G162" i="16"/>
  <c r="G114" i="16"/>
  <c r="P114" i="16"/>
  <c r="G160" i="16"/>
  <c r="I160" i="16" s="1"/>
  <c r="P160" i="16"/>
  <c r="G110" i="16"/>
  <c r="I110" i="16" s="1"/>
  <c r="G153" i="16"/>
  <c r="P153" i="16"/>
  <c r="G134" i="16"/>
  <c r="P145" i="16"/>
  <c r="G145" i="16"/>
  <c r="P299" i="16"/>
  <c r="P132" i="16"/>
  <c r="G132" i="16"/>
  <c r="G288" i="16"/>
  <c r="P288" i="16"/>
  <c r="J141" i="16"/>
  <c r="P262" i="16"/>
  <c r="G262" i="16"/>
  <c r="P259" i="16"/>
  <c r="G259" i="16"/>
  <c r="I120" i="16"/>
  <c r="P111" i="16"/>
  <c r="G111" i="16"/>
  <c r="P188" i="16"/>
  <c r="G188" i="16"/>
  <c r="G285" i="16"/>
  <c r="K285" i="16" s="1"/>
  <c r="P285" i="16"/>
  <c r="G267" i="16"/>
  <c r="P281" i="16"/>
  <c r="R281" i="16" s="1"/>
  <c r="T281" i="16" s="1"/>
  <c r="P122" i="16"/>
  <c r="G122" i="16"/>
  <c r="J122" i="16" s="1"/>
  <c r="P87" i="16"/>
  <c r="G87" i="16"/>
  <c r="G69" i="16"/>
  <c r="P69" i="16"/>
  <c r="P24" i="16"/>
  <c r="G24" i="16"/>
  <c r="I24" i="16" s="1"/>
  <c r="I58" i="16"/>
  <c r="J68" i="16"/>
  <c r="P80" i="16"/>
  <c r="G80" i="16"/>
  <c r="P294" i="16"/>
  <c r="G294" i="16"/>
  <c r="P89" i="16"/>
  <c r="G89" i="16"/>
  <c r="G167" i="16"/>
  <c r="G283" i="16"/>
  <c r="P37" i="16"/>
  <c r="G37" i="16"/>
  <c r="P45" i="16"/>
  <c r="G45" i="16"/>
  <c r="P77" i="16"/>
  <c r="G77" i="16"/>
  <c r="G56" i="16"/>
  <c r="K256" i="16"/>
  <c r="P231" i="16"/>
  <c r="P199" i="16"/>
  <c r="G199" i="16"/>
  <c r="P175" i="16"/>
  <c r="G175" i="16"/>
  <c r="P63" i="16"/>
  <c r="G63" i="16"/>
  <c r="P70" i="16"/>
  <c r="G70" i="16"/>
  <c r="G82" i="16"/>
  <c r="P82" i="16"/>
  <c r="J233" i="16"/>
  <c r="P81" i="16"/>
  <c r="G81" i="16"/>
  <c r="I81" i="16" s="1"/>
  <c r="P245" i="16"/>
  <c r="U245" i="16"/>
  <c r="P236" i="16"/>
  <c r="P102" i="16"/>
  <c r="R102" i="16" s="1"/>
  <c r="T102" i="16" s="1"/>
  <c r="P23" i="16"/>
  <c r="G23" i="16"/>
  <c r="P49" i="16"/>
  <c r="G49" i="16"/>
  <c r="G83" i="16"/>
  <c r="P83" i="16"/>
  <c r="G74" i="16"/>
  <c r="G84" i="16"/>
  <c r="P84" i="16"/>
  <c r="P248" i="16"/>
  <c r="G248" i="16"/>
  <c r="P163" i="16"/>
  <c r="G163" i="16"/>
  <c r="G159" i="16"/>
  <c r="J159" i="16" s="1"/>
  <c r="I25" i="16"/>
  <c r="P51" i="16"/>
  <c r="G51" i="16"/>
  <c r="G76" i="16"/>
  <c r="K229" i="16"/>
  <c r="P200" i="16"/>
  <c r="U200" i="16"/>
  <c r="G146" i="16"/>
  <c r="G39" i="16"/>
  <c r="P64" i="16"/>
  <c r="G64" i="16"/>
  <c r="P241" i="16"/>
  <c r="G241" i="16"/>
  <c r="P238" i="16"/>
  <c r="G35" i="16"/>
  <c r="P35" i="16"/>
  <c r="P75" i="16"/>
  <c r="I30" i="16"/>
  <c r="G36" i="16"/>
  <c r="P36" i="16"/>
  <c r="G44" i="16"/>
  <c r="P44" i="16"/>
  <c r="P225" i="16"/>
  <c r="G225" i="16"/>
  <c r="G127" i="16"/>
  <c r="P92" i="16"/>
  <c r="V42" i="16"/>
  <c r="G26" i="16"/>
  <c r="P305" i="16"/>
  <c r="G306" i="16"/>
  <c r="C16" i="6"/>
  <c r="D18" i="6" s="1"/>
  <c r="C16" i="10"/>
  <c r="D18" i="10" s="1"/>
  <c r="O39" i="6"/>
  <c r="O42" i="6"/>
  <c r="O38" i="6"/>
  <c r="C15" i="6"/>
  <c r="O46" i="6"/>
  <c r="O43" i="6"/>
  <c r="O45" i="6"/>
  <c r="O50" i="6"/>
  <c r="O41" i="6"/>
  <c r="O40" i="6"/>
  <c r="O44" i="6"/>
  <c r="O47" i="6"/>
  <c r="C16" i="13"/>
  <c r="D18" i="13" s="1"/>
  <c r="O213" i="10"/>
  <c r="O216" i="10"/>
  <c r="O173" i="10"/>
  <c r="O46" i="10"/>
  <c r="O63" i="10"/>
  <c r="O172" i="10"/>
  <c r="O47" i="10"/>
  <c r="O136" i="10"/>
  <c r="O118" i="10"/>
  <c r="O69" i="10"/>
  <c r="O41" i="10"/>
  <c r="O205" i="10"/>
  <c r="O202" i="10"/>
  <c r="O143" i="10"/>
  <c r="O65" i="10"/>
  <c r="O116" i="10"/>
  <c r="O189" i="10"/>
  <c r="O176" i="10"/>
  <c r="O163" i="10"/>
  <c r="O171" i="10"/>
  <c r="O200" i="10"/>
  <c r="O219" i="10"/>
  <c r="O162" i="10"/>
  <c r="O211" i="10"/>
  <c r="O125" i="10"/>
  <c r="O72" i="10"/>
  <c r="O51" i="10"/>
  <c r="O220" i="10"/>
  <c r="O204" i="10"/>
  <c r="O123" i="10"/>
  <c r="O209" i="10"/>
  <c r="O196" i="10"/>
  <c r="O179" i="10"/>
  <c r="O184" i="10"/>
  <c r="O188" i="10"/>
  <c r="O167" i="10"/>
  <c r="O206" i="10"/>
  <c r="O48" i="10"/>
  <c r="O193" i="10"/>
  <c r="O187" i="10"/>
  <c r="O73" i="10"/>
  <c r="O103" i="10"/>
  <c r="O186" i="10"/>
  <c r="O224" i="10"/>
  <c r="O215" i="10"/>
  <c r="C15" i="10"/>
  <c r="O178" i="10"/>
  <c r="O207" i="10"/>
  <c r="O181" i="10"/>
  <c r="O24" i="10"/>
  <c r="O117" i="10"/>
  <c r="O218" i="10"/>
  <c r="O208" i="10"/>
  <c r="O45" i="10"/>
  <c r="O89" i="10"/>
  <c r="O169" i="10"/>
  <c r="O191" i="10"/>
  <c r="O210" i="10"/>
  <c r="O64" i="10"/>
  <c r="O174" i="10"/>
  <c r="O70" i="10"/>
  <c r="O197" i="10"/>
  <c r="O168" i="10"/>
  <c r="O175" i="10"/>
  <c r="O165" i="10"/>
  <c r="O66" i="10"/>
  <c r="O217" i="10"/>
  <c r="O134" i="10"/>
  <c r="O180" i="10"/>
  <c r="O43" i="10"/>
  <c r="O164" i="10"/>
  <c r="O113" i="10"/>
  <c r="O145" i="10"/>
  <c r="O221" i="10"/>
  <c r="O185" i="10"/>
  <c r="O201" i="10"/>
  <c r="O192" i="10"/>
  <c r="O182" i="10"/>
  <c r="O119" i="10"/>
  <c r="O203" i="10"/>
  <c r="O199" i="10"/>
  <c r="O183" i="10"/>
  <c r="O166" i="10"/>
  <c r="O177" i="10"/>
  <c r="O131" i="10"/>
  <c r="O124" i="10"/>
  <c r="O170" i="10"/>
  <c r="O91" i="10"/>
  <c r="O42" i="10"/>
  <c r="O195" i="10"/>
  <c r="O222" i="10"/>
  <c r="O39" i="10"/>
  <c r="O190" i="10"/>
  <c r="O92" i="10"/>
  <c r="O212" i="10"/>
  <c r="O194" i="10"/>
  <c r="O44" i="10"/>
  <c r="O58" i="10"/>
  <c r="O214" i="10"/>
  <c r="O40" i="10"/>
  <c r="O71" i="10"/>
  <c r="O120" i="10"/>
  <c r="O198" i="10"/>
  <c r="O223" i="10"/>
  <c r="O225" i="7"/>
  <c r="O194" i="7"/>
  <c r="O236" i="7"/>
  <c r="O232" i="7"/>
  <c r="O199" i="7"/>
  <c r="O222" i="7"/>
  <c r="O268" i="7"/>
  <c r="O210" i="7"/>
  <c r="O258" i="7"/>
  <c r="O234" i="7"/>
  <c r="O266" i="7"/>
  <c r="O217" i="7"/>
  <c r="O228" i="7"/>
  <c r="O242" i="7"/>
  <c r="O263" i="7"/>
  <c r="O231" i="7"/>
  <c r="O193" i="7"/>
  <c r="O219" i="7"/>
  <c r="O198" i="7"/>
  <c r="O260" i="7"/>
  <c r="O235" i="7"/>
  <c r="O267" i="7"/>
  <c r="O271" i="7"/>
  <c r="O200" i="7"/>
  <c r="O257" i="7"/>
  <c r="O207" i="7"/>
  <c r="O220" i="7"/>
  <c r="O203" i="7"/>
  <c r="O213" i="7"/>
  <c r="O252" i="7"/>
  <c r="O209" i="7"/>
  <c r="O216" i="7"/>
  <c r="O239" i="7"/>
  <c r="O255" i="7"/>
  <c r="O230" i="7"/>
  <c r="O270" i="7"/>
  <c r="O251" i="7"/>
  <c r="O243" i="7"/>
  <c r="O233" i="7"/>
  <c r="O218" i="7"/>
  <c r="O241" i="7"/>
  <c r="O264" i="7"/>
  <c r="O244" i="7"/>
  <c r="O212" i="7"/>
  <c r="O195" i="7"/>
  <c r="O238" i="7"/>
  <c r="O269" i="7"/>
  <c r="O229" i="7"/>
  <c r="O237" i="7"/>
  <c r="O204" i="7"/>
  <c r="O262" i="7"/>
  <c r="O265" i="7"/>
  <c r="O245" i="7"/>
  <c r="O254" i="7"/>
  <c r="O208" i="7"/>
  <c r="O247" i="7"/>
  <c r="O253" i="7"/>
  <c r="O261" i="7"/>
  <c r="O256" i="7"/>
  <c r="O214" i="7"/>
  <c r="O211" i="7"/>
  <c r="O246" i="7"/>
  <c r="O223" i="7"/>
  <c r="O215" i="7"/>
  <c r="O250" i="7"/>
  <c r="O206" i="7"/>
  <c r="O221" i="7"/>
  <c r="O240" i="7"/>
  <c r="O226" i="7"/>
  <c r="O196" i="7"/>
  <c r="O224" i="7"/>
  <c r="C15" i="7"/>
  <c r="O197" i="7"/>
  <c r="O259" i="7"/>
  <c r="O248" i="7"/>
  <c r="O205" i="7"/>
  <c r="O227" i="7"/>
  <c r="O201" i="7"/>
  <c r="O202" i="7"/>
  <c r="C15" i="11"/>
  <c r="C15" i="13"/>
  <c r="C16" i="7"/>
  <c r="D18" i="7" s="1"/>
  <c r="C16" i="11"/>
  <c r="D18" i="11" s="1"/>
  <c r="R240" i="7"/>
  <c r="T240" i="7" s="1"/>
  <c r="V240" i="7"/>
  <c r="V184" i="16"/>
  <c r="R184" i="16"/>
  <c r="T184" i="16" s="1"/>
  <c r="S127" i="6"/>
  <c r="U127" i="6" s="1"/>
  <c r="W127" i="6"/>
  <c r="S177" i="6"/>
  <c r="U177" i="6" s="1"/>
  <c r="W177" i="6"/>
  <c r="S74" i="6"/>
  <c r="U74" i="6" s="1"/>
  <c r="W74" i="6"/>
  <c r="W101" i="6"/>
  <c r="S101" i="6"/>
  <c r="U101" i="6" s="1"/>
  <c r="R157" i="7"/>
  <c r="T157" i="7" s="1"/>
  <c r="V157" i="7"/>
  <c r="R170" i="7"/>
  <c r="T170" i="7" s="1"/>
  <c r="V170" i="7"/>
  <c r="R241" i="7"/>
  <c r="T241" i="7" s="1"/>
  <c r="V241" i="7"/>
  <c r="V214" i="7"/>
  <c r="R214" i="7"/>
  <c r="T214" i="7" s="1"/>
  <c r="V201" i="7"/>
  <c r="S73" i="10"/>
  <c r="U73" i="10" s="1"/>
  <c r="W73" i="10"/>
  <c r="R205" i="7"/>
  <c r="T205" i="7" s="1"/>
  <c r="V205" i="7"/>
  <c r="S41" i="11"/>
  <c r="U41" i="11" s="1"/>
  <c r="W82" i="10"/>
  <c r="S82" i="10"/>
  <c r="U82" i="10" s="1"/>
  <c r="S97" i="10"/>
  <c r="U97" i="10" s="1"/>
  <c r="W97" i="10"/>
  <c r="V164" i="7"/>
  <c r="S89" i="10"/>
  <c r="U89" i="10" s="1"/>
  <c r="S197" i="10"/>
  <c r="U197" i="10" s="1"/>
  <c r="W213" i="10"/>
  <c r="V41" i="7"/>
  <c r="S43" i="10"/>
  <c r="U43" i="10" s="1"/>
  <c r="L65" i="3"/>
  <c r="K81" i="3"/>
  <c r="I62" i="5"/>
  <c r="H62" i="5"/>
  <c r="F62" i="5"/>
  <c r="K62" i="5"/>
  <c r="S174" i="10"/>
  <c r="U174" i="10" s="1"/>
  <c r="W174" i="10"/>
  <c r="J67" i="12"/>
  <c r="L67" i="12"/>
  <c r="H62" i="12"/>
  <c r="K62" i="12"/>
  <c r="F51" i="12"/>
  <c r="J51" i="12"/>
  <c r="L51" i="12"/>
  <c r="H51" i="12"/>
  <c r="K51" i="12"/>
  <c r="I51" i="12"/>
  <c r="L81" i="3"/>
  <c r="G65" i="3"/>
  <c r="F22" i="12"/>
  <c r="J22" i="12"/>
  <c r="H22" i="12"/>
  <c r="L22" i="12"/>
  <c r="F59" i="14"/>
  <c r="L59" i="14"/>
  <c r="H49" i="14"/>
  <c r="F49" i="14"/>
  <c r="I49" i="14"/>
  <c r="K49" i="14"/>
  <c r="L49" i="14"/>
  <c r="H37" i="14"/>
  <c r="J37" i="14"/>
  <c r="P228" i="16"/>
  <c r="P148" i="16"/>
  <c r="P214" i="16"/>
  <c r="P257" i="16"/>
  <c r="P255" i="16"/>
  <c r="Y3" i="16"/>
  <c r="P240" i="16"/>
  <c r="P190" i="16"/>
  <c r="J79" i="5"/>
  <c r="L79" i="5"/>
  <c r="I79" i="5"/>
  <c r="K48" i="5"/>
  <c r="J48" i="5"/>
  <c r="J77" i="12"/>
  <c r="I77" i="12"/>
  <c r="K60" i="12"/>
  <c r="H60" i="12"/>
  <c r="I48" i="12"/>
  <c r="F48" i="12"/>
  <c r="Y21" i="16"/>
  <c r="L78" i="5"/>
  <c r="I78" i="5"/>
  <c r="J78" i="5"/>
  <c r="F78" i="5"/>
  <c r="H78" i="5"/>
  <c r="L35" i="5"/>
  <c r="J35" i="5"/>
  <c r="W50" i="10"/>
  <c r="S50" i="10"/>
  <c r="U50" i="10" s="1"/>
  <c r="K54" i="12"/>
  <c r="H54" i="12"/>
  <c r="H63" i="14"/>
  <c r="F63" i="14"/>
  <c r="L37" i="14"/>
  <c r="L47" i="14"/>
  <c r="K47" i="14"/>
  <c r="J47" i="14"/>
  <c r="P28" i="11"/>
  <c r="Y7" i="11"/>
  <c r="Y13" i="11"/>
  <c r="Y14" i="11"/>
  <c r="Y19" i="11"/>
  <c r="P22" i="11"/>
  <c r="Y8" i="11"/>
  <c r="Y15" i="11"/>
  <c r="P30" i="11"/>
  <c r="P32" i="11"/>
  <c r="P25" i="11"/>
  <c r="P37" i="11"/>
  <c r="P27" i="11"/>
  <c r="Y2" i="11"/>
  <c r="P33" i="11"/>
  <c r="P23" i="11"/>
  <c r="Y4" i="11"/>
  <c r="Y10" i="11"/>
  <c r="P39" i="11"/>
  <c r="P45" i="11"/>
  <c r="P31" i="11"/>
  <c r="P26" i="11"/>
  <c r="Y5" i="11"/>
  <c r="Y11" i="11"/>
  <c r="Y17" i="11"/>
  <c r="F66" i="5"/>
  <c r="H66" i="5"/>
  <c r="J66" i="5"/>
  <c r="I66" i="5"/>
  <c r="S217" i="10"/>
  <c r="U217" i="10" s="1"/>
  <c r="W217" i="10"/>
  <c r="P194" i="6"/>
  <c r="P203" i="6"/>
  <c r="P160" i="6"/>
  <c r="Y5" i="6"/>
  <c r="Y13" i="6"/>
  <c r="P99" i="6"/>
  <c r="P144" i="6"/>
  <c r="P172" i="6"/>
  <c r="P202" i="6"/>
  <c r="P117" i="6"/>
  <c r="S117" i="6" s="1"/>
  <c r="P184" i="6"/>
  <c r="Y6" i="6"/>
  <c r="P175" i="6"/>
  <c r="P191" i="6"/>
  <c r="P205" i="6"/>
  <c r="P178" i="6"/>
  <c r="Y16" i="6"/>
  <c r="Y7" i="6"/>
  <c r="P79" i="6"/>
  <c r="P104" i="6"/>
  <c r="P192" i="6"/>
  <c r="P209" i="6"/>
  <c r="P182" i="6"/>
  <c r="P171" i="6"/>
  <c r="Y8" i="6"/>
  <c r="P34" i="6"/>
  <c r="P193" i="6"/>
  <c r="P211" i="6"/>
  <c r="P62" i="6"/>
  <c r="S62" i="6" s="1"/>
  <c r="Y17" i="6"/>
  <c r="P180" i="6"/>
  <c r="P47" i="6"/>
  <c r="Y3" i="6"/>
  <c r="Y11" i="6"/>
  <c r="P186" i="6"/>
  <c r="P165" i="6"/>
  <c r="Y14" i="6"/>
  <c r="Y15" i="6"/>
  <c r="I68" i="14"/>
  <c r="F68" i="14"/>
  <c r="J68" i="14"/>
  <c r="Y20" i="11"/>
  <c r="Y23" i="7"/>
  <c r="P94" i="7"/>
  <c r="P48" i="7"/>
  <c r="P46" i="7"/>
  <c r="Y24" i="7"/>
  <c r="P98" i="7"/>
  <c r="P55" i="7"/>
  <c r="P53" i="7"/>
  <c r="P43" i="7"/>
  <c r="Y25" i="7"/>
  <c r="P159" i="7"/>
  <c r="Y26" i="7"/>
  <c r="P258" i="7"/>
  <c r="P54" i="7"/>
  <c r="P47" i="7"/>
  <c r="Y20" i="7"/>
  <c r="Y28" i="7"/>
  <c r="P224" i="7"/>
  <c r="P59" i="7"/>
  <c r="P50" i="7"/>
  <c r="P42" i="7"/>
  <c r="Y21" i="7"/>
  <c r="Y29" i="7"/>
  <c r="L72" i="3"/>
  <c r="L50" i="3"/>
  <c r="I58" i="5"/>
  <c r="H58" i="5"/>
  <c r="H21" i="5"/>
  <c r="J21" i="5"/>
  <c r="L21" i="5"/>
  <c r="J27" i="14"/>
  <c r="I27" i="14"/>
  <c r="K27" i="14"/>
  <c r="K64" i="5"/>
  <c r="J64" i="5"/>
  <c r="W90" i="10"/>
  <c r="S90" i="10"/>
  <c r="U90" i="10" s="1"/>
  <c r="L69" i="12"/>
  <c r="J69" i="12"/>
  <c r="F79" i="14"/>
  <c r="H79" i="14"/>
  <c r="H60" i="14"/>
  <c r="I60" i="14"/>
  <c r="J60" i="14"/>
  <c r="F60" i="14"/>
  <c r="K44" i="5"/>
  <c r="J44" i="5"/>
  <c r="J44" i="14"/>
  <c r="I44" i="14"/>
  <c r="I39" i="14"/>
  <c r="J39" i="14"/>
  <c r="F39" i="14"/>
  <c r="I25" i="14"/>
  <c r="F25" i="14"/>
  <c r="H25" i="14"/>
  <c r="L25" i="14"/>
  <c r="J71" i="5"/>
  <c r="W70" i="10"/>
  <c r="J66" i="12"/>
  <c r="H66" i="12"/>
  <c r="Y23" i="11"/>
  <c r="I58" i="14"/>
  <c r="L43" i="5"/>
  <c r="F51" i="5"/>
  <c r="J61" i="5"/>
  <c r="J34" i="5"/>
  <c r="J77" i="5"/>
  <c r="J43" i="5"/>
  <c r="H34" i="5"/>
  <c r="F66" i="12"/>
  <c r="I66" i="12"/>
  <c r="H68" i="12"/>
  <c r="L73" i="14"/>
  <c r="L58" i="14"/>
  <c r="J38" i="14"/>
  <c r="Y15" i="16"/>
  <c r="F71" i="5"/>
  <c r="J77" i="14"/>
  <c r="J73" i="14"/>
  <c r="L51" i="5"/>
  <c r="E18" i="14"/>
  <c r="I18" i="3"/>
  <c r="K18" i="14"/>
  <c r="F18" i="12"/>
  <c r="C18" i="5"/>
  <c r="L18" i="3"/>
  <c r="I18" i="5"/>
  <c r="J18" i="14"/>
  <c r="G18" i="5"/>
  <c r="J18" i="3"/>
  <c r="C18" i="3"/>
  <c r="J18" i="5"/>
  <c r="F18" i="9"/>
  <c r="D18" i="5"/>
  <c r="H18" i="9"/>
  <c r="I18" i="12"/>
  <c r="L18" i="14"/>
  <c r="I18" i="14"/>
  <c r="I18" i="9"/>
  <c r="K18" i="12"/>
  <c r="F18" i="14"/>
  <c r="H18" i="3"/>
  <c r="J18" i="12"/>
  <c r="K18" i="9"/>
  <c r="H18" i="5"/>
  <c r="J18" i="9"/>
  <c r="K18" i="5"/>
  <c r="E18" i="5"/>
  <c r="L18" i="12"/>
  <c r="G18" i="3"/>
  <c r="L18" i="5"/>
  <c r="C18" i="14"/>
  <c r="F18" i="5"/>
  <c r="L18" i="9"/>
  <c r="H18" i="12"/>
  <c r="H18" i="14"/>
  <c r="D18" i="14"/>
  <c r="K18" i="3"/>
  <c r="F18" i="3"/>
  <c r="W137" i="6" l="1"/>
  <c r="S137" i="6"/>
  <c r="U137" i="6" s="1"/>
  <c r="W21" i="10"/>
  <c r="S95" i="6"/>
  <c r="U95" i="6" s="1"/>
  <c r="W95" i="6"/>
  <c r="S181" i="6"/>
  <c r="U181" i="6" s="1"/>
  <c r="W181" i="6"/>
  <c r="S36" i="6"/>
  <c r="U36" i="6" s="1"/>
  <c r="W36" i="6"/>
  <c r="W53" i="6"/>
  <c r="S53" i="6"/>
  <c r="U53" i="6" s="1"/>
  <c r="W73" i="6"/>
  <c r="S73" i="6"/>
  <c r="U73" i="6" s="1"/>
  <c r="W32" i="6"/>
  <c r="S32" i="6"/>
  <c r="U32" i="6" s="1"/>
  <c r="W140" i="6"/>
  <c r="S140" i="6"/>
  <c r="U140" i="6" s="1"/>
  <c r="W58" i="6"/>
  <c r="S58" i="6"/>
  <c r="U58" i="6" s="1"/>
  <c r="S96" i="6"/>
  <c r="U96" i="6" s="1"/>
  <c r="W96" i="6"/>
  <c r="W60" i="6"/>
  <c r="V39" i="7"/>
  <c r="W51" i="11"/>
  <c r="S75" i="10"/>
  <c r="U75" i="10" s="1"/>
  <c r="S55" i="10"/>
  <c r="U55" i="10" s="1"/>
  <c r="W65" i="10"/>
  <c r="W176" i="6"/>
  <c r="W199" i="6"/>
  <c r="S199" i="6"/>
  <c r="U199" i="6" s="1"/>
  <c r="S152" i="6"/>
  <c r="U152" i="6" s="1"/>
  <c r="W152" i="6"/>
  <c r="W125" i="6"/>
  <c r="S125" i="6"/>
  <c r="U125" i="6" s="1"/>
  <c r="S76" i="6"/>
  <c r="U76" i="6" s="1"/>
  <c r="W76" i="6"/>
  <c r="W197" i="6"/>
  <c r="S197" i="6"/>
  <c r="U197" i="6" s="1"/>
  <c r="S39" i="6"/>
  <c r="U39" i="6" s="1"/>
  <c r="W39" i="6"/>
  <c r="S212" i="6"/>
  <c r="U212" i="6" s="1"/>
  <c r="W212" i="6"/>
  <c r="S51" i="10"/>
  <c r="U51" i="10" s="1"/>
  <c r="W67" i="10"/>
  <c r="W188" i="6"/>
  <c r="S86" i="6"/>
  <c r="U86" i="6" s="1"/>
  <c r="W86" i="6"/>
  <c r="W83" i="6"/>
  <c r="S83" i="6"/>
  <c r="U83" i="6" s="1"/>
  <c r="W153" i="6"/>
  <c r="S153" i="6"/>
  <c r="U153" i="6" s="1"/>
  <c r="S29" i="6"/>
  <c r="U29" i="6" s="1"/>
  <c r="W29" i="6"/>
  <c r="W185" i="10"/>
  <c r="S185" i="10"/>
  <c r="U185" i="10" s="1"/>
  <c r="S81" i="6"/>
  <c r="U81" i="6" s="1"/>
  <c r="W81" i="6"/>
  <c r="S54" i="6"/>
  <c r="U54" i="6" s="1"/>
  <c r="W54" i="6"/>
  <c r="W209" i="10"/>
  <c r="S41" i="10"/>
  <c r="U41" i="10" s="1"/>
  <c r="W50" i="6"/>
  <c r="W87" i="6"/>
  <c r="S27" i="6"/>
  <c r="U27" i="6" s="1"/>
  <c r="W27" i="6"/>
  <c r="S21" i="6"/>
  <c r="U21" i="6" s="1"/>
  <c r="W21" i="6"/>
  <c r="S174" i="6"/>
  <c r="U174" i="6" s="1"/>
  <c r="W174" i="6"/>
  <c r="W35" i="6"/>
  <c r="S35" i="6"/>
  <c r="U35" i="6" s="1"/>
  <c r="S133" i="6"/>
  <c r="U133" i="6" s="1"/>
  <c r="W133" i="6"/>
  <c r="W155" i="6"/>
  <c r="S155" i="6"/>
  <c r="U155" i="6" s="1"/>
  <c r="W52" i="6"/>
  <c r="S52" i="6"/>
  <c r="U52" i="6" s="1"/>
  <c r="W90" i="6"/>
  <c r="S90" i="6"/>
  <c r="U90" i="6" s="1"/>
  <c r="S189" i="10"/>
  <c r="U189" i="10" s="1"/>
  <c r="S26" i="6"/>
  <c r="U26" i="6" s="1"/>
  <c r="W151" i="6"/>
  <c r="S151" i="6"/>
  <c r="U151" i="6" s="1"/>
  <c r="S190" i="6"/>
  <c r="U190" i="6" s="1"/>
  <c r="W190" i="6"/>
  <c r="S111" i="6"/>
  <c r="U111" i="6" s="1"/>
  <c r="W111" i="6"/>
  <c r="W142" i="6"/>
  <c r="S142" i="6"/>
  <c r="U142" i="6" s="1"/>
  <c r="W30" i="6"/>
  <c r="S30" i="6"/>
  <c r="U30" i="6" s="1"/>
  <c r="V79" i="7"/>
  <c r="W47" i="10"/>
  <c r="S112" i="6"/>
  <c r="U112" i="6" s="1"/>
  <c r="W112" i="6"/>
  <c r="S98" i="6"/>
  <c r="U98" i="6" s="1"/>
  <c r="W98" i="6"/>
  <c r="R180" i="7"/>
  <c r="T180" i="7" s="1"/>
  <c r="V25" i="7"/>
  <c r="W88" i="6"/>
  <c r="S88" i="6"/>
  <c r="U88" i="6" s="1"/>
  <c r="S208" i="6"/>
  <c r="U208" i="6" s="1"/>
  <c r="W208" i="6"/>
  <c r="W189" i="6"/>
  <c r="S189" i="6"/>
  <c r="U189" i="6" s="1"/>
  <c r="V228" i="7"/>
  <c r="W37" i="10"/>
  <c r="S35" i="10"/>
  <c r="U35" i="10" s="1"/>
  <c r="W35" i="10"/>
  <c r="S48" i="10"/>
  <c r="U48" i="10" s="1"/>
  <c r="W48" i="10"/>
  <c r="S173" i="10"/>
  <c r="U173" i="10" s="1"/>
  <c r="W173" i="10"/>
  <c r="S53" i="10"/>
  <c r="U53" i="10" s="1"/>
  <c r="W53" i="10"/>
  <c r="S204" i="10"/>
  <c r="U204" i="10" s="1"/>
  <c r="W204" i="10"/>
  <c r="S123" i="10"/>
  <c r="U123" i="10" s="1"/>
  <c r="W123" i="10"/>
  <c r="S21" i="11"/>
  <c r="U21" i="11" s="1"/>
  <c r="W21" i="11"/>
  <c r="W215" i="10"/>
  <c r="S215" i="10"/>
  <c r="U215" i="10" s="1"/>
  <c r="W109" i="10"/>
  <c r="S109" i="10"/>
  <c r="U109" i="10" s="1"/>
  <c r="W219" i="10"/>
  <c r="S219" i="10"/>
  <c r="U219" i="10" s="1"/>
  <c r="W29" i="10"/>
  <c r="S29" i="10"/>
  <c r="U29" i="10" s="1"/>
  <c r="S119" i="10"/>
  <c r="U119" i="10" s="1"/>
  <c r="W119" i="10"/>
  <c r="W151" i="10"/>
  <c r="S151" i="10"/>
  <c r="U151" i="10" s="1"/>
  <c r="S207" i="10"/>
  <c r="U207" i="10" s="1"/>
  <c r="W207" i="10"/>
  <c r="S107" i="10"/>
  <c r="U107" i="10" s="1"/>
  <c r="W107" i="10"/>
  <c r="W63" i="10"/>
  <c r="S63" i="10"/>
  <c r="U63" i="10" s="1"/>
  <c r="S142" i="10"/>
  <c r="U142" i="10" s="1"/>
  <c r="W142" i="10"/>
  <c r="W31" i="10"/>
  <c r="S31" i="10"/>
  <c r="U31" i="10" s="1"/>
  <c r="S25" i="10"/>
  <c r="U25" i="10" s="1"/>
  <c r="W25" i="10"/>
  <c r="W38" i="10"/>
  <c r="W85" i="10"/>
  <c r="W83" i="10"/>
  <c r="W56" i="10"/>
  <c r="S56" i="10"/>
  <c r="U56" i="10" s="1"/>
  <c r="W222" i="10"/>
  <c r="S222" i="10"/>
  <c r="U222" i="10" s="1"/>
  <c r="S201" i="10"/>
  <c r="U201" i="10" s="1"/>
  <c r="W201" i="10"/>
  <c r="S130" i="10"/>
  <c r="U130" i="10" s="1"/>
  <c r="W130" i="10"/>
  <c r="S104" i="10"/>
  <c r="U104" i="10" s="1"/>
  <c r="W104" i="10"/>
  <c r="S177" i="10"/>
  <c r="U177" i="10" s="1"/>
  <c r="W177" i="10"/>
  <c r="S50" i="11"/>
  <c r="U50" i="11" s="1"/>
  <c r="W50" i="11"/>
  <c r="S95" i="10"/>
  <c r="U95" i="10" s="1"/>
  <c r="W95" i="10"/>
  <c r="S195" i="10"/>
  <c r="U195" i="10" s="1"/>
  <c r="W195" i="10"/>
  <c r="W77" i="10"/>
  <c r="S77" i="10"/>
  <c r="U77" i="10" s="1"/>
  <c r="S163" i="10"/>
  <c r="U163" i="10" s="1"/>
  <c r="W163" i="10"/>
  <c r="V60" i="7"/>
  <c r="W183" i="10"/>
  <c r="S183" i="10"/>
  <c r="U183" i="10" s="1"/>
  <c r="S43" i="11"/>
  <c r="U43" i="11" s="1"/>
  <c r="W43" i="11"/>
  <c r="W61" i="10"/>
  <c r="S61" i="10"/>
  <c r="U61" i="10" s="1"/>
  <c r="S32" i="10"/>
  <c r="U32" i="10" s="1"/>
  <c r="W32" i="10"/>
  <c r="W193" i="10"/>
  <c r="S193" i="10"/>
  <c r="U193" i="10" s="1"/>
  <c r="S101" i="10"/>
  <c r="U101" i="10" s="1"/>
  <c r="W101" i="10"/>
  <c r="S111" i="10"/>
  <c r="U111" i="10" s="1"/>
  <c r="W111" i="10"/>
  <c r="S48" i="11"/>
  <c r="U48" i="11" s="1"/>
  <c r="W48" i="11"/>
  <c r="S64" i="10"/>
  <c r="U64" i="10" s="1"/>
  <c r="W64" i="10"/>
  <c r="S91" i="10"/>
  <c r="U91" i="10" s="1"/>
  <c r="W91" i="10"/>
  <c r="S44" i="11"/>
  <c r="U44" i="11" s="1"/>
  <c r="W44" i="11"/>
  <c r="S94" i="10"/>
  <c r="U94" i="10" s="1"/>
  <c r="W94" i="10"/>
  <c r="W190" i="10"/>
  <c r="S190" i="10"/>
  <c r="U190" i="10" s="1"/>
  <c r="S88" i="10"/>
  <c r="U88" i="10" s="1"/>
  <c r="W88" i="10"/>
  <c r="S39" i="10"/>
  <c r="U39" i="10" s="1"/>
  <c r="W39" i="10"/>
  <c r="S87" i="10"/>
  <c r="U87" i="10" s="1"/>
  <c r="W87" i="10"/>
  <c r="W72" i="10"/>
  <c r="S72" i="10"/>
  <c r="U72" i="10" s="1"/>
  <c r="S110" i="10"/>
  <c r="U110" i="10" s="1"/>
  <c r="W110" i="10"/>
  <c r="S93" i="10"/>
  <c r="U93" i="10" s="1"/>
  <c r="W93" i="10"/>
  <c r="W81" i="10"/>
  <c r="S81" i="10"/>
  <c r="U81" i="10" s="1"/>
  <c r="W122" i="10"/>
  <c r="S122" i="10"/>
  <c r="U122" i="10" s="1"/>
  <c r="W205" i="10"/>
  <c r="S205" i="10"/>
  <c r="U205" i="10" s="1"/>
  <c r="S147" i="10"/>
  <c r="U147" i="10" s="1"/>
  <c r="W147" i="10"/>
  <c r="S149" i="10"/>
  <c r="U149" i="10" s="1"/>
  <c r="W149" i="10"/>
  <c r="S103" i="10"/>
  <c r="U103" i="10" s="1"/>
  <c r="W103" i="10"/>
  <c r="W23" i="10"/>
  <c r="S23" i="10"/>
  <c r="U23" i="10" s="1"/>
  <c r="K309" i="16"/>
  <c r="V309" i="16"/>
  <c r="R307" i="16"/>
  <c r="T307" i="16" s="1"/>
  <c r="V307" i="16"/>
  <c r="K307" i="16"/>
  <c r="V310" i="16"/>
  <c r="V308" i="16"/>
  <c r="K308" i="16"/>
  <c r="R309" i="16"/>
  <c r="T309" i="16" s="1"/>
  <c r="R285" i="16"/>
  <c r="T285" i="16" s="1"/>
  <c r="S23" i="6"/>
  <c r="U23" i="6" s="1"/>
  <c r="W23" i="6"/>
  <c r="W138" i="10"/>
  <c r="S138" i="10"/>
  <c r="U138" i="10" s="1"/>
  <c r="R232" i="7"/>
  <c r="T232" i="7" s="1"/>
  <c r="V232" i="7"/>
  <c r="V142" i="7"/>
  <c r="R142" i="7"/>
  <c r="T142" i="7" s="1"/>
  <c r="V186" i="7"/>
  <c r="W28" i="13"/>
  <c r="S28" i="13"/>
  <c r="U28" i="13" s="1"/>
  <c r="S59" i="6"/>
  <c r="U59" i="6" s="1"/>
  <c r="W59" i="6"/>
  <c r="S126" i="6"/>
  <c r="U126" i="6" s="1"/>
  <c r="W126" i="6"/>
  <c r="S146" i="6"/>
  <c r="U146" i="6" s="1"/>
  <c r="W146" i="6"/>
  <c r="W195" i="6"/>
  <c r="S195" i="6"/>
  <c r="U195" i="6" s="1"/>
  <c r="W183" i="6"/>
  <c r="S183" i="6"/>
  <c r="U183" i="6" s="1"/>
  <c r="S128" i="6"/>
  <c r="U128" i="6" s="1"/>
  <c r="W128" i="6"/>
  <c r="S109" i="6"/>
  <c r="U109" i="6" s="1"/>
  <c r="W109" i="6"/>
  <c r="S141" i="10"/>
  <c r="U141" i="10" s="1"/>
  <c r="W141" i="10"/>
  <c r="S129" i="10"/>
  <c r="U129" i="10" s="1"/>
  <c r="W129" i="10"/>
  <c r="S148" i="10"/>
  <c r="U148" i="10" s="1"/>
  <c r="W148" i="10"/>
  <c r="W68" i="10"/>
  <c r="S68" i="10"/>
  <c r="U68" i="10" s="1"/>
  <c r="S211" i="10"/>
  <c r="U211" i="10" s="1"/>
  <c r="W211" i="10"/>
  <c r="S126" i="10"/>
  <c r="U126" i="10" s="1"/>
  <c r="W126" i="10"/>
  <c r="W187" i="10"/>
  <c r="S187" i="10"/>
  <c r="U187" i="10" s="1"/>
  <c r="W134" i="10"/>
  <c r="S134" i="10"/>
  <c r="U134" i="10" s="1"/>
  <c r="W28" i="10"/>
  <c r="S28" i="10"/>
  <c r="U28" i="10" s="1"/>
  <c r="W184" i="10"/>
  <c r="S184" i="10"/>
  <c r="U184" i="10" s="1"/>
  <c r="S100" i="10"/>
  <c r="U100" i="10" s="1"/>
  <c r="W100" i="10"/>
  <c r="R203" i="7"/>
  <c r="T203" i="7" s="1"/>
  <c r="V203" i="7"/>
  <c r="V231" i="7"/>
  <c r="R231" i="7"/>
  <c r="T231" i="7" s="1"/>
  <c r="V90" i="7"/>
  <c r="R90" i="7"/>
  <c r="T90" i="7" s="1"/>
  <c r="R139" i="7"/>
  <c r="T139" i="7" s="1"/>
  <c r="V139" i="7"/>
  <c r="R191" i="7"/>
  <c r="T191" i="7" s="1"/>
  <c r="V191" i="7"/>
  <c r="V263" i="7"/>
  <c r="R263" i="7"/>
  <c r="T263" i="7" s="1"/>
  <c r="V261" i="7"/>
  <c r="R261" i="7"/>
  <c r="T261" i="7" s="1"/>
  <c r="V85" i="7"/>
  <c r="R85" i="7"/>
  <c r="T85" i="7" s="1"/>
  <c r="V199" i="7"/>
  <c r="R199" i="7"/>
  <c r="T199" i="7" s="1"/>
  <c r="R100" i="7"/>
  <c r="T100" i="7" s="1"/>
  <c r="V100" i="7"/>
  <c r="W130" i="6"/>
  <c r="S130" i="6"/>
  <c r="U130" i="6" s="1"/>
  <c r="R141" i="7"/>
  <c r="T141" i="7" s="1"/>
  <c r="V141" i="7"/>
  <c r="V140" i="7"/>
  <c r="R140" i="7"/>
  <c r="T140" i="7" s="1"/>
  <c r="V235" i="7"/>
  <c r="R235" i="7"/>
  <c r="T235" i="7" s="1"/>
  <c r="V151" i="7"/>
  <c r="S114" i="6"/>
  <c r="U114" i="6" s="1"/>
  <c r="W114" i="6"/>
  <c r="W143" i="6"/>
  <c r="S143" i="6"/>
  <c r="U143" i="6" s="1"/>
  <c r="W121" i="6"/>
  <c r="S121" i="6"/>
  <c r="U121" i="6" s="1"/>
  <c r="S48" i="6"/>
  <c r="U48" i="6" s="1"/>
  <c r="W48" i="6"/>
  <c r="S44" i="6"/>
  <c r="U44" i="6" s="1"/>
  <c r="W44" i="6"/>
  <c r="W145" i="6"/>
  <c r="S145" i="6"/>
  <c r="U145" i="6" s="1"/>
  <c r="W135" i="6"/>
  <c r="S135" i="6"/>
  <c r="U135" i="6" s="1"/>
  <c r="S132" i="10"/>
  <c r="U132" i="10" s="1"/>
  <c r="W132" i="10"/>
  <c r="W116" i="10"/>
  <c r="S116" i="10"/>
  <c r="U116" i="10" s="1"/>
  <c r="S194" i="10"/>
  <c r="U194" i="10" s="1"/>
  <c r="W194" i="10"/>
  <c r="S137" i="10"/>
  <c r="U137" i="10" s="1"/>
  <c r="W137" i="10"/>
  <c r="S200" i="10"/>
  <c r="U200" i="10" s="1"/>
  <c r="W200" i="10"/>
  <c r="S84" i="10"/>
  <c r="U84" i="10" s="1"/>
  <c r="W84" i="10"/>
  <c r="W221" i="10"/>
  <c r="S221" i="10"/>
  <c r="U221" i="10" s="1"/>
  <c r="W125" i="10"/>
  <c r="S125" i="10"/>
  <c r="U125" i="10" s="1"/>
  <c r="S170" i="10"/>
  <c r="U170" i="10" s="1"/>
  <c r="W170" i="10"/>
  <c r="S96" i="10"/>
  <c r="U96" i="10" s="1"/>
  <c r="W96" i="10"/>
  <c r="W47" i="11"/>
  <c r="S47" i="11"/>
  <c r="U47" i="11" s="1"/>
  <c r="S42" i="11"/>
  <c r="U42" i="11" s="1"/>
  <c r="W42" i="11"/>
  <c r="R260" i="7"/>
  <c r="T260" i="7" s="1"/>
  <c r="V260" i="7"/>
  <c r="V184" i="7"/>
  <c r="R184" i="7"/>
  <c r="T184" i="7" s="1"/>
  <c r="R206" i="7"/>
  <c r="T206" i="7" s="1"/>
  <c r="V206" i="7"/>
  <c r="R150" i="7"/>
  <c r="T150" i="7" s="1"/>
  <c r="V150" i="7"/>
  <c r="V58" i="7"/>
  <c r="R58" i="7"/>
  <c r="T58" i="7" s="1"/>
  <c r="R252" i="7"/>
  <c r="T252" i="7" s="1"/>
  <c r="V252" i="7"/>
  <c r="R71" i="7"/>
  <c r="T71" i="7" s="1"/>
  <c r="V71" i="7"/>
  <c r="R173" i="7"/>
  <c r="T173" i="7" s="1"/>
  <c r="V173" i="7"/>
  <c r="R196" i="7"/>
  <c r="T196" i="7" s="1"/>
  <c r="V196" i="7"/>
  <c r="V21" i="7"/>
  <c r="R21" i="7"/>
  <c r="T21" i="7" s="1"/>
  <c r="R220" i="7"/>
  <c r="T220" i="7" s="1"/>
  <c r="V220" i="7"/>
  <c r="V162" i="7"/>
  <c r="R162" i="7"/>
  <c r="T162" i="7" s="1"/>
  <c r="V64" i="7"/>
  <c r="R64" i="7"/>
  <c r="T64" i="7" s="1"/>
  <c r="R208" i="7"/>
  <c r="T208" i="7" s="1"/>
  <c r="V208" i="7"/>
  <c r="R23" i="7"/>
  <c r="T23" i="7" s="1"/>
  <c r="V23" i="7"/>
  <c r="S29" i="13"/>
  <c r="U29" i="13" s="1"/>
  <c r="W29" i="13"/>
  <c r="S132" i="6"/>
  <c r="U132" i="6" s="1"/>
  <c r="W132" i="6"/>
  <c r="W145" i="10"/>
  <c r="S145" i="10"/>
  <c r="U145" i="10" s="1"/>
  <c r="R266" i="7"/>
  <c r="T266" i="7" s="1"/>
  <c r="V266" i="7"/>
  <c r="S36" i="10"/>
  <c r="U36" i="10" s="1"/>
  <c r="V144" i="7"/>
  <c r="S25" i="13"/>
  <c r="U25" i="13" s="1"/>
  <c r="W25" i="13"/>
  <c r="W139" i="6"/>
  <c r="S139" i="6"/>
  <c r="U139" i="6" s="1"/>
  <c r="W198" i="6"/>
  <c r="S198" i="6"/>
  <c r="U198" i="6" s="1"/>
  <c r="S141" i="6"/>
  <c r="U141" i="6" s="1"/>
  <c r="W141" i="6"/>
  <c r="W85" i="6"/>
  <c r="S85" i="6"/>
  <c r="U85" i="6" s="1"/>
  <c r="S100" i="6"/>
  <c r="U100" i="6" s="1"/>
  <c r="W100" i="6"/>
  <c r="W162" i="6"/>
  <c r="S162" i="6"/>
  <c r="U162" i="6" s="1"/>
  <c r="S170" i="6"/>
  <c r="U170" i="6" s="1"/>
  <c r="W170" i="6"/>
  <c r="W121" i="10"/>
  <c r="S121" i="10"/>
  <c r="U121" i="10" s="1"/>
  <c r="S86" i="10"/>
  <c r="U86" i="10" s="1"/>
  <c r="W86" i="10"/>
  <c r="W128" i="10"/>
  <c r="S128" i="10"/>
  <c r="U128" i="10" s="1"/>
  <c r="S52" i="10"/>
  <c r="U52" i="10" s="1"/>
  <c r="W52" i="10"/>
  <c r="S114" i="10"/>
  <c r="U114" i="10" s="1"/>
  <c r="W114" i="10"/>
  <c r="S161" i="10"/>
  <c r="U161" i="10" s="1"/>
  <c r="W161" i="10"/>
  <c r="S80" i="10"/>
  <c r="U80" i="10" s="1"/>
  <c r="W80" i="10"/>
  <c r="W46" i="11"/>
  <c r="S46" i="11"/>
  <c r="U46" i="11" s="1"/>
  <c r="R27" i="7"/>
  <c r="T27" i="7" s="1"/>
  <c r="V27" i="7"/>
  <c r="V172" i="7"/>
  <c r="R172" i="7"/>
  <c r="T172" i="7" s="1"/>
  <c r="V185" i="7"/>
  <c r="R185" i="7"/>
  <c r="T185" i="7" s="1"/>
  <c r="R32" i="7"/>
  <c r="T32" i="7" s="1"/>
  <c r="V32" i="7"/>
  <c r="R83" i="7"/>
  <c r="T83" i="7" s="1"/>
  <c r="V83" i="7"/>
  <c r="R267" i="7"/>
  <c r="T267" i="7" s="1"/>
  <c r="V267" i="7"/>
  <c r="R28" i="7"/>
  <c r="T28" i="7" s="1"/>
  <c r="V28" i="7"/>
  <c r="R251" i="7"/>
  <c r="T251" i="7" s="1"/>
  <c r="V251" i="7"/>
  <c r="V229" i="7"/>
  <c r="R229" i="7"/>
  <c r="T229" i="7" s="1"/>
  <c r="R56" i="7"/>
  <c r="T56" i="7" s="1"/>
  <c r="V56" i="7"/>
  <c r="V167" i="7"/>
  <c r="R167" i="7"/>
  <c r="T167" i="7" s="1"/>
  <c r="V61" i="7"/>
  <c r="R61" i="7"/>
  <c r="T61" i="7" s="1"/>
  <c r="R188" i="7"/>
  <c r="T188" i="7" s="1"/>
  <c r="V188" i="7"/>
  <c r="S136" i="10"/>
  <c r="U136" i="10" s="1"/>
  <c r="W136" i="10"/>
  <c r="W34" i="11"/>
  <c r="S34" i="11"/>
  <c r="U34" i="11" s="1"/>
  <c r="S42" i="6"/>
  <c r="U42" i="6" s="1"/>
  <c r="W42" i="6"/>
  <c r="S157" i="6"/>
  <c r="U157" i="6" s="1"/>
  <c r="W157" i="6"/>
  <c r="S33" i="6"/>
  <c r="U33" i="6" s="1"/>
  <c r="W33" i="6"/>
  <c r="S147" i="6"/>
  <c r="U147" i="6" s="1"/>
  <c r="W147" i="6"/>
  <c r="S62" i="10"/>
  <c r="U62" i="10" s="1"/>
  <c r="W62" i="10"/>
  <c r="W214" i="10"/>
  <c r="S214" i="10"/>
  <c r="U214" i="10" s="1"/>
  <c r="W60" i="10"/>
  <c r="S60" i="10"/>
  <c r="U60" i="10" s="1"/>
  <c r="S212" i="10"/>
  <c r="U212" i="10" s="1"/>
  <c r="W212" i="10"/>
  <c r="S108" i="10"/>
  <c r="U108" i="10" s="1"/>
  <c r="W108" i="10"/>
  <c r="W22" i="10"/>
  <c r="S22" i="10"/>
  <c r="U22" i="10" s="1"/>
  <c r="S199" i="10"/>
  <c r="U199" i="10" s="1"/>
  <c r="W199" i="10"/>
  <c r="S106" i="10"/>
  <c r="U106" i="10" s="1"/>
  <c r="W106" i="10"/>
  <c r="W153" i="10"/>
  <c r="S153" i="10"/>
  <c r="U153" i="10" s="1"/>
  <c r="S38" i="11"/>
  <c r="U38" i="11" s="1"/>
  <c r="W38" i="11"/>
  <c r="V234" i="7"/>
  <c r="R234" i="7"/>
  <c r="T234" i="7" s="1"/>
  <c r="V238" i="7"/>
  <c r="R238" i="7"/>
  <c r="T238" i="7" s="1"/>
  <c r="V40" i="7"/>
  <c r="R40" i="7"/>
  <c r="T40" i="7" s="1"/>
  <c r="V57" i="7"/>
  <c r="R57" i="7"/>
  <c r="T57" i="7" s="1"/>
  <c r="R226" i="7"/>
  <c r="T226" i="7" s="1"/>
  <c r="V226" i="7"/>
  <c r="R35" i="7"/>
  <c r="T35" i="7" s="1"/>
  <c r="V35" i="7"/>
  <c r="R52" i="7"/>
  <c r="T52" i="7" s="1"/>
  <c r="V52" i="7"/>
  <c r="V110" i="7"/>
  <c r="R110" i="7"/>
  <c r="T110" i="7" s="1"/>
  <c r="R69" i="7"/>
  <c r="T69" i="7" s="1"/>
  <c r="V69" i="7"/>
  <c r="R136" i="7"/>
  <c r="T136" i="7" s="1"/>
  <c r="V136" i="7"/>
  <c r="R122" i="7"/>
  <c r="T122" i="7" s="1"/>
  <c r="V122" i="7"/>
  <c r="S161" i="6"/>
  <c r="U161" i="6" s="1"/>
  <c r="W161" i="6"/>
  <c r="W76" i="10"/>
  <c r="S76" i="10"/>
  <c r="U76" i="10" s="1"/>
  <c r="S118" i="10"/>
  <c r="U118" i="10" s="1"/>
  <c r="W118" i="10"/>
  <c r="R204" i="7"/>
  <c r="T204" i="7" s="1"/>
  <c r="V204" i="7"/>
  <c r="S45" i="6"/>
  <c r="U45" i="6" s="1"/>
  <c r="W45" i="6"/>
  <c r="W173" i="6"/>
  <c r="S173" i="6"/>
  <c r="U173" i="6" s="1"/>
  <c r="W40" i="6"/>
  <c r="S40" i="6"/>
  <c r="U40" i="6" s="1"/>
  <c r="S78" i="6"/>
  <c r="U78" i="6" s="1"/>
  <c r="W78" i="6"/>
  <c r="W106" i="6"/>
  <c r="S106" i="6"/>
  <c r="U106" i="6" s="1"/>
  <c r="W108" i="6"/>
  <c r="S108" i="6"/>
  <c r="U108" i="6" s="1"/>
  <c r="S179" i="6"/>
  <c r="U179" i="6" s="1"/>
  <c r="W179" i="6"/>
  <c r="W41" i="6"/>
  <c r="S41" i="6"/>
  <c r="U41" i="6" s="1"/>
  <c r="W206" i="10"/>
  <c r="S206" i="10"/>
  <c r="U206" i="10" s="1"/>
  <c r="W203" i="10"/>
  <c r="S203" i="10"/>
  <c r="U203" i="10" s="1"/>
  <c r="S54" i="10"/>
  <c r="U54" i="10" s="1"/>
  <c r="W54" i="10"/>
  <c r="W202" i="10"/>
  <c r="S202" i="10"/>
  <c r="U202" i="10" s="1"/>
  <c r="S102" i="10"/>
  <c r="U102" i="10" s="1"/>
  <c r="W102" i="10"/>
  <c r="S164" i="10"/>
  <c r="U164" i="10" s="1"/>
  <c r="W164" i="10"/>
  <c r="S175" i="10"/>
  <c r="U175" i="10" s="1"/>
  <c r="W175" i="10"/>
  <c r="W144" i="10"/>
  <c r="S144" i="10"/>
  <c r="U144" i="10" s="1"/>
  <c r="S34" i="10"/>
  <c r="U34" i="10" s="1"/>
  <c r="W34" i="10"/>
  <c r="R247" i="7"/>
  <c r="T247" i="7" s="1"/>
  <c r="V247" i="7"/>
  <c r="R158" i="7"/>
  <c r="T158" i="7" s="1"/>
  <c r="V158" i="7"/>
  <c r="V112" i="7"/>
  <c r="R112" i="7"/>
  <c r="T112" i="7" s="1"/>
  <c r="R156" i="7"/>
  <c r="T156" i="7" s="1"/>
  <c r="V156" i="7"/>
  <c r="V265" i="7"/>
  <c r="R265" i="7"/>
  <c r="T265" i="7" s="1"/>
  <c r="R62" i="7"/>
  <c r="T62" i="7" s="1"/>
  <c r="V62" i="7"/>
  <c r="V248" i="7"/>
  <c r="R248" i="7"/>
  <c r="T248" i="7" s="1"/>
  <c r="V149" i="7"/>
  <c r="R149" i="7"/>
  <c r="T149" i="7" s="1"/>
  <c r="V38" i="7"/>
  <c r="R38" i="7"/>
  <c r="T38" i="7" s="1"/>
  <c r="R230" i="7"/>
  <c r="T230" i="7" s="1"/>
  <c r="V230" i="7"/>
  <c r="R76" i="7"/>
  <c r="T76" i="7" s="1"/>
  <c r="V76" i="7"/>
  <c r="V93" i="7"/>
  <c r="R93" i="7"/>
  <c r="T93" i="7" s="1"/>
  <c r="V213" i="7"/>
  <c r="R213" i="7"/>
  <c r="T213" i="7" s="1"/>
  <c r="V137" i="7"/>
  <c r="R137" i="7"/>
  <c r="T137" i="7" s="1"/>
  <c r="V125" i="7"/>
  <c r="R125" i="7"/>
  <c r="T125" i="7" s="1"/>
  <c r="W198" i="10"/>
  <c r="S198" i="10"/>
  <c r="U198" i="10" s="1"/>
  <c r="W150" i="10"/>
  <c r="V126" i="7"/>
  <c r="S28" i="6"/>
  <c r="U28" i="6" s="1"/>
  <c r="W28" i="6"/>
  <c r="W77" i="6"/>
  <c r="S77" i="6"/>
  <c r="U77" i="6" s="1"/>
  <c r="S84" i="6"/>
  <c r="U84" i="6" s="1"/>
  <c r="W84" i="6"/>
  <c r="S80" i="6"/>
  <c r="U80" i="6" s="1"/>
  <c r="W80" i="6"/>
  <c r="S134" i="6"/>
  <c r="U134" i="6" s="1"/>
  <c r="W134" i="6"/>
  <c r="S38" i="6"/>
  <c r="U38" i="6" s="1"/>
  <c r="W38" i="6"/>
  <c r="S180" i="10"/>
  <c r="U180" i="10" s="1"/>
  <c r="W180" i="10"/>
  <c r="W167" i="10"/>
  <c r="S167" i="10"/>
  <c r="U167" i="10" s="1"/>
  <c r="W188" i="10"/>
  <c r="S188" i="10"/>
  <c r="U188" i="10" s="1"/>
  <c r="W98" i="10"/>
  <c r="S98" i="10"/>
  <c r="U98" i="10" s="1"/>
  <c r="W156" i="10"/>
  <c r="S156" i="10"/>
  <c r="U156" i="10" s="1"/>
  <c r="S42" i="10"/>
  <c r="U42" i="10" s="1"/>
  <c r="W42" i="10"/>
  <c r="S162" i="10"/>
  <c r="U162" i="10" s="1"/>
  <c r="W162" i="10"/>
  <c r="S74" i="10"/>
  <c r="U74" i="10" s="1"/>
  <c r="W74" i="10"/>
  <c r="W220" i="10"/>
  <c r="S220" i="10"/>
  <c r="U220" i="10" s="1"/>
  <c r="S133" i="10"/>
  <c r="U133" i="10" s="1"/>
  <c r="W133" i="10"/>
  <c r="S52" i="11"/>
  <c r="U52" i="11" s="1"/>
  <c r="W52" i="11"/>
  <c r="R166" i="7"/>
  <c r="T166" i="7" s="1"/>
  <c r="V166" i="7"/>
  <c r="V268" i="7"/>
  <c r="R268" i="7"/>
  <c r="T268" i="7" s="1"/>
  <c r="R176" i="7"/>
  <c r="T176" i="7" s="1"/>
  <c r="V176" i="7"/>
  <c r="R219" i="7"/>
  <c r="T219" i="7" s="1"/>
  <c r="V219" i="7"/>
  <c r="R178" i="7"/>
  <c r="T178" i="7" s="1"/>
  <c r="V178" i="7"/>
  <c r="R155" i="7"/>
  <c r="T155" i="7" s="1"/>
  <c r="V155" i="7"/>
  <c r="R51" i="7"/>
  <c r="T51" i="7" s="1"/>
  <c r="V51" i="7"/>
  <c r="R183" i="7"/>
  <c r="T183" i="7" s="1"/>
  <c r="V183" i="7"/>
  <c r="V197" i="7"/>
  <c r="R197" i="7"/>
  <c r="T197" i="7" s="1"/>
  <c r="R259" i="7"/>
  <c r="T259" i="7" s="1"/>
  <c r="V259" i="7"/>
  <c r="R270" i="7"/>
  <c r="T270" i="7" s="1"/>
  <c r="V270" i="7"/>
  <c r="R161" i="7"/>
  <c r="T161" i="7" s="1"/>
  <c r="V161" i="7"/>
  <c r="R227" i="7"/>
  <c r="T227" i="7" s="1"/>
  <c r="V227" i="7"/>
  <c r="W31" i="6"/>
  <c r="S31" i="6"/>
  <c r="U31" i="6" s="1"/>
  <c r="W165" i="10"/>
  <c r="S165" i="10"/>
  <c r="U165" i="10" s="1"/>
  <c r="S58" i="10"/>
  <c r="U58" i="10" s="1"/>
  <c r="W58" i="10"/>
  <c r="R210" i="7"/>
  <c r="T210" i="7" s="1"/>
  <c r="V210" i="7"/>
  <c r="V45" i="7"/>
  <c r="R45" i="7"/>
  <c r="T45" i="7" s="1"/>
  <c r="V31" i="7"/>
  <c r="R31" i="7"/>
  <c r="T31" i="7" s="1"/>
  <c r="R223" i="7"/>
  <c r="T223" i="7" s="1"/>
  <c r="R152" i="7"/>
  <c r="T152" i="7" s="1"/>
  <c r="S159" i="6"/>
  <c r="U159" i="6" s="1"/>
  <c r="W159" i="6"/>
  <c r="W131" i="6"/>
  <c r="S131" i="6"/>
  <c r="U131" i="6" s="1"/>
  <c r="W150" i="6"/>
  <c r="S150" i="6"/>
  <c r="U150" i="6" s="1"/>
  <c r="S169" i="10"/>
  <c r="U169" i="10" s="1"/>
  <c r="W169" i="10"/>
  <c r="W44" i="10"/>
  <c r="S44" i="10"/>
  <c r="U44" i="10" s="1"/>
  <c r="S157" i="10"/>
  <c r="U157" i="10" s="1"/>
  <c r="W157" i="10"/>
  <c r="S178" i="10"/>
  <c r="U178" i="10" s="1"/>
  <c r="W178" i="10"/>
  <c r="S92" i="10"/>
  <c r="U92" i="10" s="1"/>
  <c r="W92" i="10"/>
  <c r="W191" i="10"/>
  <c r="S191" i="10"/>
  <c r="U191" i="10" s="1"/>
  <c r="S146" i="10"/>
  <c r="U146" i="10" s="1"/>
  <c r="W146" i="10"/>
  <c r="S46" i="10"/>
  <c r="U46" i="10" s="1"/>
  <c r="W46" i="10"/>
  <c r="S154" i="10"/>
  <c r="U154" i="10" s="1"/>
  <c r="W154" i="10"/>
  <c r="S66" i="10"/>
  <c r="U66" i="10" s="1"/>
  <c r="W66" i="10"/>
  <c r="S208" i="10"/>
  <c r="U208" i="10" s="1"/>
  <c r="W208" i="10"/>
  <c r="W124" i="10"/>
  <c r="S124" i="10"/>
  <c r="U124" i="10" s="1"/>
  <c r="V269" i="7"/>
  <c r="R269" i="7"/>
  <c r="T269" i="7" s="1"/>
  <c r="V171" i="7"/>
  <c r="R171" i="7"/>
  <c r="T171" i="7" s="1"/>
  <c r="R132" i="7"/>
  <c r="T132" i="7" s="1"/>
  <c r="V132" i="7"/>
  <c r="R177" i="7"/>
  <c r="T177" i="7" s="1"/>
  <c r="V177" i="7"/>
  <c r="R256" i="7"/>
  <c r="T256" i="7" s="1"/>
  <c r="V256" i="7"/>
  <c r="R218" i="7"/>
  <c r="T218" i="7" s="1"/>
  <c r="V218" i="7"/>
  <c r="R236" i="7"/>
  <c r="T236" i="7" s="1"/>
  <c r="V236" i="7"/>
  <c r="V49" i="7"/>
  <c r="R49" i="7"/>
  <c r="T49" i="7" s="1"/>
  <c r="V117" i="7"/>
  <c r="R117" i="7"/>
  <c r="T117" i="7" s="1"/>
  <c r="R257" i="7"/>
  <c r="T257" i="7" s="1"/>
  <c r="V257" i="7"/>
  <c r="R154" i="7"/>
  <c r="T154" i="7" s="1"/>
  <c r="V154" i="7"/>
  <c r="G22" i="16"/>
  <c r="G277" i="16"/>
  <c r="V277" i="16" s="1"/>
  <c r="P120" i="16"/>
  <c r="P234" i="16"/>
  <c r="R234" i="16" s="1"/>
  <c r="T234" i="16" s="1"/>
  <c r="P142" i="16"/>
  <c r="V142" i="16" s="1"/>
  <c r="P251" i="16"/>
  <c r="G125" i="16"/>
  <c r="V78" i="16"/>
  <c r="V281" i="16"/>
  <c r="P58" i="16"/>
  <c r="R58" i="16" s="1"/>
  <c r="T58" i="16" s="1"/>
  <c r="U71" i="16"/>
  <c r="V71" i="16" s="1"/>
  <c r="R193" i="16"/>
  <c r="T193" i="16" s="1"/>
  <c r="V186" i="16"/>
  <c r="R152" i="16"/>
  <c r="T152" i="16" s="1"/>
  <c r="P243" i="16"/>
  <c r="R243" i="16" s="1"/>
  <c r="T243" i="16" s="1"/>
  <c r="P207" i="16"/>
  <c r="V207" i="16" s="1"/>
  <c r="P196" i="16"/>
  <c r="V196" i="16" s="1"/>
  <c r="P141" i="16"/>
  <c r="R141" i="16" s="1"/>
  <c r="T141" i="16" s="1"/>
  <c r="R179" i="16"/>
  <c r="T179" i="16" s="1"/>
  <c r="P154" i="16"/>
  <c r="V154" i="16" s="1"/>
  <c r="P66" i="16"/>
  <c r="P43" i="16"/>
  <c r="P60" i="16"/>
  <c r="G96" i="16"/>
  <c r="P209" i="16"/>
  <c r="V209" i="16" s="1"/>
  <c r="P194" i="16"/>
  <c r="P210" i="16"/>
  <c r="V210" i="16" s="1"/>
  <c r="P242" i="16"/>
  <c r="R242" i="16" s="1"/>
  <c r="T242" i="16" s="1"/>
  <c r="P296" i="16"/>
  <c r="R296" i="16" s="1"/>
  <c r="T296" i="16" s="1"/>
  <c r="P54" i="16"/>
  <c r="R54" i="16" s="1"/>
  <c r="T54" i="16" s="1"/>
  <c r="P246" i="16"/>
  <c r="V246" i="16" s="1"/>
  <c r="P268" i="16"/>
  <c r="V268" i="16" s="1"/>
  <c r="G191" i="16"/>
  <c r="G62" i="16"/>
  <c r="R188" i="16"/>
  <c r="T188" i="16" s="1"/>
  <c r="G168" i="16"/>
  <c r="P287" i="16"/>
  <c r="R287" i="16" s="1"/>
  <c r="T287" i="16" s="1"/>
  <c r="P85" i="16"/>
  <c r="V85" i="16" s="1"/>
  <c r="G273" i="16"/>
  <c r="P150" i="16"/>
  <c r="R150" i="16" s="1"/>
  <c r="T150" i="16" s="1"/>
  <c r="P94" i="16"/>
  <c r="G48" i="16"/>
  <c r="V48" i="16" s="1"/>
  <c r="P269" i="16"/>
  <c r="R269" i="16" s="1"/>
  <c r="T269" i="16" s="1"/>
  <c r="P139" i="16"/>
  <c r="V139" i="16" s="1"/>
  <c r="P180" i="16"/>
  <c r="P230" i="16"/>
  <c r="G187" i="16"/>
  <c r="P264" i="16"/>
  <c r="R264" i="16" s="1"/>
  <c r="T264" i="16" s="1"/>
  <c r="P223" i="16"/>
  <c r="R223" i="16" s="1"/>
  <c r="T223" i="16" s="1"/>
  <c r="P143" i="16"/>
  <c r="R143" i="16" s="1"/>
  <c r="T143" i="16" s="1"/>
  <c r="R297" i="16"/>
  <c r="T297" i="16" s="1"/>
  <c r="V297" i="16"/>
  <c r="K297" i="16"/>
  <c r="V293" i="16"/>
  <c r="R294" i="16"/>
  <c r="T294" i="16" s="1"/>
  <c r="O3" i="3"/>
  <c r="O2" i="3"/>
  <c r="O5" i="9"/>
  <c r="O5" i="3"/>
  <c r="O6" i="9"/>
  <c r="O1" i="9"/>
  <c r="O4" i="3"/>
  <c r="O1" i="3"/>
  <c r="O6" i="3"/>
  <c r="O4" i="9"/>
  <c r="O2" i="9"/>
  <c r="O3" i="9"/>
  <c r="R225" i="7"/>
  <c r="T225" i="7" s="1"/>
  <c r="V225" i="7"/>
  <c r="V116" i="7"/>
  <c r="R116" i="7"/>
  <c r="T116" i="7" s="1"/>
  <c r="R163" i="7"/>
  <c r="T163" i="7" s="1"/>
  <c r="V163" i="7"/>
  <c r="V84" i="7"/>
  <c r="R84" i="7"/>
  <c r="T84" i="7" s="1"/>
  <c r="R106" i="7"/>
  <c r="T106" i="7" s="1"/>
  <c r="V106" i="7"/>
  <c r="R120" i="7"/>
  <c r="T120" i="7" s="1"/>
  <c r="V120" i="7"/>
  <c r="V119" i="7"/>
  <c r="R119" i="7"/>
  <c r="T119" i="7" s="1"/>
  <c r="R168" i="7"/>
  <c r="T168" i="7" s="1"/>
  <c r="V168" i="7"/>
  <c r="R80" i="7"/>
  <c r="T80" i="7" s="1"/>
  <c r="V80" i="7"/>
  <c r="R109" i="7"/>
  <c r="T109" i="7" s="1"/>
  <c r="V109" i="7"/>
  <c r="R138" i="7"/>
  <c r="T138" i="7" s="1"/>
  <c r="V138" i="7"/>
  <c r="R77" i="7"/>
  <c r="T77" i="7" s="1"/>
  <c r="V77" i="7"/>
  <c r="R212" i="7"/>
  <c r="T212" i="7" s="1"/>
  <c r="V212" i="7"/>
  <c r="V99" i="7"/>
  <c r="R99" i="7"/>
  <c r="T99" i="7" s="1"/>
  <c r="V211" i="7"/>
  <c r="R211" i="7"/>
  <c r="T211" i="7" s="1"/>
  <c r="R113" i="7"/>
  <c r="T113" i="7" s="1"/>
  <c r="V113" i="7"/>
  <c r="V111" i="7"/>
  <c r="R111" i="7"/>
  <c r="T111" i="7" s="1"/>
  <c r="V143" i="7"/>
  <c r="R143" i="7"/>
  <c r="T143" i="7" s="1"/>
  <c r="V73" i="7"/>
  <c r="R73" i="7"/>
  <c r="T73" i="7" s="1"/>
  <c r="W24" i="11"/>
  <c r="S24" i="11"/>
  <c r="U24" i="11" s="1"/>
  <c r="R250" i="7"/>
  <c r="T250" i="7" s="1"/>
  <c r="V250" i="7"/>
  <c r="V102" i="7"/>
  <c r="R102" i="7"/>
  <c r="T102" i="7" s="1"/>
  <c r="R130" i="7"/>
  <c r="T130" i="7" s="1"/>
  <c r="V130" i="7"/>
  <c r="R70" i="7"/>
  <c r="T70" i="7" s="1"/>
  <c r="V70" i="7"/>
  <c r="V187" i="7"/>
  <c r="R187" i="7"/>
  <c r="T187" i="7" s="1"/>
  <c r="R89" i="7"/>
  <c r="T89" i="7" s="1"/>
  <c r="V89" i="7"/>
  <c r="R255" i="7"/>
  <c r="T255" i="7" s="1"/>
  <c r="V255" i="7"/>
  <c r="V105" i="7"/>
  <c r="R105" i="7"/>
  <c r="T105" i="7" s="1"/>
  <c r="V254" i="7"/>
  <c r="R254" i="7"/>
  <c r="T254" i="7" s="1"/>
  <c r="R104" i="7"/>
  <c r="T104" i="7" s="1"/>
  <c r="V104" i="7"/>
  <c r="V44" i="7"/>
  <c r="R44" i="7"/>
  <c r="T44" i="7" s="1"/>
  <c r="R133" i="7"/>
  <c r="T133" i="7" s="1"/>
  <c r="V133" i="7"/>
  <c r="R65" i="7"/>
  <c r="T65" i="7" s="1"/>
  <c r="V65" i="7"/>
  <c r="W29" i="11"/>
  <c r="S29" i="11"/>
  <c r="U29" i="11" s="1"/>
  <c r="R217" i="7"/>
  <c r="T217" i="7" s="1"/>
  <c r="V217" i="7"/>
  <c r="V92" i="7"/>
  <c r="R92" i="7"/>
  <c r="T92" i="7" s="1"/>
  <c r="R123" i="7"/>
  <c r="T123" i="7" s="1"/>
  <c r="V123" i="7"/>
  <c r="R37" i="7"/>
  <c r="T37" i="7" s="1"/>
  <c r="V37" i="7"/>
  <c r="V160" i="7"/>
  <c r="R160" i="7"/>
  <c r="T160" i="7" s="1"/>
  <c r="R82" i="7"/>
  <c r="T82" i="7" s="1"/>
  <c r="V82" i="7"/>
  <c r="R233" i="7"/>
  <c r="T233" i="7" s="1"/>
  <c r="V233" i="7"/>
  <c r="V97" i="7"/>
  <c r="R97" i="7"/>
  <c r="T97" i="7" s="1"/>
  <c r="R222" i="7"/>
  <c r="T222" i="7" s="1"/>
  <c r="V222" i="7"/>
  <c r="V96" i="7"/>
  <c r="R96" i="7"/>
  <c r="T96" i="7" s="1"/>
  <c r="R127" i="7"/>
  <c r="T127" i="7" s="1"/>
  <c r="V127" i="7"/>
  <c r="V29" i="7"/>
  <c r="R29" i="7"/>
  <c r="T29" i="7" s="1"/>
  <c r="V194" i="7"/>
  <c r="R194" i="7"/>
  <c r="T194" i="7" s="1"/>
  <c r="R78" i="7"/>
  <c r="T78" i="7" s="1"/>
  <c r="V78" i="7"/>
  <c r="V244" i="7"/>
  <c r="R244" i="7"/>
  <c r="T244" i="7" s="1"/>
  <c r="V115" i="7"/>
  <c r="R115" i="7"/>
  <c r="T115" i="7" s="1"/>
  <c r="R22" i="7"/>
  <c r="T22" i="7" s="1"/>
  <c r="V22" i="7"/>
  <c r="R135" i="7"/>
  <c r="T135" i="7" s="1"/>
  <c r="V135" i="7"/>
  <c r="V75" i="7"/>
  <c r="R75" i="7"/>
  <c r="T75" i="7" s="1"/>
  <c r="V174" i="7"/>
  <c r="R174" i="7"/>
  <c r="T174" i="7" s="1"/>
  <c r="R88" i="7"/>
  <c r="T88" i="7" s="1"/>
  <c r="V88" i="7"/>
  <c r="V209" i="7"/>
  <c r="R209" i="7"/>
  <c r="T209" i="7" s="1"/>
  <c r="V87" i="7"/>
  <c r="R87" i="7"/>
  <c r="T87" i="7" s="1"/>
  <c r="R202" i="7"/>
  <c r="T202" i="7" s="1"/>
  <c r="V202" i="7"/>
  <c r="R118" i="7"/>
  <c r="T118" i="7" s="1"/>
  <c r="V118" i="7"/>
  <c r="R165" i="7"/>
  <c r="T165" i="7" s="1"/>
  <c r="V165" i="7"/>
  <c r="R72" i="7"/>
  <c r="T72" i="7" s="1"/>
  <c r="V72" i="7"/>
  <c r="V215" i="7"/>
  <c r="R215" i="7"/>
  <c r="T215" i="7" s="1"/>
  <c r="R108" i="7"/>
  <c r="T108" i="7" s="1"/>
  <c r="V108" i="7"/>
  <c r="V129" i="7"/>
  <c r="R129" i="7"/>
  <c r="T129" i="7" s="1"/>
  <c r="R68" i="7"/>
  <c r="T68" i="7" s="1"/>
  <c r="V68" i="7"/>
  <c r="V146" i="7"/>
  <c r="R146" i="7"/>
  <c r="T146" i="7" s="1"/>
  <c r="R81" i="7"/>
  <c r="T81" i="7" s="1"/>
  <c r="V81" i="7"/>
  <c r="R182" i="7"/>
  <c r="T182" i="7" s="1"/>
  <c r="V182" i="7"/>
  <c r="R74" i="7"/>
  <c r="T74" i="7" s="1"/>
  <c r="V74" i="7"/>
  <c r="R253" i="7"/>
  <c r="T253" i="7" s="1"/>
  <c r="V253" i="7"/>
  <c r="R103" i="7"/>
  <c r="T103" i="7" s="1"/>
  <c r="V103" i="7"/>
  <c r="V131" i="7"/>
  <c r="R131" i="7"/>
  <c r="T131" i="7" s="1"/>
  <c r="V63" i="7"/>
  <c r="R63" i="7"/>
  <c r="T63" i="7" s="1"/>
  <c r="R192" i="7"/>
  <c r="T192" i="7" s="1"/>
  <c r="V192" i="7"/>
  <c r="R101" i="7"/>
  <c r="T101" i="7" s="1"/>
  <c r="V101" i="7"/>
  <c r="R121" i="7"/>
  <c r="T121" i="7" s="1"/>
  <c r="V121" i="7"/>
  <c r="R34" i="7"/>
  <c r="T34" i="7" s="1"/>
  <c r="V34" i="7"/>
  <c r="R134" i="7"/>
  <c r="T134" i="7" s="1"/>
  <c r="V134" i="7"/>
  <c r="R67" i="7"/>
  <c r="T67" i="7" s="1"/>
  <c r="V67" i="7"/>
  <c r="R169" i="7"/>
  <c r="T169" i="7" s="1"/>
  <c r="V169" i="7"/>
  <c r="V66" i="7"/>
  <c r="R66" i="7"/>
  <c r="T66" i="7" s="1"/>
  <c r="R198" i="7"/>
  <c r="T198" i="7" s="1"/>
  <c r="V198" i="7"/>
  <c r="R95" i="7"/>
  <c r="T95" i="7" s="1"/>
  <c r="V95" i="7"/>
  <c r="V124" i="7"/>
  <c r="R124" i="7"/>
  <c r="T124" i="7" s="1"/>
  <c r="R26" i="7"/>
  <c r="T26" i="7" s="1"/>
  <c r="V26" i="7"/>
  <c r="V179" i="7"/>
  <c r="R179" i="7"/>
  <c r="T179" i="7" s="1"/>
  <c r="R91" i="7"/>
  <c r="T91" i="7" s="1"/>
  <c r="V91" i="7"/>
  <c r="R216" i="7"/>
  <c r="T216" i="7" s="1"/>
  <c r="V216" i="7"/>
  <c r="V114" i="7"/>
  <c r="R114" i="7"/>
  <c r="T114" i="7" s="1"/>
  <c r="R128" i="7"/>
  <c r="T128" i="7" s="1"/>
  <c r="V128" i="7"/>
  <c r="V33" i="7"/>
  <c r="R33" i="7"/>
  <c r="T33" i="7" s="1"/>
  <c r="V145" i="7"/>
  <c r="R145" i="7"/>
  <c r="T145" i="7" s="1"/>
  <c r="R30" i="7"/>
  <c r="T30" i="7" s="1"/>
  <c r="V30" i="7"/>
  <c r="R181" i="7"/>
  <c r="T181" i="7" s="1"/>
  <c r="V181" i="7"/>
  <c r="R86" i="7"/>
  <c r="T86" i="7" s="1"/>
  <c r="V86" i="7"/>
  <c r="I117" i="16"/>
  <c r="R117" i="16"/>
  <c r="T117" i="16" s="1"/>
  <c r="P86" i="16"/>
  <c r="V86" i="16" s="1"/>
  <c r="R149" i="16"/>
  <c r="T149" i="16" s="1"/>
  <c r="G298" i="16"/>
  <c r="K298" i="16" s="1"/>
  <c r="P249" i="16"/>
  <c r="R122" i="16"/>
  <c r="T122" i="16" s="1"/>
  <c r="V276" i="16"/>
  <c r="R140" i="16"/>
  <c r="T140" i="16" s="1"/>
  <c r="R263" i="16"/>
  <c r="T263" i="16" s="1"/>
  <c r="G147" i="16"/>
  <c r="R55" i="16"/>
  <c r="T55" i="16" s="1"/>
  <c r="I38" i="16"/>
  <c r="V38" i="16"/>
  <c r="V107" i="16"/>
  <c r="R107" i="16"/>
  <c r="T107" i="16" s="1"/>
  <c r="R93" i="16"/>
  <c r="T93" i="16" s="1"/>
  <c r="G31" i="16"/>
  <c r="I31" i="16" s="1"/>
  <c r="P46" i="16"/>
  <c r="V46" i="16" s="1"/>
  <c r="P165" i="16"/>
  <c r="R165" i="16" s="1"/>
  <c r="T165" i="16" s="1"/>
  <c r="P250" i="16"/>
  <c r="V250" i="16" s="1"/>
  <c r="P219" i="16"/>
  <c r="V219" i="16" s="1"/>
  <c r="P72" i="16"/>
  <c r="V263" i="16"/>
  <c r="G217" i="16"/>
  <c r="V41" i="16"/>
  <c r="V198" i="16"/>
  <c r="G59" i="16"/>
  <c r="R59" i="16" s="1"/>
  <c r="T59" i="16" s="1"/>
  <c r="V211" i="16"/>
  <c r="G272" i="16"/>
  <c r="P274" i="16"/>
  <c r="V274" i="16" s="1"/>
  <c r="P158" i="16"/>
  <c r="R158" i="16" s="1"/>
  <c r="T158" i="16" s="1"/>
  <c r="G57" i="16"/>
  <c r="K57" i="16" s="1"/>
  <c r="P108" i="16"/>
  <c r="V108" i="16" s="1"/>
  <c r="P137" i="16"/>
  <c r="R137" i="16" s="1"/>
  <c r="T137" i="16" s="1"/>
  <c r="P233" i="16"/>
  <c r="G32" i="16"/>
  <c r="I32" i="16" s="1"/>
  <c r="P226" i="16"/>
  <c r="R226" i="16" s="1"/>
  <c r="T226" i="16" s="1"/>
  <c r="R34" i="16"/>
  <c r="T34" i="16" s="1"/>
  <c r="P166" i="16"/>
  <c r="R166" i="16" s="1"/>
  <c r="T166" i="16" s="1"/>
  <c r="P295" i="16"/>
  <c r="R295" i="16" s="1"/>
  <c r="T295" i="16" s="1"/>
  <c r="P202" i="16"/>
  <c r="R136" i="16"/>
  <c r="T136" i="16" s="1"/>
  <c r="P164" i="16"/>
  <c r="V164" i="16" s="1"/>
  <c r="V303" i="16"/>
  <c r="G195" i="16"/>
  <c r="P212" i="16"/>
  <c r="R290" i="16"/>
  <c r="T290" i="16" s="1"/>
  <c r="P201" i="16"/>
  <c r="R201" i="16" s="1"/>
  <c r="T201" i="16" s="1"/>
  <c r="V68" i="16"/>
  <c r="P61" i="16"/>
  <c r="V61" i="16" s="1"/>
  <c r="R183" i="16"/>
  <c r="T183" i="16" s="1"/>
  <c r="P185" i="16"/>
  <c r="P182" i="16"/>
  <c r="G291" i="16"/>
  <c r="R291" i="16" s="1"/>
  <c r="T291" i="16" s="1"/>
  <c r="V290" i="16"/>
  <c r="P28" i="16"/>
  <c r="R28" i="16" s="1"/>
  <c r="T28" i="16" s="1"/>
  <c r="P172" i="16"/>
  <c r="R172" i="16" s="1"/>
  <c r="T172" i="16" s="1"/>
  <c r="K220" i="16"/>
  <c r="V220" i="16"/>
  <c r="K196" i="16"/>
  <c r="R36" i="16"/>
  <c r="T36" i="16" s="1"/>
  <c r="R38" i="16"/>
  <c r="T38" i="16" s="1"/>
  <c r="R30" i="16"/>
  <c r="T30" i="16" s="1"/>
  <c r="P271" i="16"/>
  <c r="V271" i="16" s="1"/>
  <c r="P33" i="16"/>
  <c r="R33" i="16" s="1"/>
  <c r="T33" i="16" s="1"/>
  <c r="P215" i="16"/>
  <c r="R215" i="16" s="1"/>
  <c r="T215" i="16" s="1"/>
  <c r="P216" i="16"/>
  <c r="R216" i="16" s="1"/>
  <c r="T216" i="16" s="1"/>
  <c r="P181" i="16"/>
  <c r="R181" i="16" s="1"/>
  <c r="T181" i="16" s="1"/>
  <c r="R279" i="16"/>
  <c r="T279" i="16" s="1"/>
  <c r="V117" i="16"/>
  <c r="G157" i="16"/>
  <c r="R157" i="16" s="1"/>
  <c r="T157" i="16" s="1"/>
  <c r="G232" i="16"/>
  <c r="R22" i="16"/>
  <c r="T22" i="16" s="1"/>
  <c r="V110" i="16"/>
  <c r="G258" i="16"/>
  <c r="J258" i="16" s="1"/>
  <c r="P302" i="16"/>
  <c r="V302" i="16" s="1"/>
  <c r="V25" i="16"/>
  <c r="R116" i="16"/>
  <c r="T116" i="16" s="1"/>
  <c r="P155" i="16"/>
  <c r="V155" i="16" s="1"/>
  <c r="P266" i="16"/>
  <c r="V266" i="16" s="1"/>
  <c r="P275" i="16"/>
  <c r="V275" i="16" s="1"/>
  <c r="P170" i="16"/>
  <c r="R71" i="16"/>
  <c r="T71" i="16" s="1"/>
  <c r="R127" i="16"/>
  <c r="T127" i="16" s="1"/>
  <c r="R161" i="16"/>
  <c r="T161" i="16" s="1"/>
  <c r="K215" i="16"/>
  <c r="K275" i="16"/>
  <c r="K239" i="16"/>
  <c r="R239" i="16"/>
  <c r="T239" i="16" s="1"/>
  <c r="V239" i="16"/>
  <c r="J137" i="16"/>
  <c r="K268" i="16"/>
  <c r="R268" i="16"/>
  <c r="T268" i="16" s="1"/>
  <c r="J181" i="16"/>
  <c r="V181" i="16"/>
  <c r="K185" i="16"/>
  <c r="K247" i="16"/>
  <c r="I192" i="16"/>
  <c r="V254" i="16"/>
  <c r="R254" i="16"/>
  <c r="T254" i="16" s="1"/>
  <c r="K254" i="16"/>
  <c r="K253" i="16"/>
  <c r="R253" i="16"/>
  <c r="T253" i="16" s="1"/>
  <c r="I130" i="16"/>
  <c r="V229" i="16"/>
  <c r="R199" i="16"/>
  <c r="T199" i="16" s="1"/>
  <c r="R56" i="16"/>
  <c r="T56" i="16" s="1"/>
  <c r="R114" i="16"/>
  <c r="T114" i="16" s="1"/>
  <c r="P73" i="16"/>
  <c r="V73" i="16" s="1"/>
  <c r="R293" i="16"/>
  <c r="T293" i="16" s="1"/>
  <c r="P192" i="16"/>
  <c r="R192" i="16" s="1"/>
  <c r="T192" i="16" s="1"/>
  <c r="P21" i="16"/>
  <c r="R21" i="16" s="1"/>
  <c r="T21" i="16" s="1"/>
  <c r="P247" i="16"/>
  <c r="R247" i="16" s="1"/>
  <c r="T247" i="16" s="1"/>
  <c r="G213" i="16"/>
  <c r="R213" i="16" s="1"/>
  <c r="T213" i="16" s="1"/>
  <c r="P221" i="16"/>
  <c r="P176" i="16"/>
  <c r="V176" i="16" s="1"/>
  <c r="P222" i="16"/>
  <c r="R196" i="16"/>
  <c r="T196" i="16" s="1"/>
  <c r="P144" i="16"/>
  <c r="R144" i="16" s="1"/>
  <c r="T144" i="16" s="1"/>
  <c r="R178" i="16"/>
  <c r="T178" i="16" s="1"/>
  <c r="P130" i="16"/>
  <c r="R130" i="16" s="1"/>
  <c r="T130" i="16" s="1"/>
  <c r="G53" i="16"/>
  <c r="P53" i="16"/>
  <c r="G235" i="16"/>
  <c r="K235" i="16" s="1"/>
  <c r="R282" i="16"/>
  <c r="T282" i="16" s="1"/>
  <c r="V30" i="16"/>
  <c r="R224" i="16"/>
  <c r="T224" i="16" s="1"/>
  <c r="G151" i="16"/>
  <c r="P151" i="16"/>
  <c r="V189" i="16"/>
  <c r="G300" i="16"/>
  <c r="K300" i="16" s="1"/>
  <c r="V57" i="16"/>
  <c r="P227" i="16"/>
  <c r="J157" i="16"/>
  <c r="G301" i="16"/>
  <c r="V301" i="16" s="1"/>
  <c r="V67" i="16"/>
  <c r="V99" i="16"/>
  <c r="R175" i="16"/>
  <c r="T175" i="16" s="1"/>
  <c r="V150" i="16"/>
  <c r="R142" i="16"/>
  <c r="T142" i="16" s="1"/>
  <c r="P121" i="16"/>
  <c r="R121" i="16" s="1"/>
  <c r="T121" i="16" s="1"/>
  <c r="V253" i="16"/>
  <c r="P256" i="16"/>
  <c r="P88" i="16"/>
  <c r="R88" i="16" s="1"/>
  <c r="T88" i="16" s="1"/>
  <c r="P173" i="16"/>
  <c r="P197" i="16"/>
  <c r="G286" i="16"/>
  <c r="P286" i="16"/>
  <c r="G112" i="16"/>
  <c r="P112" i="16"/>
  <c r="R119" i="16"/>
  <c r="T119" i="16" s="1"/>
  <c r="U98" i="16"/>
  <c r="P98" i="16"/>
  <c r="R145" i="16"/>
  <c r="T145" i="16" s="1"/>
  <c r="R280" i="16"/>
  <c r="T280" i="16" s="1"/>
  <c r="P47" i="16"/>
  <c r="P261" i="16"/>
  <c r="R261" i="16" s="1"/>
  <c r="T261" i="16" s="1"/>
  <c r="R207" i="16"/>
  <c r="T207" i="16" s="1"/>
  <c r="G208" i="16"/>
  <c r="P208" i="16"/>
  <c r="V178" i="16"/>
  <c r="R44" i="16"/>
  <c r="T44" i="16" s="1"/>
  <c r="R75" i="16"/>
  <c r="T75" i="16" s="1"/>
  <c r="R51" i="16"/>
  <c r="T51" i="16" s="1"/>
  <c r="R83" i="16"/>
  <c r="T83" i="16" s="1"/>
  <c r="R245" i="16"/>
  <c r="T245" i="16" s="1"/>
  <c r="R211" i="16"/>
  <c r="T211" i="16" s="1"/>
  <c r="R115" i="16"/>
  <c r="T115" i="16" s="1"/>
  <c r="R129" i="16"/>
  <c r="T129" i="16" s="1"/>
  <c r="R270" i="16"/>
  <c r="T270" i="16" s="1"/>
  <c r="R147" i="16"/>
  <c r="T147" i="16" s="1"/>
  <c r="R79" i="16"/>
  <c r="T79" i="16" s="1"/>
  <c r="V79" i="16"/>
  <c r="V224" i="16"/>
  <c r="R289" i="16"/>
  <c r="T289" i="16" s="1"/>
  <c r="V32" i="16"/>
  <c r="R138" i="16"/>
  <c r="T138" i="16" s="1"/>
  <c r="V138" i="16"/>
  <c r="V252" i="16"/>
  <c r="R278" i="16"/>
  <c r="T278" i="16" s="1"/>
  <c r="R133" i="16"/>
  <c r="T133" i="16" s="1"/>
  <c r="V128" i="16"/>
  <c r="R128" i="16"/>
  <c r="T128" i="16" s="1"/>
  <c r="V299" i="16"/>
  <c r="R110" i="16"/>
  <c r="T110" i="16" s="1"/>
  <c r="R203" i="16"/>
  <c r="T203" i="16" s="1"/>
  <c r="R265" i="16"/>
  <c r="T265" i="16" s="1"/>
  <c r="V265" i="16"/>
  <c r="V171" i="16"/>
  <c r="R171" i="16"/>
  <c r="T171" i="16" s="1"/>
  <c r="V122" i="16"/>
  <c r="R146" i="16"/>
  <c r="T146" i="16" s="1"/>
  <c r="R200" i="16"/>
  <c r="T200" i="16" s="1"/>
  <c r="R49" i="16"/>
  <c r="T49" i="16" s="1"/>
  <c r="R81" i="16"/>
  <c r="T81" i="16" s="1"/>
  <c r="R156" i="16"/>
  <c r="T156" i="16" s="1"/>
  <c r="R244" i="16"/>
  <c r="T244" i="16" s="1"/>
  <c r="R258" i="16"/>
  <c r="T258" i="16" s="1"/>
  <c r="D16" i="16"/>
  <c r="D19" i="16" s="1"/>
  <c r="V124" i="16"/>
  <c r="R124" i="16"/>
  <c r="T124" i="16" s="1"/>
  <c r="R132" i="16"/>
  <c r="T132" i="16" s="1"/>
  <c r="R126" i="16"/>
  <c r="T126" i="16" s="1"/>
  <c r="V101" i="16"/>
  <c r="R101" i="16"/>
  <c r="T101" i="16" s="1"/>
  <c r="V251" i="16"/>
  <c r="R251" i="16"/>
  <c r="T251" i="16" s="1"/>
  <c r="D15" i="16"/>
  <c r="C19" i="16" s="1"/>
  <c r="V126" i="16"/>
  <c r="V119" i="16"/>
  <c r="G90" i="16"/>
  <c r="P90" i="16"/>
  <c r="V65" i="16"/>
  <c r="R65" i="16"/>
  <c r="T65" i="16" s="1"/>
  <c r="R27" i="16"/>
  <c r="T27" i="16" s="1"/>
  <c r="I22" i="16"/>
  <c r="V22" i="16"/>
  <c r="K282" i="16"/>
  <c r="V282" i="16"/>
  <c r="K206" i="16"/>
  <c r="V206" i="16"/>
  <c r="R206" i="16"/>
  <c r="T206" i="16" s="1"/>
  <c r="R91" i="16"/>
  <c r="T91" i="16" s="1"/>
  <c r="I91" i="16"/>
  <c r="V91" i="16"/>
  <c r="I40" i="16"/>
  <c r="V40" i="16"/>
  <c r="R52" i="16"/>
  <c r="T52" i="16" s="1"/>
  <c r="P304" i="16"/>
  <c r="V304" i="16" s="1"/>
  <c r="R67" i="16"/>
  <c r="T67" i="16" s="1"/>
  <c r="R105" i="16"/>
  <c r="T105" i="16" s="1"/>
  <c r="P292" i="16"/>
  <c r="G292" i="16"/>
  <c r="P95" i="16"/>
  <c r="G95" i="16"/>
  <c r="V27" i="16"/>
  <c r="I27" i="16"/>
  <c r="V287" i="16"/>
  <c r="K287" i="16"/>
  <c r="V179" i="16"/>
  <c r="I179" i="16"/>
  <c r="V100" i="16"/>
  <c r="R100" i="16"/>
  <c r="T100" i="16" s="1"/>
  <c r="I139" i="16"/>
  <c r="V50" i="16"/>
  <c r="I50" i="16"/>
  <c r="R92" i="16"/>
  <c r="T92" i="16" s="1"/>
  <c r="R241" i="16"/>
  <c r="T241" i="16" s="1"/>
  <c r="R187" i="16"/>
  <c r="T187" i="16" s="1"/>
  <c r="R163" i="16"/>
  <c r="T163" i="16" s="1"/>
  <c r="R77" i="16"/>
  <c r="T77" i="16" s="1"/>
  <c r="R80" i="16"/>
  <c r="T80" i="16" s="1"/>
  <c r="R96" i="16"/>
  <c r="T96" i="16" s="1"/>
  <c r="V285" i="16"/>
  <c r="P113" i="16"/>
  <c r="G113" i="16"/>
  <c r="P103" i="16"/>
  <c r="G103" i="16"/>
  <c r="R204" i="16"/>
  <c r="T204" i="16" s="1"/>
  <c r="K204" i="16"/>
  <c r="V204" i="16"/>
  <c r="R106" i="16"/>
  <c r="T106" i="16" s="1"/>
  <c r="K250" i="16"/>
  <c r="R97" i="16"/>
  <c r="T97" i="16" s="1"/>
  <c r="V97" i="16"/>
  <c r="I97" i="16"/>
  <c r="V104" i="16"/>
  <c r="R104" i="16"/>
  <c r="T104" i="16" s="1"/>
  <c r="R50" i="16"/>
  <c r="T50" i="16" s="1"/>
  <c r="R237" i="16"/>
  <c r="T237" i="16" s="1"/>
  <c r="K156" i="16"/>
  <c r="V156" i="16"/>
  <c r="K203" i="16"/>
  <c r="V203" i="16"/>
  <c r="V260" i="16"/>
  <c r="R73" i="16"/>
  <c r="T73" i="16" s="1"/>
  <c r="V298" i="16"/>
  <c r="G123" i="16"/>
  <c r="P123" i="16"/>
  <c r="P109" i="16"/>
  <c r="G109" i="16"/>
  <c r="V174" i="16"/>
  <c r="R174" i="16"/>
  <c r="T174" i="16" s="1"/>
  <c r="I29" i="16"/>
  <c r="V29" i="16"/>
  <c r="V106" i="16"/>
  <c r="I106" i="16"/>
  <c r="R118" i="16"/>
  <c r="T118" i="16" s="1"/>
  <c r="I118" i="16"/>
  <c r="V118" i="16"/>
  <c r="K165" i="16"/>
  <c r="V165" i="16"/>
  <c r="K237" i="16"/>
  <c r="V237" i="16"/>
  <c r="G284" i="16"/>
  <c r="P284" i="16"/>
  <c r="K269" i="16"/>
  <c r="R63" i="16"/>
  <c r="T63" i="16" s="1"/>
  <c r="R45" i="16"/>
  <c r="T45" i="16" s="1"/>
  <c r="R87" i="16"/>
  <c r="T87" i="16" s="1"/>
  <c r="R262" i="16"/>
  <c r="T262" i="16" s="1"/>
  <c r="V270" i="16"/>
  <c r="R134" i="16"/>
  <c r="T134" i="16" s="1"/>
  <c r="R246" i="16"/>
  <c r="T246" i="16" s="1"/>
  <c r="P131" i="16"/>
  <c r="G131" i="16"/>
  <c r="R29" i="16"/>
  <c r="T29" i="16" s="1"/>
  <c r="R177" i="16"/>
  <c r="T177" i="16" s="1"/>
  <c r="I129" i="16"/>
  <c r="V129" i="16"/>
  <c r="J140" i="16"/>
  <c r="V140" i="16"/>
  <c r="J152" i="16"/>
  <c r="V152" i="16"/>
  <c r="R205" i="16"/>
  <c r="T205" i="16" s="1"/>
  <c r="V105" i="16"/>
  <c r="P135" i="16"/>
  <c r="G135" i="16"/>
  <c r="V177" i="16"/>
  <c r="K177" i="16"/>
  <c r="J194" i="16"/>
  <c r="J273" i="16"/>
  <c r="V273" i="16"/>
  <c r="R70" i="16"/>
  <c r="T70" i="16" s="1"/>
  <c r="R37" i="16"/>
  <c r="T37" i="16" s="1"/>
  <c r="R167" i="16"/>
  <c r="T167" i="16" s="1"/>
  <c r="R69" i="16"/>
  <c r="T69" i="16" s="1"/>
  <c r="V205" i="16"/>
  <c r="I115" i="16"/>
  <c r="V115" i="16"/>
  <c r="R260" i="16"/>
  <c r="T260" i="16" s="1"/>
  <c r="R40" i="16"/>
  <c r="T40" i="16" s="1"/>
  <c r="V133" i="16"/>
  <c r="I133" i="16"/>
  <c r="R85" i="16"/>
  <c r="T85" i="16" s="1"/>
  <c r="I85" i="16"/>
  <c r="I144" i="16"/>
  <c r="I161" i="16"/>
  <c r="V161" i="16"/>
  <c r="V147" i="16"/>
  <c r="I147" i="16"/>
  <c r="R273" i="16"/>
  <c r="T273" i="16" s="1"/>
  <c r="I43" i="16"/>
  <c r="V43" i="16"/>
  <c r="V127" i="16"/>
  <c r="I127" i="16"/>
  <c r="V54" i="16"/>
  <c r="I54" i="16"/>
  <c r="V75" i="16"/>
  <c r="I75" i="16"/>
  <c r="R35" i="16"/>
  <c r="T35" i="16" s="1"/>
  <c r="R248" i="16"/>
  <c r="T248" i="16" s="1"/>
  <c r="V83" i="16"/>
  <c r="I83" i="16"/>
  <c r="R60" i="16"/>
  <c r="T60" i="16" s="1"/>
  <c r="R82" i="16"/>
  <c r="T82" i="16" s="1"/>
  <c r="V63" i="16"/>
  <c r="J63" i="16"/>
  <c r="I45" i="16"/>
  <c r="V45" i="16"/>
  <c r="R24" i="16"/>
  <c r="T24" i="16" s="1"/>
  <c r="I87" i="16"/>
  <c r="V87" i="16"/>
  <c r="V259" i="16"/>
  <c r="K259" i="16"/>
  <c r="J209" i="16"/>
  <c r="I114" i="16"/>
  <c r="V114" i="16"/>
  <c r="R303" i="16"/>
  <c r="T303" i="16" s="1"/>
  <c r="V166" i="16"/>
  <c r="I35" i="16"/>
  <c r="V35" i="16"/>
  <c r="I39" i="16"/>
  <c r="R39" i="16"/>
  <c r="T39" i="16" s="1"/>
  <c r="V39" i="16"/>
  <c r="R84" i="16"/>
  <c r="T84" i="16" s="1"/>
  <c r="H60" i="16"/>
  <c r="V60" i="16"/>
  <c r="R125" i="16"/>
  <c r="T125" i="16" s="1"/>
  <c r="V82" i="16"/>
  <c r="I82" i="16"/>
  <c r="K199" i="16"/>
  <c r="V199" i="16"/>
  <c r="I56" i="16"/>
  <c r="V56" i="16"/>
  <c r="V294" i="16"/>
  <c r="K294" i="16"/>
  <c r="R259" i="16"/>
  <c r="T259" i="16" s="1"/>
  <c r="J132" i="16"/>
  <c r="V132" i="16"/>
  <c r="V102" i="16"/>
  <c r="R299" i="16"/>
  <c r="T299" i="16" s="1"/>
  <c r="R209" i="16"/>
  <c r="T209" i="16" s="1"/>
  <c r="V162" i="16"/>
  <c r="J162" i="16"/>
  <c r="I26" i="16"/>
  <c r="V26" i="16"/>
  <c r="V31" i="16"/>
  <c r="K303" i="16"/>
  <c r="I44" i="16"/>
  <c r="V44" i="16"/>
  <c r="R76" i="16"/>
  <c r="T76" i="16" s="1"/>
  <c r="I84" i="16"/>
  <c r="V84" i="16"/>
  <c r="H49" i="16"/>
  <c r="V49" i="16"/>
  <c r="K201" i="16"/>
  <c r="R26" i="16"/>
  <c r="T26" i="16" s="1"/>
  <c r="V125" i="16"/>
  <c r="J125" i="16"/>
  <c r="I70" i="16"/>
  <c r="V70" i="16"/>
  <c r="I37" i="16"/>
  <c r="V37" i="16"/>
  <c r="V167" i="16"/>
  <c r="J167" i="16"/>
  <c r="V188" i="16"/>
  <c r="K188" i="16"/>
  <c r="K262" i="16"/>
  <c r="V262" i="16"/>
  <c r="J145" i="16"/>
  <c r="V145" i="16"/>
  <c r="R162" i="16"/>
  <c r="T162" i="16" s="1"/>
  <c r="V169" i="16"/>
  <c r="R169" i="16"/>
  <c r="T169" i="16" s="1"/>
  <c r="K225" i="16"/>
  <c r="V225" i="16"/>
  <c r="K238" i="16"/>
  <c r="V238" i="16"/>
  <c r="V64" i="16"/>
  <c r="J64" i="16"/>
  <c r="V76" i="16"/>
  <c r="I76" i="16"/>
  <c r="V74" i="16"/>
  <c r="I74" i="16"/>
  <c r="K231" i="16"/>
  <c r="V231" i="16"/>
  <c r="J267" i="16"/>
  <c r="V267" i="16"/>
  <c r="K248" i="16"/>
  <c r="V248" i="16"/>
  <c r="V296" i="16"/>
  <c r="K296" i="16"/>
  <c r="R225" i="16"/>
  <c r="T225" i="16" s="1"/>
  <c r="I36" i="16"/>
  <c r="V36" i="16"/>
  <c r="R238" i="16"/>
  <c r="T238" i="16" s="1"/>
  <c r="R64" i="16"/>
  <c r="T64" i="16" s="1"/>
  <c r="K146" i="16"/>
  <c r="V146" i="16"/>
  <c r="V159" i="16"/>
  <c r="R159" i="16"/>
  <c r="T159" i="16" s="1"/>
  <c r="R74" i="16"/>
  <c r="T74" i="16" s="1"/>
  <c r="V23" i="16"/>
  <c r="I23" i="16"/>
  <c r="K236" i="16"/>
  <c r="V236" i="16"/>
  <c r="V81" i="16"/>
  <c r="I48" i="16"/>
  <c r="R231" i="16"/>
  <c r="T231" i="16" s="1"/>
  <c r="V283" i="16"/>
  <c r="K283" i="16"/>
  <c r="I89" i="16"/>
  <c r="V89" i="16"/>
  <c r="K264" i="16"/>
  <c r="V264" i="16"/>
  <c r="I46" i="16"/>
  <c r="I69" i="16"/>
  <c r="V69" i="16"/>
  <c r="R283" i="16"/>
  <c r="T283" i="16" s="1"/>
  <c r="K172" i="16"/>
  <c r="V160" i="16"/>
  <c r="R160" i="16"/>
  <c r="T160" i="16" s="1"/>
  <c r="K289" i="16"/>
  <c r="V289" i="16"/>
  <c r="J168" i="16"/>
  <c r="V168" i="16"/>
  <c r="K288" i="16"/>
  <c r="V288" i="16"/>
  <c r="I153" i="16"/>
  <c r="V153" i="16"/>
  <c r="I92" i="16"/>
  <c r="V92" i="16"/>
  <c r="R66" i="16"/>
  <c r="T66" i="16" s="1"/>
  <c r="V241" i="16"/>
  <c r="K241" i="16"/>
  <c r="I187" i="16"/>
  <c r="V187" i="16"/>
  <c r="J163" i="16"/>
  <c r="V163" i="16"/>
  <c r="R23" i="16"/>
  <c r="T23" i="16" s="1"/>
  <c r="R236" i="16"/>
  <c r="T236" i="16" s="1"/>
  <c r="R48" i="16"/>
  <c r="T48" i="16" s="1"/>
  <c r="V175" i="16"/>
  <c r="J175" i="16"/>
  <c r="V217" i="16"/>
  <c r="R217" i="16"/>
  <c r="T217" i="16" s="1"/>
  <c r="K217" i="16"/>
  <c r="R89" i="16"/>
  <c r="T89" i="16" s="1"/>
  <c r="I111" i="16"/>
  <c r="V111" i="16"/>
  <c r="I134" i="16"/>
  <c r="V134" i="16"/>
  <c r="K246" i="16"/>
  <c r="R168" i="16"/>
  <c r="T168" i="16" s="1"/>
  <c r="V66" i="16"/>
  <c r="I66" i="16"/>
  <c r="R43" i="16"/>
  <c r="T43" i="16" s="1"/>
  <c r="V51" i="16"/>
  <c r="H51" i="16"/>
  <c r="K234" i="16"/>
  <c r="V77" i="16"/>
  <c r="I77" i="16"/>
  <c r="I86" i="16"/>
  <c r="V80" i="16"/>
  <c r="I80" i="16"/>
  <c r="H61" i="16"/>
  <c r="I96" i="16"/>
  <c r="V96" i="16"/>
  <c r="R111" i="16"/>
  <c r="T111" i="16" s="1"/>
  <c r="R288" i="16"/>
  <c r="T288" i="16" s="1"/>
  <c r="R153" i="16"/>
  <c r="T153" i="16" s="1"/>
  <c r="K280" i="16"/>
  <c r="V280" i="16"/>
  <c r="R267" i="16"/>
  <c r="T267" i="16" s="1"/>
  <c r="K304" i="16"/>
  <c r="K302" i="16"/>
  <c r="R306" i="16"/>
  <c r="T306" i="16" s="1"/>
  <c r="R305" i="16"/>
  <c r="T305" i="16" s="1"/>
  <c r="V306" i="16"/>
  <c r="K306" i="16"/>
  <c r="V305" i="16"/>
  <c r="K305" i="16"/>
  <c r="O2" i="12"/>
  <c r="O3" i="12"/>
  <c r="O4" i="5"/>
  <c r="O1" i="5"/>
  <c r="O6" i="5"/>
  <c r="O5" i="12"/>
  <c r="O3" i="5"/>
  <c r="O2" i="5"/>
  <c r="O5" i="5"/>
  <c r="O1" i="14"/>
  <c r="O6" i="14"/>
  <c r="O4" i="14"/>
  <c r="O3" i="14"/>
  <c r="O2" i="14"/>
  <c r="O1" i="12"/>
  <c r="O6" i="12"/>
  <c r="O5" i="14"/>
  <c r="O4" i="12"/>
  <c r="V54" i="7"/>
  <c r="R54" i="7"/>
  <c r="T54" i="7" s="1"/>
  <c r="V98" i="7"/>
  <c r="R98" i="7"/>
  <c r="T98" i="7" s="1"/>
  <c r="S47" i="6"/>
  <c r="U47" i="6" s="1"/>
  <c r="W47" i="6"/>
  <c r="S171" i="6"/>
  <c r="U171" i="6" s="1"/>
  <c r="W171" i="6"/>
  <c r="W178" i="6"/>
  <c r="S178" i="6"/>
  <c r="U178" i="6" s="1"/>
  <c r="W172" i="6"/>
  <c r="S172" i="6"/>
  <c r="U172" i="6" s="1"/>
  <c r="W23" i="11"/>
  <c r="S23" i="11"/>
  <c r="U23" i="11" s="1"/>
  <c r="R148" i="16"/>
  <c r="T148" i="16" s="1"/>
  <c r="V148" i="16"/>
  <c r="C18" i="13"/>
  <c r="F18" i="13"/>
  <c r="F19" i="13" s="1"/>
  <c r="R42" i="7"/>
  <c r="T42" i="7" s="1"/>
  <c r="V42" i="7"/>
  <c r="V258" i="7"/>
  <c r="R258" i="7"/>
  <c r="T258" i="7" s="1"/>
  <c r="S180" i="6"/>
  <c r="U180" i="6" s="1"/>
  <c r="W180" i="6"/>
  <c r="S182" i="6"/>
  <c r="U182" i="6" s="1"/>
  <c r="W182" i="6"/>
  <c r="W205" i="6"/>
  <c r="S205" i="6"/>
  <c r="U205" i="6" s="1"/>
  <c r="W144" i="6"/>
  <c r="S144" i="6"/>
  <c r="U144" i="6" s="1"/>
  <c r="W33" i="11"/>
  <c r="S33" i="11"/>
  <c r="U33" i="11" s="1"/>
  <c r="V240" i="16"/>
  <c r="R240" i="16"/>
  <c r="T240" i="16" s="1"/>
  <c r="V230" i="16"/>
  <c r="R230" i="16"/>
  <c r="T230" i="16" s="1"/>
  <c r="V50" i="7"/>
  <c r="R50" i="7"/>
  <c r="T50" i="7" s="1"/>
  <c r="V46" i="7"/>
  <c r="R46" i="7"/>
  <c r="T46" i="7" s="1"/>
  <c r="W209" i="6"/>
  <c r="S209" i="6"/>
  <c r="U209" i="6" s="1"/>
  <c r="S191" i="6"/>
  <c r="U191" i="6" s="1"/>
  <c r="W191" i="6"/>
  <c r="W99" i="6"/>
  <c r="S99" i="6"/>
  <c r="U99" i="6" s="1"/>
  <c r="S26" i="11"/>
  <c r="U26" i="11" s="1"/>
  <c r="W26" i="11"/>
  <c r="S22" i="11"/>
  <c r="U22" i="11" s="1"/>
  <c r="W22" i="11"/>
  <c r="R228" i="16"/>
  <c r="T228" i="16" s="1"/>
  <c r="V228" i="16"/>
  <c r="R59" i="7"/>
  <c r="T59" i="7" s="1"/>
  <c r="V59" i="7"/>
  <c r="R159" i="7"/>
  <c r="T159" i="7" s="1"/>
  <c r="V159" i="7"/>
  <c r="R48" i="7"/>
  <c r="T48" i="7" s="1"/>
  <c r="V48" i="7"/>
  <c r="W192" i="6"/>
  <c r="S192" i="6"/>
  <c r="U192" i="6" s="1"/>
  <c r="S175" i="6"/>
  <c r="U175" i="6" s="1"/>
  <c r="W175" i="6"/>
  <c r="W31" i="11"/>
  <c r="S31" i="11"/>
  <c r="U31" i="11" s="1"/>
  <c r="W27" i="11"/>
  <c r="S27" i="11"/>
  <c r="U27" i="11" s="1"/>
  <c r="V255" i="16"/>
  <c r="R255" i="16"/>
  <c r="T255" i="16" s="1"/>
  <c r="V226" i="16"/>
  <c r="Q53" i="3"/>
  <c r="V224" i="7"/>
  <c r="R224" i="7"/>
  <c r="T224" i="7" s="1"/>
  <c r="V94" i="7"/>
  <c r="R94" i="7"/>
  <c r="T94" i="7" s="1"/>
  <c r="S165" i="6"/>
  <c r="U165" i="6" s="1"/>
  <c r="W165" i="6"/>
  <c r="W211" i="6"/>
  <c r="S211" i="6"/>
  <c r="U211" i="6" s="1"/>
  <c r="W104" i="6"/>
  <c r="S104" i="6"/>
  <c r="U104" i="6" s="1"/>
  <c r="S45" i="11"/>
  <c r="U45" i="11" s="1"/>
  <c r="W45" i="11"/>
  <c r="S37" i="11"/>
  <c r="U37" i="11" s="1"/>
  <c r="W37" i="11"/>
  <c r="V223" i="16"/>
  <c r="F18" i="11"/>
  <c r="F19" i="11" s="1"/>
  <c r="C18" i="11"/>
  <c r="F18" i="10"/>
  <c r="F19" i="10" s="1"/>
  <c r="C18" i="10"/>
  <c r="C18" i="6"/>
  <c r="F18" i="6"/>
  <c r="F19" i="6" s="1"/>
  <c r="R43" i="7"/>
  <c r="T43" i="7" s="1"/>
  <c r="V43" i="7"/>
  <c r="S186" i="6"/>
  <c r="U186" i="6" s="1"/>
  <c r="W186" i="6"/>
  <c r="W193" i="6"/>
  <c r="S193" i="6"/>
  <c r="U193" i="6" s="1"/>
  <c r="W79" i="6"/>
  <c r="S79" i="6"/>
  <c r="U79" i="6" s="1"/>
  <c r="W184" i="6"/>
  <c r="S184" i="6"/>
  <c r="U184" i="6" s="1"/>
  <c r="S160" i="6"/>
  <c r="U160" i="6" s="1"/>
  <c r="W160" i="6"/>
  <c r="S39" i="11"/>
  <c r="U39" i="11" s="1"/>
  <c r="W39" i="11"/>
  <c r="S25" i="11"/>
  <c r="U25" i="11" s="1"/>
  <c r="W25" i="11"/>
  <c r="R212" i="16"/>
  <c r="T212" i="16" s="1"/>
  <c r="V212" i="16"/>
  <c r="R53" i="7"/>
  <c r="T53" i="7" s="1"/>
  <c r="V53" i="7"/>
  <c r="S34" i="6"/>
  <c r="U34" i="6" s="1"/>
  <c r="W34" i="6"/>
  <c r="W203" i="6"/>
  <c r="S203" i="6"/>
  <c r="U203" i="6" s="1"/>
  <c r="W32" i="11"/>
  <c r="S32" i="11"/>
  <c r="U32" i="11" s="1"/>
  <c r="R190" i="16"/>
  <c r="T190" i="16" s="1"/>
  <c r="V190" i="16"/>
  <c r="V257" i="16"/>
  <c r="R257" i="16"/>
  <c r="T257" i="16" s="1"/>
  <c r="R47" i="7"/>
  <c r="T47" i="7" s="1"/>
  <c r="V47" i="7"/>
  <c r="R55" i="7"/>
  <c r="T55" i="7" s="1"/>
  <c r="V55" i="7"/>
  <c r="W202" i="6"/>
  <c r="S202" i="6"/>
  <c r="U202" i="6" s="1"/>
  <c r="S194" i="6"/>
  <c r="U194" i="6" s="1"/>
  <c r="W194" i="6"/>
  <c r="S30" i="11"/>
  <c r="U30" i="11" s="1"/>
  <c r="W30" i="11"/>
  <c r="W28" i="11"/>
  <c r="S28" i="11"/>
  <c r="U28" i="11" s="1"/>
  <c r="R180" i="16"/>
  <c r="T180" i="16" s="1"/>
  <c r="V180" i="16"/>
  <c r="R214" i="16"/>
  <c r="T214" i="16" s="1"/>
  <c r="V214" i="16"/>
  <c r="F18" i="7"/>
  <c r="F19" i="7" s="1"/>
  <c r="C18" i="7"/>
  <c r="C12" i="16"/>
  <c r="C11" i="16"/>
  <c r="Q55" i="3" l="1"/>
  <c r="O231" i="9"/>
  <c r="O49" i="9"/>
  <c r="R108" i="16"/>
  <c r="T108" i="16" s="1"/>
  <c r="Q289" i="3"/>
  <c r="Q198" i="3"/>
  <c r="V172" i="16"/>
  <c r="V269" i="16"/>
  <c r="P200" i="3"/>
  <c r="O64" i="9"/>
  <c r="O47" i="9"/>
  <c r="P214" i="3"/>
  <c r="Q319" i="3"/>
  <c r="Q311" i="3"/>
  <c r="O131" i="9"/>
  <c r="Q85" i="3"/>
  <c r="O174" i="9"/>
  <c r="Q284" i="3"/>
  <c r="O163" i="9"/>
  <c r="O146" i="9"/>
  <c r="E14" i="10"/>
  <c r="P159" i="9"/>
  <c r="Q323" i="3"/>
  <c r="Q236" i="3"/>
  <c r="E14" i="13"/>
  <c r="V242" i="16"/>
  <c r="Q235" i="3"/>
  <c r="Q104" i="3"/>
  <c r="O142" i="9"/>
  <c r="O91" i="9"/>
  <c r="O38" i="9"/>
  <c r="Q128" i="3"/>
  <c r="Q274" i="3"/>
  <c r="O121" i="9"/>
  <c r="Q197" i="3"/>
  <c r="O242" i="9"/>
  <c r="P109" i="9"/>
  <c r="P134" i="3"/>
  <c r="Q312" i="3"/>
  <c r="O160" i="9"/>
  <c r="Q30" i="3"/>
  <c r="O232" i="9"/>
  <c r="O202" i="9"/>
  <c r="Q172" i="3"/>
  <c r="Q329" i="3"/>
  <c r="O183" i="9"/>
  <c r="O144" i="9"/>
  <c r="O217" i="9"/>
  <c r="P150" i="9"/>
  <c r="O323" i="9"/>
  <c r="Q77" i="3"/>
  <c r="O279" i="9"/>
  <c r="O44" i="9"/>
  <c r="O86" i="9"/>
  <c r="Q287" i="9"/>
  <c r="O309" i="16"/>
  <c r="O310" i="16"/>
  <c r="O307" i="16"/>
  <c r="O308" i="16"/>
  <c r="P259" i="3"/>
  <c r="Q42" i="3"/>
  <c r="Q122" i="3"/>
  <c r="Q87" i="3"/>
  <c r="O50" i="9"/>
  <c r="O79" i="9"/>
  <c r="O326" i="9"/>
  <c r="P263" i="3"/>
  <c r="Q204" i="3"/>
  <c r="Q253" i="3"/>
  <c r="Q182" i="3"/>
  <c r="O291" i="9"/>
  <c r="O153" i="9"/>
  <c r="Q167" i="3"/>
  <c r="Q60" i="3"/>
  <c r="Q134" i="3"/>
  <c r="Q267" i="3"/>
  <c r="Q211" i="3"/>
  <c r="O286" i="9"/>
  <c r="O257" i="9"/>
  <c r="O113" i="9"/>
  <c r="O315" i="9"/>
  <c r="O245" i="9"/>
  <c r="P184" i="3"/>
  <c r="Q78" i="9"/>
  <c r="Q185" i="3"/>
  <c r="Q108" i="3"/>
  <c r="Q160" i="3"/>
  <c r="Q320" i="3"/>
  <c r="Q99" i="3"/>
  <c r="Q306" i="3"/>
  <c r="Q159" i="3"/>
  <c r="Q177" i="3"/>
  <c r="Q282" i="3"/>
  <c r="Q250" i="3"/>
  <c r="Q180" i="3"/>
  <c r="Q265" i="3"/>
  <c r="Q218" i="3"/>
  <c r="Q125" i="3"/>
  <c r="Q249" i="3"/>
  <c r="Q96" i="3"/>
  <c r="Q66" i="3"/>
  <c r="Q70" i="3"/>
  <c r="Q46" i="3"/>
  <c r="Q69" i="3"/>
  <c r="Q114" i="3"/>
  <c r="Q321" i="3"/>
  <c r="Q151" i="3"/>
  <c r="Q98" i="3"/>
  <c r="Q119" i="3"/>
  <c r="Q251" i="3"/>
  <c r="O46" i="9"/>
  <c r="O300" i="9"/>
  <c r="O41" i="9"/>
  <c r="O290" i="9"/>
  <c r="O182" i="9"/>
  <c r="O130" i="9"/>
  <c r="O317" i="9"/>
  <c r="O237" i="9"/>
  <c r="O274" i="9"/>
  <c r="O186" i="9"/>
  <c r="O198" i="9"/>
  <c r="O99" i="9"/>
  <c r="O297" i="9"/>
  <c r="O112" i="9"/>
  <c r="O188" i="9"/>
  <c r="O180" i="9"/>
  <c r="O127" i="9"/>
  <c r="O37" i="9"/>
  <c r="O205" i="9"/>
  <c r="O238" i="9"/>
  <c r="O168" i="9"/>
  <c r="O43" i="9"/>
  <c r="O316" i="9"/>
  <c r="O76" i="9"/>
  <c r="O93" i="9"/>
  <c r="O136" i="9"/>
  <c r="O60" i="9"/>
  <c r="O95" i="9"/>
  <c r="O213" i="9"/>
  <c r="P68" i="3"/>
  <c r="P105" i="3"/>
  <c r="P139" i="3"/>
  <c r="P281" i="3"/>
  <c r="Q131" i="3"/>
  <c r="Q206" i="3"/>
  <c r="Q242" i="3"/>
  <c r="Q186" i="3"/>
  <c r="Q254" i="3"/>
  <c r="Q296" i="3"/>
  <c r="O171" i="9"/>
  <c r="O218" i="9"/>
  <c r="O128" i="9"/>
  <c r="O250" i="9"/>
  <c r="O239" i="9"/>
  <c r="O230" i="9"/>
  <c r="O152" i="9"/>
  <c r="O48" i="9"/>
  <c r="P172" i="3"/>
  <c r="Q328" i="3"/>
  <c r="Q50" i="3"/>
  <c r="Q183" i="3"/>
  <c r="Q103" i="3"/>
  <c r="Q240" i="3"/>
  <c r="Q210" i="3"/>
  <c r="Q201" i="3"/>
  <c r="Q305" i="3"/>
  <c r="Q142" i="3"/>
  <c r="Q36" i="3"/>
  <c r="Q34" i="3"/>
  <c r="Q226" i="3"/>
  <c r="Q194" i="3"/>
  <c r="Q246" i="3"/>
  <c r="Q293" i="3"/>
  <c r="Q24" i="3"/>
  <c r="Q297" i="3"/>
  <c r="Q184" i="3"/>
  <c r="Q38" i="3"/>
  <c r="Q29" i="3"/>
  <c r="Q22" i="3"/>
  <c r="Q245" i="3"/>
  <c r="Q83" i="3"/>
  <c r="Q191" i="3"/>
  <c r="Q129" i="3"/>
  <c r="Q139" i="3"/>
  <c r="O165" i="9"/>
  <c r="O120" i="9"/>
  <c r="O102" i="9"/>
  <c r="O298" i="9"/>
  <c r="O259" i="9"/>
  <c r="O97" i="9"/>
  <c r="O125" i="9"/>
  <c r="O80" i="9"/>
  <c r="O216" i="9"/>
  <c r="O29" i="9"/>
  <c r="O157" i="9"/>
  <c r="O303" i="9"/>
  <c r="O34" i="9"/>
  <c r="O119" i="9"/>
  <c r="O71" i="9"/>
  <c r="O310" i="9"/>
  <c r="O90" i="9"/>
  <c r="O222" i="9"/>
  <c r="O258" i="9"/>
  <c r="O84" i="9"/>
  <c r="O51" i="9"/>
  <c r="O293" i="9"/>
  <c r="O219" i="9"/>
  <c r="O123" i="9"/>
  <c r="O151" i="9"/>
  <c r="O68" i="9"/>
  <c r="O81" i="9"/>
  <c r="O282" i="9"/>
  <c r="O110" i="9"/>
  <c r="P37" i="3"/>
  <c r="P56" i="3"/>
  <c r="P92" i="3"/>
  <c r="P49" i="3"/>
  <c r="Q208" i="3"/>
  <c r="Q275" i="3"/>
  <c r="O156" i="9"/>
  <c r="O179" i="9"/>
  <c r="Q283" i="3"/>
  <c r="Q31" i="3"/>
  <c r="Q176" i="3"/>
  <c r="Q272" i="3"/>
  <c r="Q190" i="3"/>
  <c r="Q212" i="3"/>
  <c r="Q54" i="3"/>
  <c r="Q28" i="3"/>
  <c r="Q79" i="3"/>
  <c r="Q288" i="3"/>
  <c r="Q322" i="3"/>
  <c r="Q259" i="3"/>
  <c r="Q316" i="3"/>
  <c r="Q233" i="3"/>
  <c r="Q43" i="3"/>
  <c r="Q318" i="3"/>
  <c r="Q195" i="3"/>
  <c r="Q117" i="3"/>
  <c r="Q270" i="3"/>
  <c r="Q302" i="3"/>
  <c r="Q26" i="3"/>
  <c r="Q279" i="3"/>
  <c r="Q76" i="3"/>
  <c r="Q214" i="3"/>
  <c r="Q148" i="3"/>
  <c r="Q225" i="3"/>
  <c r="O133" i="9"/>
  <c r="O92" i="9"/>
  <c r="O138" i="9"/>
  <c r="O264" i="9"/>
  <c r="O63" i="9"/>
  <c r="O101" i="9"/>
  <c r="O191" i="9"/>
  <c r="O145" i="9"/>
  <c r="O108" i="9"/>
  <c r="O281" i="9"/>
  <c r="O235" i="9"/>
  <c r="O25" i="9"/>
  <c r="O324" i="9"/>
  <c r="O309" i="9"/>
  <c r="O275" i="9"/>
  <c r="O88" i="9"/>
  <c r="O67" i="9"/>
  <c r="O109" i="9"/>
  <c r="O176" i="9"/>
  <c r="O296" i="9"/>
  <c r="O212" i="9"/>
  <c r="O148" i="9"/>
  <c r="O273" i="9"/>
  <c r="O78" i="9"/>
  <c r="O211" i="9"/>
  <c r="O195" i="9"/>
  <c r="O254" i="9"/>
  <c r="O225" i="9"/>
  <c r="O269" i="9"/>
  <c r="P313" i="3"/>
  <c r="P227" i="3"/>
  <c r="P123" i="3"/>
  <c r="P162" i="3"/>
  <c r="Q203" i="9"/>
  <c r="R301" i="16"/>
  <c r="T301" i="16" s="1"/>
  <c r="Q244" i="3"/>
  <c r="O277" i="9"/>
  <c r="O104" i="9"/>
  <c r="Q257" i="3"/>
  <c r="Q89" i="3"/>
  <c r="Q112" i="3"/>
  <c r="Q231" i="3"/>
  <c r="Q93" i="3"/>
  <c r="Q290" i="3"/>
  <c r="Q78" i="3"/>
  <c r="Q111" i="3"/>
  <c r="Q115" i="3"/>
  <c r="Q154" i="3"/>
  <c r="Q215" i="3"/>
  <c r="Q81" i="3"/>
  <c r="Q109" i="3"/>
  <c r="Q205" i="3"/>
  <c r="Q273" i="3"/>
  <c r="Q292" i="3"/>
  <c r="Q21" i="3"/>
  <c r="Q101" i="3"/>
  <c r="Q171" i="3"/>
  <c r="Q200" i="3"/>
  <c r="Q88" i="3"/>
  <c r="Q213" i="3"/>
  <c r="Q25" i="3"/>
  <c r="Q175" i="3"/>
  <c r="Q298" i="3"/>
  <c r="Q169" i="3"/>
  <c r="O228" i="9"/>
  <c r="O243" i="9"/>
  <c r="O159" i="9"/>
  <c r="O72" i="9"/>
  <c r="O280" i="9"/>
  <c r="O319" i="9"/>
  <c r="O262" i="9"/>
  <c r="O116" i="9"/>
  <c r="O306" i="9"/>
  <c r="O201" i="9"/>
  <c r="O177" i="9"/>
  <c r="O312" i="9"/>
  <c r="O73" i="9"/>
  <c r="O241" i="9"/>
  <c r="O85" i="9"/>
  <c r="O285" i="9"/>
  <c r="O265" i="9"/>
  <c r="O313" i="9"/>
  <c r="O167" i="9"/>
  <c r="O42" i="9"/>
  <c r="O30" i="9"/>
  <c r="O301" i="9"/>
  <c r="O96" i="9"/>
  <c r="O320" i="9"/>
  <c r="O220" i="9"/>
  <c r="O172" i="9"/>
  <c r="O256" i="9"/>
  <c r="O149" i="9"/>
  <c r="O140" i="9"/>
  <c r="P109" i="3"/>
  <c r="P296" i="3"/>
  <c r="P62" i="3"/>
  <c r="P76" i="3"/>
  <c r="Q211" i="9"/>
  <c r="Q132" i="3"/>
  <c r="Q276" i="3"/>
  <c r="Q294" i="3"/>
  <c r="Q116" i="3"/>
  <c r="Q155" i="3"/>
  <c r="Q269" i="3"/>
  <c r="O292" i="9"/>
  <c r="O135" i="9"/>
  <c r="O311" i="9"/>
  <c r="O272" i="9"/>
  <c r="P218" i="3"/>
  <c r="Q82" i="3"/>
  <c r="Q232" i="3"/>
  <c r="Q228" i="3"/>
  <c r="Q300" i="3"/>
  <c r="Q150" i="3"/>
  <c r="Q285" i="3"/>
  <c r="Q149" i="3"/>
  <c r="Q97" i="3"/>
  <c r="Q229" i="3"/>
  <c r="Q41" i="3"/>
  <c r="Q280" i="3"/>
  <c r="Q263" i="3"/>
  <c r="Q277" i="3"/>
  <c r="Q106" i="3"/>
  <c r="Q130" i="3"/>
  <c r="Q238" i="3"/>
  <c r="Q23" i="3"/>
  <c r="Q68" i="3"/>
  <c r="Q136" i="3"/>
  <c r="Q264" i="3"/>
  <c r="Q157" i="3"/>
  <c r="Q102" i="3"/>
  <c r="Q221" i="3"/>
  <c r="Q72" i="3"/>
  <c r="Q113" i="3"/>
  <c r="Q310" i="3"/>
  <c r="O261" i="9"/>
  <c r="O82" i="9"/>
  <c r="O244" i="9"/>
  <c r="O289" i="9"/>
  <c r="O173" i="9"/>
  <c r="O253" i="9"/>
  <c r="O105" i="9"/>
  <c r="O271" i="9"/>
  <c r="O283" i="9"/>
  <c r="O305" i="9"/>
  <c r="O22" i="9"/>
  <c r="O209" i="9"/>
  <c r="O118" i="9"/>
  <c r="O161" i="9"/>
  <c r="O267" i="9"/>
  <c r="O190" i="9"/>
  <c r="O276" i="9"/>
  <c r="O75" i="9"/>
  <c r="O162" i="9"/>
  <c r="O147" i="9"/>
  <c r="O307" i="9"/>
  <c r="O322" i="9"/>
  <c r="O304" i="9"/>
  <c r="O227" i="9"/>
  <c r="O229" i="9"/>
  <c r="O270" i="9"/>
  <c r="O236" i="9"/>
  <c r="O226" i="9"/>
  <c r="O185" i="9"/>
  <c r="P288" i="3"/>
  <c r="P157" i="3"/>
  <c r="P115" i="3"/>
  <c r="P304" i="3"/>
  <c r="Q23" i="9"/>
  <c r="Q138" i="3"/>
  <c r="Q27" i="3"/>
  <c r="Q219" i="3"/>
  <c r="Q202" i="3"/>
  <c r="Q107" i="3"/>
  <c r="Q37" i="3"/>
  <c r="O139" i="9"/>
  <c r="O284" i="9"/>
  <c r="O251" i="9"/>
  <c r="O187" i="9"/>
  <c r="O170" i="9"/>
  <c r="O114" i="9"/>
  <c r="O54" i="9"/>
  <c r="O58" i="9"/>
  <c r="P47" i="3"/>
  <c r="Q255" i="3"/>
  <c r="Q314" i="3"/>
  <c r="Q165" i="3"/>
  <c r="Q152" i="3"/>
  <c r="Q146" i="3"/>
  <c r="Q217" i="3"/>
  <c r="Q58" i="3"/>
  <c r="Q143" i="3"/>
  <c r="Q181" i="3"/>
  <c r="Q224" i="3"/>
  <c r="Q168" i="3"/>
  <c r="Q123" i="3"/>
  <c r="Q71" i="3"/>
  <c r="Q247" i="3"/>
  <c r="Q193" i="3"/>
  <c r="Q90" i="3"/>
  <c r="Q120" i="3"/>
  <c r="Q73" i="3"/>
  <c r="Q145" i="3"/>
  <c r="Q248" i="3"/>
  <c r="Q307" i="3"/>
  <c r="Q287" i="3"/>
  <c r="Q156" i="3"/>
  <c r="Q121" i="3"/>
  <c r="Q32" i="3"/>
  <c r="Q308" i="3"/>
  <c r="O100" i="9"/>
  <c r="O175" i="9"/>
  <c r="O141" i="9"/>
  <c r="O224" i="9"/>
  <c r="O35" i="9"/>
  <c r="O94" i="9"/>
  <c r="O206" i="9"/>
  <c r="O24" i="9"/>
  <c r="O59" i="9"/>
  <c r="O295" i="9"/>
  <c r="O234" i="9"/>
  <c r="O107" i="9"/>
  <c r="O194" i="9"/>
  <c r="O214" i="9"/>
  <c r="O52" i="9"/>
  <c r="O70" i="9"/>
  <c r="O249" i="9"/>
  <c r="O200" i="9"/>
  <c r="O61" i="9"/>
  <c r="O143" i="9"/>
  <c r="O299" i="9"/>
  <c r="O132" i="9"/>
  <c r="O196" i="9"/>
  <c r="O325" i="9"/>
  <c r="O32" i="9"/>
  <c r="O66" i="9"/>
  <c r="O164" i="9"/>
  <c r="O233" i="9"/>
  <c r="O98" i="9"/>
  <c r="P112" i="3"/>
  <c r="P308" i="3"/>
  <c r="P204" i="9"/>
  <c r="Q246" i="9"/>
  <c r="Q93" i="9"/>
  <c r="Q33" i="9"/>
  <c r="Q61" i="9"/>
  <c r="Q151" i="9"/>
  <c r="R46" i="16"/>
  <c r="T46" i="16" s="1"/>
  <c r="R61" i="16"/>
  <c r="T61" i="16" s="1"/>
  <c r="R154" i="16"/>
  <c r="T154" i="16" s="1"/>
  <c r="Q306" i="9"/>
  <c r="R139" i="16"/>
  <c r="T139" i="16" s="1"/>
  <c r="Q247" i="9"/>
  <c r="O181" i="9"/>
  <c r="O197" i="9"/>
  <c r="O210" i="9"/>
  <c r="O134" i="9"/>
  <c r="O321" i="9"/>
  <c r="O308" i="9"/>
  <c r="O288" i="9"/>
  <c r="O28" i="9"/>
  <c r="O103" i="9"/>
  <c r="O287" i="9"/>
  <c r="O40" i="9"/>
  <c r="O247" i="9"/>
  <c r="O31" i="9"/>
  <c r="Q245" i="9"/>
  <c r="Q70" i="9"/>
  <c r="Q264" i="9"/>
  <c r="Q275" i="9"/>
  <c r="V295" i="16"/>
  <c r="V201" i="16"/>
  <c r="V144" i="16"/>
  <c r="Q41" i="9"/>
  <c r="Q271" i="9"/>
  <c r="Q265" i="9"/>
  <c r="Q182" i="9"/>
  <c r="V234" i="16"/>
  <c r="Q83" i="9"/>
  <c r="Q126" i="9"/>
  <c r="Q133" i="9"/>
  <c r="Q237" i="9"/>
  <c r="Q73" i="9"/>
  <c r="V143" i="16"/>
  <c r="V33" i="16"/>
  <c r="O131" i="3"/>
  <c r="Q214" i="9"/>
  <c r="R86" i="16"/>
  <c r="T86" i="16" s="1"/>
  <c r="O39" i="9"/>
  <c r="O204" i="9"/>
  <c r="O240" i="9"/>
  <c r="O21" i="9"/>
  <c r="O215" i="9"/>
  <c r="O260" i="9"/>
  <c r="O268" i="9"/>
  <c r="O106" i="9"/>
  <c r="O154" i="9"/>
  <c r="O178" i="9"/>
  <c r="O184" i="9"/>
  <c r="O117" i="9"/>
  <c r="O27" i="9"/>
  <c r="O62" i="9"/>
  <c r="Q254" i="9"/>
  <c r="Q148" i="9"/>
  <c r="Q66" i="9"/>
  <c r="Q177" i="9"/>
  <c r="Q324" i="9"/>
  <c r="O137" i="9"/>
  <c r="O155" i="9"/>
  <c r="O45" i="9"/>
  <c r="O169" i="9"/>
  <c r="O122" i="9"/>
  <c r="O278" i="9"/>
  <c r="O318" i="9"/>
  <c r="O246" i="9"/>
  <c r="O83" i="9"/>
  <c r="O223" i="9"/>
  <c r="O158" i="9"/>
  <c r="O36" i="9"/>
  <c r="O55" i="9"/>
  <c r="O248" i="9"/>
  <c r="Q253" i="9"/>
  <c r="Q154" i="9"/>
  <c r="Q140" i="9"/>
  <c r="Q57" i="9"/>
  <c r="O215" i="3"/>
  <c r="O75" i="3"/>
  <c r="O213" i="3"/>
  <c r="Q240" i="9"/>
  <c r="R176" i="16"/>
  <c r="T176" i="16" s="1"/>
  <c r="R277" i="16"/>
  <c r="T277" i="16" s="1"/>
  <c r="K277" i="16"/>
  <c r="R57" i="16"/>
  <c r="T57" i="16" s="1"/>
  <c r="R120" i="16"/>
  <c r="T120" i="16" s="1"/>
  <c r="V120" i="16"/>
  <c r="Q293" i="9"/>
  <c r="Q94" i="9"/>
  <c r="K301" i="16"/>
  <c r="R219" i="16"/>
  <c r="T219" i="16" s="1"/>
  <c r="R210" i="16"/>
  <c r="T210" i="16" s="1"/>
  <c r="V243" i="16"/>
  <c r="Q74" i="9"/>
  <c r="V157" i="16"/>
  <c r="V58" i="16"/>
  <c r="V141" i="16"/>
  <c r="R72" i="16"/>
  <c r="T72" i="16" s="1"/>
  <c r="V72" i="16"/>
  <c r="P41" i="9"/>
  <c r="P263" i="9"/>
  <c r="P310" i="9"/>
  <c r="P26" i="9"/>
  <c r="P195" i="9"/>
  <c r="P254" i="9"/>
  <c r="P128" i="9"/>
  <c r="P192" i="9"/>
  <c r="P169" i="9"/>
  <c r="P66" i="9"/>
  <c r="P282" i="9"/>
  <c r="P316" i="9"/>
  <c r="P308" i="9"/>
  <c r="P261" i="9"/>
  <c r="P24" i="9"/>
  <c r="P37" i="9"/>
  <c r="P229" i="9"/>
  <c r="P101" i="9"/>
  <c r="P237" i="9"/>
  <c r="P139" i="9"/>
  <c r="P21" i="9"/>
  <c r="P279" i="9"/>
  <c r="P164" i="9"/>
  <c r="P201" i="9"/>
  <c r="P280" i="9"/>
  <c r="P262" i="9"/>
  <c r="O319" i="3"/>
  <c r="O133" i="3"/>
  <c r="O196" i="3"/>
  <c r="O82" i="3"/>
  <c r="O51" i="3"/>
  <c r="O199" i="3"/>
  <c r="P57" i="3"/>
  <c r="P82" i="3"/>
  <c r="P196" i="3"/>
  <c r="P154" i="3"/>
  <c r="P177" i="3"/>
  <c r="P197" i="3"/>
  <c r="P110" i="3"/>
  <c r="P180" i="3"/>
  <c r="P278" i="3"/>
  <c r="P29" i="3"/>
  <c r="P276" i="3"/>
  <c r="P220" i="3"/>
  <c r="P160" i="3"/>
  <c r="P292" i="3"/>
  <c r="P246" i="3"/>
  <c r="P260" i="3"/>
  <c r="P213" i="3"/>
  <c r="P121" i="3"/>
  <c r="P294" i="3"/>
  <c r="P329" i="3"/>
  <c r="P320" i="3"/>
  <c r="P208" i="3"/>
  <c r="P298" i="3"/>
  <c r="P215" i="3"/>
  <c r="P289" i="3"/>
  <c r="P95" i="3"/>
  <c r="P262" i="3"/>
  <c r="P65" i="3"/>
  <c r="P91" i="3"/>
  <c r="P32" i="3"/>
  <c r="P169" i="3"/>
  <c r="P131" i="3"/>
  <c r="P275" i="3"/>
  <c r="P231" i="3"/>
  <c r="P43" i="3"/>
  <c r="P156" i="3"/>
  <c r="P272" i="3"/>
  <c r="P235" i="3"/>
  <c r="P107" i="3"/>
  <c r="O323" i="3"/>
  <c r="O79" i="3"/>
  <c r="O154" i="3"/>
  <c r="O248" i="3"/>
  <c r="O148" i="3"/>
  <c r="P81" i="3"/>
  <c r="P206" i="3"/>
  <c r="P319" i="3"/>
  <c r="P26" i="3"/>
  <c r="P230" i="3"/>
  <c r="P303" i="3"/>
  <c r="P192" i="3"/>
  <c r="P152" i="3"/>
  <c r="P77" i="3"/>
  <c r="P119" i="3"/>
  <c r="P142" i="3"/>
  <c r="P266" i="3"/>
  <c r="P71" i="3"/>
  <c r="P127" i="3"/>
  <c r="P178" i="3"/>
  <c r="P117" i="3"/>
  <c r="P287" i="3"/>
  <c r="P132" i="3"/>
  <c r="P190" i="3"/>
  <c r="P219" i="3"/>
  <c r="P283" i="3"/>
  <c r="P140" i="3"/>
  <c r="P53" i="3"/>
  <c r="P38" i="3"/>
  <c r="P249" i="3"/>
  <c r="P199" i="3"/>
  <c r="P55" i="3"/>
  <c r="P228" i="3"/>
  <c r="P202" i="3"/>
  <c r="P133" i="3"/>
  <c r="P234" i="3"/>
  <c r="P89" i="3"/>
  <c r="P210" i="3"/>
  <c r="P285" i="3"/>
  <c r="P78" i="3"/>
  <c r="P145" i="3"/>
  <c r="P258" i="3"/>
  <c r="P297" i="3"/>
  <c r="P312" i="3"/>
  <c r="O143" i="3"/>
  <c r="O145" i="3"/>
  <c r="O153" i="3"/>
  <c r="O60" i="3"/>
  <c r="O118" i="3"/>
  <c r="P306" i="3"/>
  <c r="P315" i="3"/>
  <c r="P239" i="3"/>
  <c r="P242" i="3"/>
  <c r="P137" i="3"/>
  <c r="P188" i="3"/>
  <c r="P40" i="3"/>
  <c r="P243" i="3"/>
  <c r="P309" i="3"/>
  <c r="P195" i="3"/>
  <c r="P79" i="3"/>
  <c r="P240" i="3"/>
  <c r="P165" i="3"/>
  <c r="P203" i="3"/>
  <c r="P207" i="3"/>
  <c r="P248" i="3"/>
  <c r="P181" i="3"/>
  <c r="P138" i="3"/>
  <c r="P171" i="3"/>
  <c r="P270" i="3"/>
  <c r="P21" i="3"/>
  <c r="P31" i="3"/>
  <c r="P45" i="3"/>
  <c r="P35" i="3"/>
  <c r="P290" i="3"/>
  <c r="P267" i="3"/>
  <c r="P39" i="3"/>
  <c r="P83" i="3"/>
  <c r="P93" i="3"/>
  <c r="P108" i="3"/>
  <c r="P164" i="3"/>
  <c r="P87" i="3"/>
  <c r="P146" i="3"/>
  <c r="P300" i="3"/>
  <c r="P158" i="3"/>
  <c r="P222" i="3"/>
  <c r="P50" i="3"/>
  <c r="P75" i="3"/>
  <c r="P282" i="3"/>
  <c r="O315" i="3"/>
  <c r="O129" i="3"/>
  <c r="O246" i="3"/>
  <c r="O206" i="3"/>
  <c r="P144" i="3"/>
  <c r="P247" i="3"/>
  <c r="P54" i="3"/>
  <c r="P27" i="3"/>
  <c r="P149" i="3"/>
  <c r="P255" i="3"/>
  <c r="P25" i="3"/>
  <c r="P166" i="3"/>
  <c r="P241" i="3"/>
  <c r="P201" i="3"/>
  <c r="P41" i="3"/>
  <c r="P170" i="3"/>
  <c r="P253" i="3"/>
  <c r="P326" i="3"/>
  <c r="P126" i="3"/>
  <c r="P153" i="3"/>
  <c r="P23" i="3"/>
  <c r="P179" i="3"/>
  <c r="P325" i="3"/>
  <c r="P58" i="3"/>
  <c r="P155" i="3"/>
  <c r="P185" i="3"/>
  <c r="P269" i="3"/>
  <c r="P151" i="3"/>
  <c r="P277" i="3"/>
  <c r="P223" i="3"/>
  <c r="P273" i="3"/>
  <c r="P163" i="3"/>
  <c r="P257" i="3"/>
  <c r="P189" i="3"/>
  <c r="P51" i="3"/>
  <c r="P204" i="3"/>
  <c r="P301" i="3"/>
  <c r="P74" i="3"/>
  <c r="P72" i="3"/>
  <c r="P311" i="3"/>
  <c r="P94" i="3"/>
  <c r="P175" i="3"/>
  <c r="P85" i="3"/>
  <c r="O50" i="3"/>
  <c r="O281" i="3"/>
  <c r="O81" i="3"/>
  <c r="O287" i="3"/>
  <c r="O94" i="3"/>
  <c r="P317" i="3"/>
  <c r="P233" i="3"/>
  <c r="P120" i="3"/>
  <c r="P310" i="3"/>
  <c r="P314" i="3"/>
  <c r="P124" i="3"/>
  <c r="P84" i="3"/>
  <c r="P229" i="3"/>
  <c r="P60" i="3"/>
  <c r="P323" i="3"/>
  <c r="P128" i="3"/>
  <c r="P280" i="3"/>
  <c r="P24" i="3"/>
  <c r="P305" i="3"/>
  <c r="P101" i="3"/>
  <c r="P143" i="3"/>
  <c r="P36" i="3"/>
  <c r="P194" i="3"/>
  <c r="P174" i="3"/>
  <c r="P67" i="3"/>
  <c r="P80" i="3"/>
  <c r="P316" i="3"/>
  <c r="P168" i="3"/>
  <c r="P66" i="3"/>
  <c r="P159" i="3"/>
  <c r="P30" i="3"/>
  <c r="P48" i="3"/>
  <c r="P70" i="3"/>
  <c r="P318" i="3"/>
  <c r="P22" i="3"/>
  <c r="P100" i="3"/>
  <c r="P34" i="3"/>
  <c r="P256" i="3"/>
  <c r="P232" i="3"/>
  <c r="P173" i="3"/>
  <c r="P86" i="3"/>
  <c r="P90" i="3"/>
  <c r="P324" i="3"/>
  <c r="V94" i="16"/>
  <c r="R94" i="16"/>
  <c r="T94" i="16" s="1"/>
  <c r="V62" i="16"/>
  <c r="H62" i="16"/>
  <c r="R62" i="16"/>
  <c r="T62" i="16" s="1"/>
  <c r="R194" i="16"/>
  <c r="T194" i="16" s="1"/>
  <c r="V194" i="16"/>
  <c r="P268" i="3"/>
  <c r="P286" i="3"/>
  <c r="P261" i="3"/>
  <c r="P42" i="3"/>
  <c r="P327" i="3"/>
  <c r="P44" i="3"/>
  <c r="P130" i="3"/>
  <c r="P271" i="3"/>
  <c r="P302" i="3"/>
  <c r="P114" i="3"/>
  <c r="P328" i="3"/>
  <c r="P322" i="3"/>
  <c r="P46" i="3"/>
  <c r="P98" i="3"/>
  <c r="P116" i="3"/>
  <c r="P105" i="9"/>
  <c r="P147" i="9"/>
  <c r="O314" i="3"/>
  <c r="O249" i="3"/>
  <c r="V182" i="16"/>
  <c r="R182" i="16"/>
  <c r="T182" i="16" s="1"/>
  <c r="V195" i="16"/>
  <c r="K195" i="16"/>
  <c r="R195" i="16"/>
  <c r="T195" i="16" s="1"/>
  <c r="K272" i="16"/>
  <c r="R272" i="16"/>
  <c r="T272" i="16" s="1"/>
  <c r="V272" i="16"/>
  <c r="R249" i="16"/>
  <c r="T249" i="16" s="1"/>
  <c r="V249" i="16"/>
  <c r="Q92" i="3"/>
  <c r="Q252" i="3"/>
  <c r="Q105" i="3"/>
  <c r="Q56" i="3"/>
  <c r="Q173" i="3"/>
  <c r="Q262" i="3"/>
  <c r="Q234" i="3"/>
  <c r="Q161" i="3"/>
  <c r="Q158" i="3"/>
  <c r="Q110" i="3"/>
  <c r="Q61" i="3"/>
  <c r="Q153" i="3"/>
  <c r="Q170" i="3"/>
  <c r="Q313" i="3"/>
  <c r="Q144" i="3"/>
  <c r="Q243" i="3"/>
  <c r="Q216" i="3"/>
  <c r="Q35" i="3"/>
  <c r="Q261" i="3"/>
  <c r="Q188" i="3"/>
  <c r="Q124" i="3"/>
  <c r="Q86" i="3"/>
  <c r="Q199" i="3"/>
  <c r="Q62" i="3"/>
  <c r="Q163" i="3"/>
  <c r="Q317" i="3"/>
  <c r="Q301" i="3"/>
  <c r="Q281" i="3"/>
  <c r="Q52" i="3"/>
  <c r="Q33" i="3"/>
  <c r="Q295" i="3"/>
  <c r="Q227" i="3"/>
  <c r="Q258" i="3"/>
  <c r="Q91" i="3"/>
  <c r="Q230" i="3"/>
  <c r="Q47" i="3"/>
  <c r="Q304" i="3"/>
  <c r="Q179" i="3"/>
  <c r="Q278" i="3"/>
  <c r="Q94" i="3"/>
  <c r="Q80" i="3"/>
  <c r="Q137" i="3"/>
  <c r="Q309" i="3"/>
  <c r="Q220" i="3"/>
  <c r="Q95" i="3"/>
  <c r="Q286" i="3"/>
  <c r="Q57" i="3"/>
  <c r="Q63" i="3"/>
  <c r="Q192" i="3"/>
  <c r="Q209" i="3"/>
  <c r="Q239" i="3"/>
  <c r="Q327" i="3"/>
  <c r="Q166" i="3"/>
  <c r="Q100" i="3"/>
  <c r="Q48" i="3"/>
  <c r="Q67" i="3"/>
  <c r="Q126" i="3"/>
  <c r="Q324" i="3"/>
  <c r="Q59" i="3"/>
  <c r="Q74" i="3"/>
  <c r="Q268" i="3"/>
  <c r="Q178" i="3"/>
  <c r="Q303" i="3"/>
  <c r="Q315" i="3"/>
  <c r="Q260" i="3"/>
  <c r="Q140" i="3"/>
  <c r="Q237" i="3"/>
  <c r="Q266" i="3"/>
  <c r="Q127" i="3"/>
  <c r="Q135" i="3"/>
  <c r="Q45" i="3"/>
  <c r="Q222" i="3"/>
  <c r="Q141" i="3"/>
  <c r="Q39" i="3"/>
  <c r="Q40" i="3"/>
  <c r="Q174" i="3"/>
  <c r="Q189" i="3"/>
  <c r="Q75" i="3"/>
  <c r="Q147" i="3"/>
  <c r="Q64" i="3"/>
  <c r="Q44" i="3"/>
  <c r="Q241" i="3"/>
  <c r="Q84" i="3"/>
  <c r="Q271" i="3"/>
  <c r="Q133" i="3"/>
  <c r="Q256" i="3"/>
  <c r="Q65" i="3"/>
  <c r="Q49" i="3"/>
  <c r="Q207" i="3"/>
  <c r="Q291" i="3"/>
  <c r="Q51" i="3"/>
  <c r="Q203" i="3"/>
  <c r="Q299" i="3"/>
  <c r="Q187" i="3"/>
  <c r="Q196" i="3"/>
  <c r="Q162" i="3"/>
  <c r="Q164" i="3"/>
  <c r="Q118" i="3"/>
  <c r="Q326" i="3"/>
  <c r="Q223" i="3"/>
  <c r="Q325" i="3"/>
  <c r="J191" i="16"/>
  <c r="R191" i="16"/>
  <c r="T191" i="16" s="1"/>
  <c r="V191" i="16"/>
  <c r="P254" i="3"/>
  <c r="P148" i="3"/>
  <c r="P250" i="3"/>
  <c r="P183" i="3"/>
  <c r="P314" i="9"/>
  <c r="O318" i="3"/>
  <c r="V185" i="16"/>
  <c r="R185" i="16"/>
  <c r="T185" i="16" s="1"/>
  <c r="P136" i="3"/>
  <c r="P186" i="3"/>
  <c r="P33" i="3"/>
  <c r="P111" i="3"/>
  <c r="P209" i="3"/>
  <c r="P217" i="3"/>
  <c r="P52" i="3"/>
  <c r="P141" i="3"/>
  <c r="P106" i="3"/>
  <c r="P182" i="3"/>
  <c r="P274" i="3"/>
  <c r="P113" i="3"/>
  <c r="P284" i="3"/>
  <c r="P161" i="3"/>
  <c r="P52" i="9"/>
  <c r="P270" i="9"/>
  <c r="O218" i="3"/>
  <c r="R274" i="16"/>
  <c r="T274" i="16" s="1"/>
  <c r="P150" i="3"/>
  <c r="P125" i="3"/>
  <c r="P167" i="3"/>
  <c r="P187" i="3"/>
  <c r="P178" i="9"/>
  <c r="P252" i="3"/>
  <c r="P103" i="3"/>
  <c r="P147" i="3"/>
  <c r="P244" i="3"/>
  <c r="P236" i="3"/>
  <c r="P245" i="3"/>
  <c r="P129" i="3"/>
  <c r="P307" i="3"/>
  <c r="P226" i="3"/>
  <c r="P135" i="3"/>
  <c r="P63" i="3"/>
  <c r="P61" i="3"/>
  <c r="P295" i="3"/>
  <c r="P264" i="3"/>
  <c r="P184" i="9"/>
  <c r="P132" i="9"/>
  <c r="O276" i="3"/>
  <c r="P265" i="3"/>
  <c r="P225" i="3"/>
  <c r="P299" i="3"/>
  <c r="P291" i="3"/>
  <c r="P96" i="3"/>
  <c r="P88" i="3"/>
  <c r="P279" i="3"/>
  <c r="P205" i="3"/>
  <c r="P118" i="3"/>
  <c r="P97" i="3"/>
  <c r="P251" i="3"/>
  <c r="P293" i="3"/>
  <c r="P102" i="3"/>
  <c r="P237" i="3"/>
  <c r="P191" i="3"/>
  <c r="P269" i="9"/>
  <c r="P89" i="9"/>
  <c r="O57" i="3"/>
  <c r="O90" i="3"/>
  <c r="P69" i="3"/>
  <c r="P216" i="3"/>
  <c r="P221" i="3"/>
  <c r="P193" i="3"/>
  <c r="P118" i="9"/>
  <c r="O102" i="3"/>
  <c r="P122" i="3"/>
  <c r="P104" i="3"/>
  <c r="P238" i="3"/>
  <c r="P224" i="3"/>
  <c r="P321" i="3"/>
  <c r="P198" i="3"/>
  <c r="P211" i="3"/>
  <c r="P73" i="3"/>
  <c r="P176" i="3"/>
  <c r="P212" i="3"/>
  <c r="P59" i="3"/>
  <c r="P99" i="3"/>
  <c r="P64" i="3"/>
  <c r="P28" i="3"/>
  <c r="P114" i="9"/>
  <c r="P81" i="9"/>
  <c r="O157" i="3"/>
  <c r="O171" i="3"/>
  <c r="V258" i="16"/>
  <c r="O297" i="16"/>
  <c r="P46" i="9"/>
  <c r="P246" i="9"/>
  <c r="P278" i="9"/>
  <c r="P220" i="9"/>
  <c r="P162" i="9"/>
  <c r="P221" i="9"/>
  <c r="P94" i="9"/>
  <c r="P303" i="9"/>
  <c r="P188" i="9"/>
  <c r="P23" i="9"/>
  <c r="P50" i="9"/>
  <c r="P27" i="9"/>
  <c r="P257" i="9"/>
  <c r="P258" i="9"/>
  <c r="P36" i="9"/>
  <c r="P75" i="9"/>
  <c r="P90" i="9"/>
  <c r="P199" i="9"/>
  <c r="P165" i="9"/>
  <c r="P115" i="9"/>
  <c r="P232" i="9"/>
  <c r="P86" i="9"/>
  <c r="P294" i="9"/>
  <c r="P104" i="9"/>
  <c r="P233" i="9"/>
  <c r="P84" i="9"/>
  <c r="P288" i="9"/>
  <c r="P148" i="9"/>
  <c r="P224" i="9"/>
  <c r="P80" i="9"/>
  <c r="P45" i="9"/>
  <c r="P266" i="9"/>
  <c r="P156" i="9"/>
  <c r="P99" i="9"/>
  <c r="P55" i="9"/>
  <c r="P34" i="9"/>
  <c r="P268" i="9"/>
  <c r="P291" i="9"/>
  <c r="O255" i="9"/>
  <c r="O57" i="9"/>
  <c r="O77" i="9"/>
  <c r="O56" i="9"/>
  <c r="O199" i="9"/>
  <c r="O252" i="9"/>
  <c r="O208" i="9"/>
  <c r="O69" i="9"/>
  <c r="P70" i="9"/>
  <c r="P68" i="9"/>
  <c r="P249" i="9"/>
  <c r="P216" i="9"/>
  <c r="P91" i="9"/>
  <c r="P208" i="9"/>
  <c r="P217" i="9"/>
  <c r="P206" i="9"/>
  <c r="P295" i="9"/>
  <c r="P124" i="9"/>
  <c r="P133" i="9"/>
  <c r="P307" i="9"/>
  <c r="P79" i="9"/>
  <c r="P196" i="9"/>
  <c r="P264" i="9"/>
  <c r="P247" i="9"/>
  <c r="P177" i="9"/>
  <c r="P22" i="9"/>
  <c r="P160" i="9"/>
  <c r="P255" i="9"/>
  <c r="P126" i="9"/>
  <c r="P290" i="9"/>
  <c r="P32" i="9"/>
  <c r="P119" i="9"/>
  <c r="P173" i="9"/>
  <c r="P248" i="9"/>
  <c r="P207" i="9"/>
  <c r="P235" i="9"/>
  <c r="P143" i="9"/>
  <c r="P144" i="9"/>
  <c r="P129" i="9"/>
  <c r="P83" i="9"/>
  <c r="P187" i="9"/>
  <c r="P300" i="9"/>
  <c r="P305" i="9"/>
  <c r="P47" i="9"/>
  <c r="P103" i="9"/>
  <c r="P58" i="9"/>
  <c r="P276" i="9"/>
  <c r="P158" i="9"/>
  <c r="P71" i="9"/>
  <c r="P309" i="9"/>
  <c r="P53" i="9"/>
  <c r="P194" i="9"/>
  <c r="P317" i="9"/>
  <c r="P243" i="9"/>
  <c r="P197" i="9"/>
  <c r="P116" i="9"/>
  <c r="P61" i="9"/>
  <c r="P146" i="9"/>
  <c r="P205" i="9"/>
  <c r="P234" i="9"/>
  <c r="P272" i="9"/>
  <c r="P286" i="9"/>
  <c r="P175" i="9"/>
  <c r="P236" i="9"/>
  <c r="P111" i="9"/>
  <c r="P117" i="9"/>
  <c r="P273" i="9"/>
  <c r="P293" i="9"/>
  <c r="P231" i="9"/>
  <c r="P135" i="9"/>
  <c r="P323" i="9"/>
  <c r="P312" i="9"/>
  <c r="P125" i="9"/>
  <c r="P69" i="9"/>
  <c r="P39" i="9"/>
  <c r="P154" i="9"/>
  <c r="P325" i="9"/>
  <c r="P186" i="9"/>
  <c r="P44" i="9"/>
  <c r="P182" i="9"/>
  <c r="P54" i="9"/>
  <c r="P60" i="9"/>
  <c r="O192" i="9"/>
  <c r="O33" i="9"/>
  <c r="O314" i="9"/>
  <c r="O87" i="9"/>
  <c r="O124" i="9"/>
  <c r="O53" i="9"/>
  <c r="O166" i="9"/>
  <c r="O263" i="9"/>
  <c r="P251" i="9"/>
  <c r="P163" i="9"/>
  <c r="P298" i="9"/>
  <c r="P63" i="9"/>
  <c r="P67" i="9"/>
  <c r="P166" i="9"/>
  <c r="P102" i="9"/>
  <c r="P301" i="9"/>
  <c r="P153" i="9"/>
  <c r="P287" i="9"/>
  <c r="P56" i="9"/>
  <c r="P250" i="9"/>
  <c r="P172" i="9"/>
  <c r="P85" i="9"/>
  <c r="P181" i="9"/>
  <c r="P174" i="9"/>
  <c r="P185" i="9"/>
  <c r="P319" i="9"/>
  <c r="P311" i="9"/>
  <c r="P202" i="9"/>
  <c r="P324" i="9"/>
  <c r="P93" i="9"/>
  <c r="P120" i="9"/>
  <c r="P189" i="9"/>
  <c r="P275" i="9"/>
  <c r="P106" i="9"/>
  <c r="P30" i="9"/>
  <c r="P33" i="9"/>
  <c r="P171" i="9"/>
  <c r="P289" i="9"/>
  <c r="P28" i="9"/>
  <c r="P227" i="9"/>
  <c r="P179" i="9"/>
  <c r="P136" i="9"/>
  <c r="P112" i="9"/>
  <c r="P137" i="9"/>
  <c r="P226" i="9"/>
  <c r="P252" i="9"/>
  <c r="P214" i="9"/>
  <c r="O203" i="9"/>
  <c r="O115" i="9"/>
  <c r="O126" i="9"/>
  <c r="O221" i="9"/>
  <c r="O193" i="9"/>
  <c r="O266" i="9"/>
  <c r="O302" i="9"/>
  <c r="O65" i="9"/>
  <c r="O7" i="9"/>
  <c r="E4" i="9" s="1"/>
  <c r="P122" i="9"/>
  <c r="P49" i="9"/>
  <c r="P213" i="9"/>
  <c r="P260" i="9"/>
  <c r="P240" i="9"/>
  <c r="P73" i="9"/>
  <c r="P151" i="9"/>
  <c r="P74" i="9"/>
  <c r="P123" i="9"/>
  <c r="P180" i="9"/>
  <c r="P35" i="9"/>
  <c r="P29" i="9"/>
  <c r="P134" i="9"/>
  <c r="P82" i="9"/>
  <c r="P168" i="9"/>
  <c r="P253" i="9"/>
  <c r="P145" i="9"/>
  <c r="P42" i="9"/>
  <c r="P284" i="9"/>
  <c r="P108" i="9"/>
  <c r="P193" i="9"/>
  <c r="P25" i="9"/>
  <c r="P107" i="9"/>
  <c r="P87" i="9"/>
  <c r="P285" i="9"/>
  <c r="P92" i="9"/>
  <c r="P302" i="9"/>
  <c r="P222" i="9"/>
  <c r="P212" i="9"/>
  <c r="P292" i="9"/>
  <c r="P200" i="9"/>
  <c r="P149" i="9"/>
  <c r="P267" i="9"/>
  <c r="P259" i="9"/>
  <c r="P265" i="9"/>
  <c r="P72" i="9"/>
  <c r="P274" i="9"/>
  <c r="P38" i="9"/>
  <c r="O111" i="9"/>
  <c r="P326" i="9"/>
  <c r="P191" i="9"/>
  <c r="P141" i="9"/>
  <c r="P62" i="9"/>
  <c r="P241" i="9"/>
  <c r="P95" i="9"/>
  <c r="P223" i="9"/>
  <c r="P121" i="9"/>
  <c r="P306" i="9"/>
  <c r="P315" i="9"/>
  <c r="P100" i="9"/>
  <c r="P76" i="9"/>
  <c r="P88" i="9"/>
  <c r="P31" i="9"/>
  <c r="P167" i="9"/>
  <c r="P57" i="9"/>
  <c r="P245" i="9"/>
  <c r="P281" i="9"/>
  <c r="P297" i="9"/>
  <c r="P152" i="9"/>
  <c r="P198" i="9"/>
  <c r="P209" i="9"/>
  <c r="P43" i="9"/>
  <c r="P170" i="9"/>
  <c r="P318" i="9"/>
  <c r="P113" i="9"/>
  <c r="P244" i="9"/>
  <c r="P97" i="9"/>
  <c r="P283" i="9"/>
  <c r="P215" i="9"/>
  <c r="P296" i="9"/>
  <c r="P238" i="9"/>
  <c r="P183" i="9"/>
  <c r="P210" i="9"/>
  <c r="P131" i="9"/>
  <c r="P51" i="9"/>
  <c r="P271" i="9"/>
  <c r="P96" i="9"/>
  <c r="P225" i="9"/>
  <c r="P65" i="9"/>
  <c r="P190" i="9"/>
  <c r="P304" i="9"/>
  <c r="P211" i="9"/>
  <c r="P320" i="9"/>
  <c r="P228" i="9"/>
  <c r="P239" i="9"/>
  <c r="P110" i="9"/>
  <c r="P313" i="9"/>
  <c r="P142" i="9"/>
  <c r="P256" i="9"/>
  <c r="P322" i="9"/>
  <c r="P242" i="9"/>
  <c r="P155" i="9"/>
  <c r="P98" i="9"/>
  <c r="P130" i="9"/>
  <c r="P140" i="9"/>
  <c r="P277" i="9"/>
  <c r="P299" i="9"/>
  <c r="P78" i="9"/>
  <c r="P40" i="9"/>
  <c r="P230" i="9"/>
  <c r="P161" i="9"/>
  <c r="P321" i="9"/>
  <c r="P64" i="9"/>
  <c r="P176" i="9"/>
  <c r="P48" i="9"/>
  <c r="P127" i="9"/>
  <c r="P77" i="9"/>
  <c r="P157" i="9"/>
  <c r="P218" i="9"/>
  <c r="P138" i="9"/>
  <c r="P59" i="9"/>
  <c r="P203" i="9"/>
  <c r="P219" i="9"/>
  <c r="O26" i="9"/>
  <c r="O23" i="9"/>
  <c r="O294" i="9"/>
  <c r="O74" i="9"/>
  <c r="O150" i="9"/>
  <c r="O129" i="9"/>
  <c r="O89" i="9"/>
  <c r="O207" i="9"/>
  <c r="O189" i="9"/>
  <c r="Q195" i="9"/>
  <c r="Q106" i="9"/>
  <c r="Q127" i="9"/>
  <c r="Q113" i="9"/>
  <c r="Q301" i="9"/>
  <c r="Q152" i="9"/>
  <c r="Q219" i="9"/>
  <c r="Q131" i="9"/>
  <c r="Q162" i="9"/>
  <c r="Q309" i="9"/>
  <c r="Q81" i="9"/>
  <c r="Q222" i="9"/>
  <c r="Q76" i="9"/>
  <c r="Q255" i="9"/>
  <c r="Q28" i="9"/>
  <c r="Q30" i="9"/>
  <c r="Q272" i="9"/>
  <c r="Q175" i="9"/>
  <c r="Q40" i="9"/>
  <c r="Q142" i="9"/>
  <c r="Q150" i="9"/>
  <c r="Q31" i="9"/>
  <c r="Q273" i="9"/>
  <c r="Q53" i="9"/>
  <c r="Q123" i="9"/>
  <c r="Q179" i="9"/>
  <c r="Q169" i="9"/>
  <c r="Q190" i="9"/>
  <c r="Q143" i="9"/>
  <c r="Q196" i="9"/>
  <c r="Q102" i="9"/>
  <c r="Q111" i="9"/>
  <c r="Q119" i="9"/>
  <c r="Q46" i="9"/>
  <c r="Q88" i="9"/>
  <c r="Q305" i="9"/>
  <c r="Q42" i="9"/>
  <c r="Q168" i="9"/>
  <c r="Q304" i="9"/>
  <c r="Q188" i="9"/>
  <c r="Q319" i="9"/>
  <c r="Q69" i="9"/>
  <c r="Q138" i="9"/>
  <c r="Q260" i="9"/>
  <c r="Q147" i="9"/>
  <c r="Q227" i="9"/>
  <c r="Q32" i="9"/>
  <c r="Q300" i="9"/>
  <c r="Q170" i="9"/>
  <c r="Q249" i="9"/>
  <c r="Q286" i="9"/>
  <c r="Q54" i="9"/>
  <c r="Q43" i="9"/>
  <c r="Q236" i="9"/>
  <c r="Q114" i="9"/>
  <c r="Q218" i="9"/>
  <c r="Q112" i="9"/>
  <c r="Q27" i="9"/>
  <c r="Q120" i="9"/>
  <c r="Q257" i="9"/>
  <c r="Q320" i="9"/>
  <c r="Q311" i="9"/>
  <c r="Q276" i="9"/>
  <c r="Q231" i="9"/>
  <c r="Q58" i="9"/>
  <c r="Q68" i="9"/>
  <c r="Q251" i="9"/>
  <c r="Q248" i="9"/>
  <c r="Q303" i="9"/>
  <c r="Q174" i="9"/>
  <c r="Q173" i="9"/>
  <c r="Q297" i="9"/>
  <c r="Q180" i="9"/>
  <c r="Q252" i="9"/>
  <c r="Q115" i="9"/>
  <c r="Q187" i="9"/>
  <c r="Q266" i="9"/>
  <c r="Q105" i="9"/>
  <c r="Q75" i="9"/>
  <c r="Q225" i="9"/>
  <c r="Q63" i="9"/>
  <c r="Q48" i="9"/>
  <c r="Q183" i="9"/>
  <c r="Q292" i="9"/>
  <c r="Q49" i="9"/>
  <c r="Q116" i="9"/>
  <c r="Q52" i="9"/>
  <c r="Q60" i="9"/>
  <c r="Q310" i="9"/>
  <c r="Q55" i="9"/>
  <c r="Q285" i="9"/>
  <c r="Q130" i="9"/>
  <c r="Q165" i="9"/>
  <c r="Q64" i="9"/>
  <c r="Q104" i="9"/>
  <c r="Q71" i="9"/>
  <c r="Q134" i="9"/>
  <c r="Q109" i="9"/>
  <c r="Q99" i="9"/>
  <c r="Q22" i="9"/>
  <c r="Q198" i="9"/>
  <c r="Q191" i="9"/>
  <c r="Q235" i="9"/>
  <c r="Q146" i="9"/>
  <c r="Q261" i="9"/>
  <c r="Q209" i="9"/>
  <c r="Q121" i="9"/>
  <c r="Q184" i="9"/>
  <c r="Q230" i="9"/>
  <c r="Q110" i="9"/>
  <c r="Q167" i="9"/>
  <c r="Q36" i="9"/>
  <c r="Q321" i="9"/>
  <c r="Q35" i="9"/>
  <c r="Q233" i="9"/>
  <c r="Q262" i="9"/>
  <c r="Q323" i="9"/>
  <c r="Q279" i="9"/>
  <c r="Q280" i="9"/>
  <c r="Q325" i="9"/>
  <c r="Q85" i="9"/>
  <c r="Q141" i="9"/>
  <c r="Q89" i="9"/>
  <c r="Q101" i="9"/>
  <c r="Q107" i="9"/>
  <c r="Q96" i="9"/>
  <c r="Q294" i="9"/>
  <c r="Q289" i="9"/>
  <c r="Q244" i="9"/>
  <c r="Q80" i="9"/>
  <c r="Q317" i="9"/>
  <c r="Q117" i="9"/>
  <c r="Q149" i="9"/>
  <c r="Q224" i="9"/>
  <c r="Q100" i="9"/>
  <c r="Q172" i="9"/>
  <c r="Q277" i="9"/>
  <c r="Q288" i="9"/>
  <c r="Q45" i="9"/>
  <c r="Q118" i="9"/>
  <c r="Q50" i="9"/>
  <c r="Q197" i="9"/>
  <c r="Q269" i="9"/>
  <c r="Q92" i="9"/>
  <c r="Q135" i="9"/>
  <c r="Q226" i="9"/>
  <c r="Q298" i="9"/>
  <c r="Q189" i="9"/>
  <c r="Q284" i="9"/>
  <c r="Q228" i="9"/>
  <c r="Q103" i="9"/>
  <c r="Q155" i="9"/>
  <c r="Q139" i="9"/>
  <c r="Q153" i="9"/>
  <c r="Q281" i="9"/>
  <c r="Q163" i="9"/>
  <c r="Q38" i="9"/>
  <c r="Q158" i="9"/>
  <c r="Q210" i="9"/>
  <c r="Q95" i="9"/>
  <c r="Q213" i="9"/>
  <c r="Q132" i="9"/>
  <c r="Q326" i="9"/>
  <c r="Q314" i="9"/>
  <c r="Q137" i="9"/>
  <c r="Q217" i="9"/>
  <c r="Q159" i="9"/>
  <c r="Q215" i="9"/>
  <c r="Q91" i="9"/>
  <c r="Q308" i="9"/>
  <c r="Q145" i="9"/>
  <c r="Q51" i="9"/>
  <c r="Q178" i="9"/>
  <c r="Q282" i="9"/>
  <c r="Q39" i="9"/>
  <c r="Q232" i="9"/>
  <c r="Q238" i="9"/>
  <c r="Q136" i="9"/>
  <c r="Q156" i="9"/>
  <c r="Q166" i="9"/>
  <c r="Q82" i="9"/>
  <c r="Q268" i="9"/>
  <c r="Q296" i="9"/>
  <c r="Q47" i="9"/>
  <c r="Q185" i="9"/>
  <c r="Q129" i="9"/>
  <c r="Q200" i="9"/>
  <c r="Q25" i="9"/>
  <c r="Q270" i="9"/>
  <c r="Q299" i="9"/>
  <c r="Q201" i="9"/>
  <c r="Q65" i="9"/>
  <c r="Q259" i="9"/>
  <c r="Q283" i="9"/>
  <c r="Q98" i="9"/>
  <c r="Q202" i="9"/>
  <c r="Q229" i="9"/>
  <c r="Q37" i="9"/>
  <c r="Q29" i="9"/>
  <c r="Q194" i="9"/>
  <c r="Q313" i="9"/>
  <c r="Q181" i="9"/>
  <c r="Q176" i="9"/>
  <c r="Q199" i="9"/>
  <c r="Q206" i="9"/>
  <c r="Q234" i="9"/>
  <c r="Q97" i="9"/>
  <c r="Q290" i="9"/>
  <c r="Q302" i="9"/>
  <c r="Q125" i="9"/>
  <c r="Q263" i="9"/>
  <c r="Q307" i="9"/>
  <c r="Q72" i="9"/>
  <c r="Q208" i="9"/>
  <c r="Q216" i="9"/>
  <c r="Q274" i="9"/>
  <c r="Q256" i="9"/>
  <c r="Q108" i="9"/>
  <c r="Q77" i="9"/>
  <c r="Q171" i="9"/>
  <c r="Q21" i="9"/>
  <c r="Q242" i="9"/>
  <c r="Q221" i="9"/>
  <c r="Q250" i="9"/>
  <c r="Q24" i="9"/>
  <c r="Q164" i="9"/>
  <c r="Q278" i="9"/>
  <c r="Q241" i="9"/>
  <c r="Q62" i="9"/>
  <c r="Q34" i="9"/>
  <c r="Q79" i="9"/>
  <c r="Q193" i="9"/>
  <c r="Q204" i="9"/>
  <c r="Q84" i="9"/>
  <c r="Q128" i="9"/>
  <c r="Q87" i="9"/>
  <c r="Q26" i="9"/>
  <c r="Q315" i="9"/>
  <c r="Q291" i="9"/>
  <c r="Q239" i="9"/>
  <c r="Q122" i="9"/>
  <c r="Q223" i="9"/>
  <c r="Q316" i="9"/>
  <c r="Q56" i="9"/>
  <c r="Q243" i="9"/>
  <c r="Q192" i="9"/>
  <c r="Q267" i="9"/>
  <c r="Q220" i="9"/>
  <c r="Q258" i="9"/>
  <c r="Q67" i="9"/>
  <c r="Q144" i="9"/>
  <c r="Q186" i="9"/>
  <c r="Q318" i="9"/>
  <c r="Q205" i="9"/>
  <c r="Q59" i="9"/>
  <c r="Q86" i="9"/>
  <c r="Q44" i="9"/>
  <c r="Q207" i="9"/>
  <c r="Q212" i="9"/>
  <c r="Q295" i="9"/>
  <c r="Q161" i="9"/>
  <c r="Q157" i="9"/>
  <c r="Q312" i="9"/>
  <c r="Q160" i="9"/>
  <c r="Q322" i="9"/>
  <c r="Q90" i="9"/>
  <c r="Q124" i="9"/>
  <c r="R298" i="16"/>
  <c r="T298" i="16" s="1"/>
  <c r="K291" i="16"/>
  <c r="O45" i="3"/>
  <c r="O127" i="3"/>
  <c r="O40" i="3"/>
  <c r="O209" i="3"/>
  <c r="O71" i="3"/>
  <c r="O312" i="3"/>
  <c r="O93" i="3"/>
  <c r="O74" i="3"/>
  <c r="O252" i="3"/>
  <c r="O256" i="3"/>
  <c r="O28" i="3"/>
  <c r="O294" i="3"/>
  <c r="O63" i="3"/>
  <c r="O52" i="3"/>
  <c r="O293" i="3"/>
  <c r="O250" i="3"/>
  <c r="O136" i="3"/>
  <c r="O101" i="3"/>
  <c r="O237" i="3"/>
  <c r="O238" i="3"/>
  <c r="O36" i="3"/>
  <c r="O103" i="3"/>
  <c r="O168" i="3"/>
  <c r="O291" i="3"/>
  <c r="O121" i="3"/>
  <c r="O202" i="3"/>
  <c r="O161" i="3"/>
  <c r="O284" i="3"/>
  <c r="O105" i="3"/>
  <c r="O187" i="3"/>
  <c r="O210" i="3"/>
  <c r="O300" i="3"/>
  <c r="O233" i="3"/>
  <c r="O268" i="3"/>
  <c r="O158" i="3"/>
  <c r="O255" i="3"/>
  <c r="O175" i="3"/>
  <c r="O37" i="3"/>
  <c r="O91" i="3"/>
  <c r="O35" i="3"/>
  <c r="O7" i="3"/>
  <c r="E6" i="3" s="1"/>
  <c r="E9" i="3" s="1"/>
  <c r="E10" i="3" s="1"/>
  <c r="R266" i="16"/>
  <c r="T266" i="16" s="1"/>
  <c r="O251" i="3"/>
  <c r="O87" i="3"/>
  <c r="O21" i="3"/>
  <c r="O313" i="3"/>
  <c r="O159" i="3"/>
  <c r="O174" i="3"/>
  <c r="O155" i="3"/>
  <c r="O321" i="3"/>
  <c r="O230" i="3"/>
  <c r="O150" i="3"/>
  <c r="O258" i="3"/>
  <c r="O231" i="3"/>
  <c r="O301" i="3"/>
  <c r="O31" i="3"/>
  <c r="O165" i="3"/>
  <c r="O273" i="3"/>
  <c r="O191" i="3"/>
  <c r="O207" i="3"/>
  <c r="O108" i="3"/>
  <c r="O304" i="3"/>
  <c r="O223" i="3"/>
  <c r="O183" i="3"/>
  <c r="O253" i="3"/>
  <c r="O39" i="3"/>
  <c r="O212" i="3"/>
  <c r="O156" i="3"/>
  <c r="O109" i="3"/>
  <c r="O146" i="3"/>
  <c r="O308" i="3"/>
  <c r="O263" i="3"/>
  <c r="O228" i="3"/>
  <c r="O185" i="3"/>
  <c r="O59" i="3"/>
  <c r="O225" i="3"/>
  <c r="O134" i="3"/>
  <c r="O88" i="3"/>
  <c r="O264" i="3"/>
  <c r="O275" i="3"/>
  <c r="O38" i="3"/>
  <c r="R155" i="16"/>
  <c r="T155" i="16" s="1"/>
  <c r="O104" i="3"/>
  <c r="O305" i="3"/>
  <c r="O272" i="3"/>
  <c r="O328" i="3"/>
  <c r="O80" i="3"/>
  <c r="O270" i="3"/>
  <c r="O43" i="3"/>
  <c r="O69" i="3"/>
  <c r="O34" i="3"/>
  <c r="O326" i="3"/>
  <c r="O208" i="3"/>
  <c r="O64" i="3"/>
  <c r="O113" i="3"/>
  <c r="O298" i="3"/>
  <c r="O309" i="3"/>
  <c r="O179" i="3"/>
  <c r="O89" i="3"/>
  <c r="O23" i="3"/>
  <c r="O170" i="3"/>
  <c r="O125" i="3"/>
  <c r="O42" i="3"/>
  <c r="O244" i="3"/>
  <c r="O58" i="3"/>
  <c r="O162" i="3"/>
  <c r="O120" i="3"/>
  <c r="O204" i="3"/>
  <c r="O221" i="3"/>
  <c r="O289" i="3"/>
  <c r="O211" i="3"/>
  <c r="O99" i="3"/>
  <c r="O329" i="3"/>
  <c r="O135" i="3"/>
  <c r="O144" i="3"/>
  <c r="O245" i="3"/>
  <c r="O77" i="3"/>
  <c r="O236" i="3"/>
  <c r="O115" i="3"/>
  <c r="O164" i="3"/>
  <c r="O232" i="3"/>
  <c r="O85" i="3"/>
  <c r="O283" i="3"/>
  <c r="O47" i="3"/>
  <c r="O86" i="3"/>
  <c r="O61" i="3"/>
  <c r="O55" i="3"/>
  <c r="O189" i="3"/>
  <c r="O30" i="3"/>
  <c r="O186" i="3"/>
  <c r="O262" i="3"/>
  <c r="O123" i="3"/>
  <c r="O41" i="3"/>
  <c r="O261" i="3"/>
  <c r="O234" i="3"/>
  <c r="O110" i="3"/>
  <c r="O184" i="3"/>
  <c r="O173" i="3"/>
  <c r="O277" i="3"/>
  <c r="O107" i="3"/>
  <c r="O111" i="3"/>
  <c r="O240" i="3"/>
  <c r="O243" i="3"/>
  <c r="O320" i="3"/>
  <c r="O194" i="3"/>
  <c r="O128" i="3"/>
  <c r="O220" i="3"/>
  <c r="O33" i="3"/>
  <c r="O163" i="3"/>
  <c r="O324" i="3"/>
  <c r="O303" i="3"/>
  <c r="O311" i="3"/>
  <c r="O193" i="3"/>
  <c r="O92" i="3"/>
  <c r="O130" i="3"/>
  <c r="O299" i="3"/>
  <c r="O117" i="3"/>
  <c r="O167" i="3"/>
  <c r="R250" i="16"/>
  <c r="T250" i="16" s="1"/>
  <c r="O219" i="3"/>
  <c r="O176" i="3"/>
  <c r="O201" i="3"/>
  <c r="O217" i="3"/>
  <c r="O286" i="3"/>
  <c r="O142" i="3"/>
  <c r="O177" i="3"/>
  <c r="O295" i="3"/>
  <c r="O280" i="3"/>
  <c r="O83" i="3"/>
  <c r="O242" i="3"/>
  <c r="O254" i="3"/>
  <c r="O224" i="3"/>
  <c r="O296" i="3"/>
  <c r="O68" i="3"/>
  <c r="O172" i="3"/>
  <c r="O98" i="3"/>
  <c r="O114" i="3"/>
  <c r="O44" i="3"/>
  <c r="O140" i="3"/>
  <c r="O257" i="3"/>
  <c r="O151" i="3"/>
  <c r="O124" i="3"/>
  <c r="O216" i="3"/>
  <c r="O279" i="3"/>
  <c r="O274" i="3"/>
  <c r="O203" i="3"/>
  <c r="O266" i="3"/>
  <c r="O97" i="3"/>
  <c r="O247" i="3"/>
  <c r="O160" i="3"/>
  <c r="O78" i="3"/>
  <c r="O139" i="3"/>
  <c r="O76" i="3"/>
  <c r="O260" i="3"/>
  <c r="O178" i="3"/>
  <c r="O259" i="3"/>
  <c r="O132" i="3"/>
  <c r="R271" i="16"/>
  <c r="T271" i="16" s="1"/>
  <c r="O306" i="3"/>
  <c r="O72" i="3"/>
  <c r="O241" i="3"/>
  <c r="O24" i="3"/>
  <c r="O70" i="3"/>
  <c r="O48" i="3"/>
  <c r="O116" i="3"/>
  <c r="O147" i="3"/>
  <c r="O195" i="3"/>
  <c r="O222" i="3"/>
  <c r="O310" i="3"/>
  <c r="O126" i="3"/>
  <c r="O265" i="3"/>
  <c r="O325" i="3"/>
  <c r="O282" i="3"/>
  <c r="O317" i="3"/>
  <c r="O119" i="3"/>
  <c r="O269" i="3"/>
  <c r="O302" i="3"/>
  <c r="O138" i="3"/>
  <c r="O198" i="3"/>
  <c r="O66" i="3"/>
  <c r="O307" i="3"/>
  <c r="O26" i="3"/>
  <c r="O56" i="3"/>
  <c r="O46" i="3"/>
  <c r="O316" i="3"/>
  <c r="O73" i="3"/>
  <c r="O214" i="3"/>
  <c r="O267" i="3"/>
  <c r="O67" i="3"/>
  <c r="O297" i="3"/>
  <c r="O149" i="3"/>
  <c r="O62" i="3"/>
  <c r="O278" i="3"/>
  <c r="O122" i="3"/>
  <c r="O100" i="3"/>
  <c r="O271" i="3"/>
  <c r="O188" i="3"/>
  <c r="V121" i="16"/>
  <c r="O112" i="3"/>
  <c r="O65" i="3"/>
  <c r="O53" i="3"/>
  <c r="O226" i="3"/>
  <c r="O84" i="3"/>
  <c r="O22" i="3"/>
  <c r="O29" i="3"/>
  <c r="O285" i="3"/>
  <c r="O152" i="3"/>
  <c r="O182" i="3"/>
  <c r="O322" i="3"/>
  <c r="O200" i="3"/>
  <c r="O27" i="3"/>
  <c r="O106" i="3"/>
  <c r="O197" i="3"/>
  <c r="O288" i="3"/>
  <c r="O54" i="3"/>
  <c r="O49" i="3"/>
  <c r="O141" i="3"/>
  <c r="O181" i="3"/>
  <c r="O235" i="3"/>
  <c r="O25" i="3"/>
  <c r="O290" i="3"/>
  <c r="O227" i="3"/>
  <c r="O192" i="3"/>
  <c r="O95" i="3"/>
  <c r="O32" i="3"/>
  <c r="O327" i="3"/>
  <c r="O190" i="3"/>
  <c r="O169" i="3"/>
  <c r="O292" i="3"/>
  <c r="O180" i="3"/>
  <c r="O205" i="3"/>
  <c r="O137" i="3"/>
  <c r="O166" i="3"/>
  <c r="O229" i="3"/>
  <c r="O239" i="3"/>
  <c r="O96" i="3"/>
  <c r="R31" i="16"/>
  <c r="T31" i="16" s="1"/>
  <c r="R123" i="16"/>
  <c r="T123" i="16" s="1"/>
  <c r="V235" i="16"/>
  <c r="R164" i="16"/>
  <c r="T164" i="16" s="1"/>
  <c r="R304" i="16"/>
  <c r="T304" i="16" s="1"/>
  <c r="V213" i="16"/>
  <c r="V21" i="16"/>
  <c r="V59" i="16"/>
  <c r="R202" i="16"/>
  <c r="T202" i="16" s="1"/>
  <c r="V202" i="16"/>
  <c r="I59" i="16"/>
  <c r="R286" i="16"/>
  <c r="T286" i="16" s="1"/>
  <c r="R302" i="16"/>
  <c r="T302" i="16" s="1"/>
  <c r="V137" i="16"/>
  <c r="R208" i="16"/>
  <c r="T208" i="16" s="1"/>
  <c r="R98" i="16"/>
  <c r="T98" i="16" s="1"/>
  <c r="R32" i="16"/>
  <c r="T32" i="16" s="1"/>
  <c r="V28" i="16"/>
  <c r="V158" i="16"/>
  <c r="V291" i="16"/>
  <c r="V233" i="16"/>
  <c r="R233" i="16"/>
  <c r="T233" i="16" s="1"/>
  <c r="V300" i="16"/>
  <c r="V216" i="16"/>
  <c r="R275" i="16"/>
  <c r="T275" i="16" s="1"/>
  <c r="R53" i="16"/>
  <c r="T53" i="16" s="1"/>
  <c r="V215" i="16"/>
  <c r="V170" i="16"/>
  <c r="R170" i="16"/>
  <c r="T170" i="16" s="1"/>
  <c r="R112" i="16"/>
  <c r="T112" i="16" s="1"/>
  <c r="R109" i="16"/>
  <c r="T109" i="16" s="1"/>
  <c r="R103" i="16"/>
  <c r="T103" i="16" s="1"/>
  <c r="K232" i="16"/>
  <c r="R232" i="16"/>
  <c r="T232" i="16" s="1"/>
  <c r="V232" i="16"/>
  <c r="V247" i="16"/>
  <c r="R300" i="16"/>
  <c r="T300" i="16" s="1"/>
  <c r="K213" i="16"/>
  <c r="V173" i="16"/>
  <c r="R173" i="16"/>
  <c r="T173" i="16" s="1"/>
  <c r="R222" i="16"/>
  <c r="T222" i="16" s="1"/>
  <c r="V222" i="16"/>
  <c r="V130" i="16"/>
  <c r="V192" i="16"/>
  <c r="V227" i="16"/>
  <c r="R227" i="16"/>
  <c r="T227" i="16" s="1"/>
  <c r="R151" i="16"/>
  <c r="T151" i="16" s="1"/>
  <c r="R47" i="16"/>
  <c r="T47" i="16" s="1"/>
  <c r="V47" i="16"/>
  <c r="R256" i="16"/>
  <c r="T256" i="16" s="1"/>
  <c r="V256" i="16"/>
  <c r="I151" i="16"/>
  <c r="V151" i="16"/>
  <c r="V221" i="16"/>
  <c r="R221" i="16"/>
  <c r="T221" i="16" s="1"/>
  <c r="V261" i="16"/>
  <c r="V88" i="16"/>
  <c r="I53" i="16"/>
  <c r="V53" i="16"/>
  <c r="I112" i="16"/>
  <c r="V112" i="16"/>
  <c r="K286" i="16"/>
  <c r="V286" i="16"/>
  <c r="R235" i="16"/>
  <c r="T235" i="16" s="1"/>
  <c r="K208" i="16"/>
  <c r="V208" i="16"/>
  <c r="V98" i="16"/>
  <c r="V197" i="16"/>
  <c r="R197" i="16"/>
  <c r="T197" i="16" s="1"/>
  <c r="R284" i="16"/>
  <c r="T284" i="16" s="1"/>
  <c r="R90" i="16"/>
  <c r="T90" i="16" s="1"/>
  <c r="C16" i="16"/>
  <c r="D18" i="16" s="1"/>
  <c r="O304" i="16"/>
  <c r="O306" i="16"/>
  <c r="O202" i="16"/>
  <c r="O204" i="16"/>
  <c r="O252" i="16"/>
  <c r="O239" i="16"/>
  <c r="O244" i="16"/>
  <c r="O214" i="16"/>
  <c r="O282" i="16"/>
  <c r="O281" i="16"/>
  <c r="O228" i="16"/>
  <c r="O199" i="16"/>
  <c r="O226" i="16"/>
  <c r="O209" i="16"/>
  <c r="O257" i="16"/>
  <c r="O197" i="16"/>
  <c r="O250" i="16"/>
  <c r="O227" i="16"/>
  <c r="O276" i="16"/>
  <c r="O203" i="16"/>
  <c r="O217" i="16"/>
  <c r="O265" i="16"/>
  <c r="O263" i="16"/>
  <c r="O207" i="16"/>
  <c r="O286" i="16"/>
  <c r="O229" i="16"/>
  <c r="O251" i="16"/>
  <c r="O264" i="16"/>
  <c r="O208" i="16"/>
  <c r="O210" i="16"/>
  <c r="O201" i="16"/>
  <c r="O241" i="16"/>
  <c r="O269" i="16"/>
  <c r="O195" i="16"/>
  <c r="O271" i="16"/>
  <c r="O274" i="16"/>
  <c r="C15" i="16"/>
  <c r="C18" i="16" s="1"/>
  <c r="O268" i="16"/>
  <c r="O225" i="16"/>
  <c r="O245" i="16"/>
  <c r="O196" i="16"/>
  <c r="O223" i="16"/>
  <c r="O301" i="16"/>
  <c r="O253" i="16"/>
  <c r="O296" i="16"/>
  <c r="O236" i="16"/>
  <c r="O242" i="16"/>
  <c r="O224" i="16"/>
  <c r="O289" i="16"/>
  <c r="O193" i="16"/>
  <c r="O218" i="16"/>
  <c r="O215" i="16"/>
  <c r="O216" i="16"/>
  <c r="O200" i="16"/>
  <c r="O232" i="16"/>
  <c r="O248" i="16"/>
  <c r="O294" i="16"/>
  <c r="O299" i="16"/>
  <c r="O305" i="16"/>
  <c r="O211" i="16"/>
  <c r="O246" i="16"/>
  <c r="O212" i="16"/>
  <c r="O198" i="16"/>
  <c r="O234" i="16"/>
  <c r="O259" i="16"/>
  <c r="O267" i="16"/>
  <c r="O273" i="16"/>
  <c r="O283" i="16"/>
  <c r="O220" i="16"/>
  <c r="O247" i="16"/>
  <c r="O293" i="16"/>
  <c r="O206" i="16"/>
  <c r="O303" i="16"/>
  <c r="O258" i="16"/>
  <c r="O222" i="16"/>
  <c r="O235" i="16"/>
  <c r="O237" i="16"/>
  <c r="O285" i="16"/>
  <c r="O240" i="16"/>
  <c r="O287" i="16"/>
  <c r="O255" i="16"/>
  <c r="O243" i="16"/>
  <c r="O272" i="16"/>
  <c r="O284" i="16"/>
  <c r="O205" i="16"/>
  <c r="O277" i="16"/>
  <c r="O261" i="16"/>
  <c r="O231" i="16"/>
  <c r="O213" i="16"/>
  <c r="O256" i="16"/>
  <c r="O279" i="16"/>
  <c r="O270" i="16"/>
  <c r="O238" i="16"/>
  <c r="O292" i="16"/>
  <c r="O288" i="16"/>
  <c r="O291" i="16"/>
  <c r="O298" i="16"/>
  <c r="O194" i="16"/>
  <c r="O221" i="16"/>
  <c r="O300" i="16"/>
  <c r="O302" i="16"/>
  <c r="O230" i="16"/>
  <c r="O295" i="16"/>
  <c r="O260" i="16"/>
  <c r="O254" i="16"/>
  <c r="O280" i="16"/>
  <c r="O266" i="16"/>
  <c r="O233" i="16"/>
  <c r="O278" i="16"/>
  <c r="O290" i="16"/>
  <c r="O219" i="16"/>
  <c r="O249" i="16"/>
  <c r="O275" i="16"/>
  <c r="O262" i="16"/>
  <c r="V109" i="16"/>
  <c r="I109" i="16"/>
  <c r="I103" i="16"/>
  <c r="V103" i="16"/>
  <c r="I95" i="16"/>
  <c r="V95" i="16"/>
  <c r="I135" i="16"/>
  <c r="V135" i="16"/>
  <c r="K284" i="16"/>
  <c r="V284" i="16"/>
  <c r="I113" i="16"/>
  <c r="V113" i="16"/>
  <c r="R95" i="16"/>
  <c r="T95" i="16" s="1"/>
  <c r="I90" i="16"/>
  <c r="V90" i="16"/>
  <c r="R135" i="16"/>
  <c r="T135" i="16" s="1"/>
  <c r="V123" i="16"/>
  <c r="I123" i="16"/>
  <c r="R113" i="16"/>
  <c r="T113" i="16" s="1"/>
  <c r="V292" i="16"/>
  <c r="K292" i="16"/>
  <c r="R292" i="16"/>
  <c r="T292" i="16" s="1"/>
  <c r="R131" i="16"/>
  <c r="T131" i="16" s="1"/>
  <c r="V131" i="16"/>
  <c r="J131" i="16"/>
  <c r="O135" i="5"/>
  <c r="O226" i="5"/>
  <c r="O333" i="5"/>
  <c r="O63" i="5"/>
  <c r="O167" i="5"/>
  <c r="O242" i="5"/>
  <c r="O243" i="5"/>
  <c r="O163" i="5"/>
  <c r="O268" i="5"/>
  <c r="O49" i="5"/>
  <c r="O52" i="5"/>
  <c r="O254" i="5"/>
  <c r="O186" i="5"/>
  <c r="O281" i="5"/>
  <c r="O71" i="5"/>
  <c r="O22" i="5"/>
  <c r="O332" i="5"/>
  <c r="O132" i="5"/>
  <c r="O130" i="5"/>
  <c r="O65" i="5"/>
  <c r="O23" i="5"/>
  <c r="O164" i="5"/>
  <c r="O206" i="5"/>
  <c r="O51" i="5"/>
  <c r="O188" i="5"/>
  <c r="O182" i="5"/>
  <c r="O83" i="5"/>
  <c r="O58" i="5"/>
  <c r="O72" i="5"/>
  <c r="O173" i="5"/>
  <c r="O247" i="5"/>
  <c r="O325" i="5"/>
  <c r="O335" i="5"/>
  <c r="O155" i="5"/>
  <c r="O74" i="5"/>
  <c r="O216" i="5"/>
  <c r="O303" i="5"/>
  <c r="O234" i="5"/>
  <c r="O45" i="5"/>
  <c r="O79" i="5"/>
  <c r="O48" i="5"/>
  <c r="O244" i="5"/>
  <c r="O107" i="5"/>
  <c r="O32" i="5"/>
  <c r="O90" i="5"/>
  <c r="O276" i="5"/>
  <c r="O126" i="5"/>
  <c r="O85" i="5"/>
  <c r="O105" i="5"/>
  <c r="O177" i="5"/>
  <c r="O195" i="5"/>
  <c r="O300" i="5"/>
  <c r="O92" i="5"/>
  <c r="O30" i="5"/>
  <c r="O37" i="5"/>
  <c r="O157" i="5"/>
  <c r="O27" i="5"/>
  <c r="O241" i="5"/>
  <c r="O165" i="5"/>
  <c r="O189" i="5"/>
  <c r="O59" i="5"/>
  <c r="O273" i="5"/>
  <c r="O229" i="5"/>
  <c r="O56" i="5"/>
  <c r="O297" i="5"/>
  <c r="O205" i="5"/>
  <c r="O98" i="5"/>
  <c r="O329" i="5"/>
  <c r="O269" i="5"/>
  <c r="O312" i="5"/>
  <c r="O277" i="5"/>
  <c r="O288" i="5"/>
  <c r="O174" i="5"/>
  <c r="O76" i="5"/>
  <c r="O271" i="5"/>
  <c r="O336" i="5"/>
  <c r="O116" i="5"/>
  <c r="O75" i="5"/>
  <c r="O266" i="5"/>
  <c r="O93" i="5"/>
  <c r="O334" i="5"/>
  <c r="O183" i="5"/>
  <c r="O228" i="5"/>
  <c r="O131" i="5"/>
  <c r="O236" i="5"/>
  <c r="O215" i="5"/>
  <c r="O292" i="5"/>
  <c r="O232" i="5"/>
  <c r="O38" i="5"/>
  <c r="O316" i="5"/>
  <c r="O235" i="5"/>
  <c r="O178" i="5"/>
  <c r="O278" i="5"/>
  <c r="O240" i="5"/>
  <c r="O139" i="5"/>
  <c r="O296" i="5"/>
  <c r="O124" i="5"/>
  <c r="O95" i="5"/>
  <c r="O128" i="5"/>
  <c r="O328" i="5"/>
  <c r="O156" i="5"/>
  <c r="O89" i="5"/>
  <c r="O21" i="5"/>
  <c r="O257" i="5"/>
  <c r="O99" i="5"/>
  <c r="O102" i="5"/>
  <c r="O289" i="5"/>
  <c r="O36" i="5"/>
  <c r="O172" i="5"/>
  <c r="O295" i="5"/>
  <c r="O184" i="5"/>
  <c r="O293" i="5"/>
  <c r="O319" i="5"/>
  <c r="O41" i="5"/>
  <c r="O179" i="5"/>
  <c r="O282" i="5"/>
  <c r="O133" i="5"/>
  <c r="O190" i="5"/>
  <c r="O149" i="5"/>
  <c r="O176" i="5"/>
  <c r="O119" i="5"/>
  <c r="O112" i="5"/>
  <c r="O33" i="5"/>
  <c r="O42" i="5"/>
  <c r="O62" i="5"/>
  <c r="O145" i="5"/>
  <c r="O118" i="5"/>
  <c r="O100" i="5"/>
  <c r="O169" i="5"/>
  <c r="O86" i="5"/>
  <c r="O264" i="5"/>
  <c r="O81" i="5"/>
  <c r="O214" i="5"/>
  <c r="O44" i="5"/>
  <c r="O224" i="5"/>
  <c r="O170" i="5"/>
  <c r="O233" i="5"/>
  <c r="O64" i="5"/>
  <c r="O291" i="5"/>
  <c r="O202" i="5"/>
  <c r="O265" i="5"/>
  <c r="O141" i="5"/>
  <c r="O198" i="5"/>
  <c r="O302" i="5"/>
  <c r="O120" i="5"/>
  <c r="O50" i="5"/>
  <c r="O318" i="5"/>
  <c r="O151" i="5"/>
  <c r="O314" i="5"/>
  <c r="O127" i="5"/>
  <c r="O323" i="5"/>
  <c r="O248" i="5"/>
  <c r="O46" i="5"/>
  <c r="O158" i="5"/>
  <c r="O187" i="5"/>
  <c r="O106" i="5"/>
  <c r="O39" i="5"/>
  <c r="O213" i="5"/>
  <c r="O239" i="5"/>
  <c r="O285" i="5"/>
  <c r="O68" i="5"/>
  <c r="O230" i="5"/>
  <c r="O255" i="5"/>
  <c r="O317" i="5"/>
  <c r="O110" i="5"/>
  <c r="O246" i="5"/>
  <c r="O287" i="5"/>
  <c r="O199" i="5"/>
  <c r="O258" i="5"/>
  <c r="O275" i="5"/>
  <c r="O138" i="5"/>
  <c r="O201" i="5"/>
  <c r="O160" i="5"/>
  <c r="O259" i="5"/>
  <c r="O197" i="5"/>
  <c r="O70" i="5"/>
  <c r="O290" i="5"/>
  <c r="O208" i="5"/>
  <c r="O123" i="5"/>
  <c r="O113" i="5"/>
  <c r="O306" i="5"/>
  <c r="O280" i="5"/>
  <c r="O108" i="5"/>
  <c r="O55" i="5"/>
  <c r="O26" i="5"/>
  <c r="O144" i="5"/>
  <c r="O87" i="5"/>
  <c r="O315" i="5"/>
  <c r="O175" i="5"/>
  <c r="O252" i="5"/>
  <c r="O29" i="5"/>
  <c r="O331" i="5"/>
  <c r="O207" i="5"/>
  <c r="O284" i="5"/>
  <c r="O114" i="5"/>
  <c r="O129" i="5"/>
  <c r="O308" i="5"/>
  <c r="O194" i="5"/>
  <c r="O28" i="5"/>
  <c r="O274" i="5"/>
  <c r="O307" i="5"/>
  <c r="O40" i="5"/>
  <c r="O279" i="5"/>
  <c r="O193" i="5"/>
  <c r="O35" i="5"/>
  <c r="O159" i="5"/>
  <c r="O309" i="5"/>
  <c r="O225" i="5"/>
  <c r="O67" i="5"/>
  <c r="O223" i="5"/>
  <c r="O221" i="5"/>
  <c r="O91" i="5"/>
  <c r="O305" i="5"/>
  <c r="O253" i="5"/>
  <c r="O25" i="5"/>
  <c r="O101" i="5"/>
  <c r="O137" i="5"/>
  <c r="O154" i="5"/>
  <c r="O88" i="5"/>
  <c r="O34" i="5"/>
  <c r="O77" i="5"/>
  <c r="O326" i="5"/>
  <c r="O210" i="5"/>
  <c r="O103" i="5"/>
  <c r="O260" i="5"/>
  <c r="O61" i="5"/>
  <c r="O249" i="5"/>
  <c r="O181" i="5"/>
  <c r="O78" i="5"/>
  <c r="O121" i="5"/>
  <c r="O262" i="5"/>
  <c r="O96" i="5"/>
  <c r="O294" i="5"/>
  <c r="O310" i="5"/>
  <c r="O212" i="5"/>
  <c r="O31" i="5"/>
  <c r="O272" i="5"/>
  <c r="O203" i="5"/>
  <c r="O97" i="5"/>
  <c r="O84" i="5"/>
  <c r="O53" i="5"/>
  <c r="O147" i="5"/>
  <c r="O211" i="5"/>
  <c r="O217" i="5"/>
  <c r="O245" i="5"/>
  <c r="O218" i="5"/>
  <c r="O250" i="5"/>
  <c r="O299" i="5"/>
  <c r="O171" i="5"/>
  <c r="O231" i="5"/>
  <c r="O327" i="5"/>
  <c r="O320" i="5"/>
  <c r="O301" i="5"/>
  <c r="O80" i="5"/>
  <c r="O153" i="5"/>
  <c r="O125" i="5"/>
  <c r="O330" i="5"/>
  <c r="O304" i="5"/>
  <c r="O43" i="5"/>
  <c r="O180" i="5"/>
  <c r="O222" i="5"/>
  <c r="O191" i="5"/>
  <c r="O140" i="5"/>
  <c r="O185" i="5"/>
  <c r="O117" i="5"/>
  <c r="O237" i="5"/>
  <c r="O111" i="5"/>
  <c r="O161" i="5"/>
  <c r="O94" i="5"/>
  <c r="O166" i="5"/>
  <c r="O283" i="5"/>
  <c r="O143" i="5"/>
  <c r="O150" i="5"/>
  <c r="O298" i="5"/>
  <c r="O324" i="5"/>
  <c r="O261" i="5"/>
  <c r="O162" i="5"/>
  <c r="O134" i="5"/>
  <c r="O47" i="5"/>
  <c r="O204" i="5"/>
  <c r="O142" i="5"/>
  <c r="O251" i="5"/>
  <c r="O267" i="5"/>
  <c r="O148" i="5"/>
  <c r="O200" i="5"/>
  <c r="O136" i="5"/>
  <c r="O82" i="5"/>
  <c r="O311" i="5"/>
  <c r="O168" i="5"/>
  <c r="O219" i="5"/>
  <c r="O115" i="5"/>
  <c r="O57" i="5"/>
  <c r="O238" i="5"/>
  <c r="O196" i="5"/>
  <c r="O270" i="5"/>
  <c r="O286" i="5"/>
  <c r="O109" i="5"/>
  <c r="O69" i="5"/>
  <c r="O313" i="5"/>
  <c r="O263" i="5"/>
  <c r="O256" i="5"/>
  <c r="O54" i="5"/>
  <c r="O104" i="5"/>
  <c r="O321" i="5"/>
  <c r="O220" i="5"/>
  <c r="O146" i="5"/>
  <c r="O209" i="5"/>
  <c r="O24" i="5"/>
  <c r="O66" i="5"/>
  <c r="O322" i="5"/>
  <c r="O192" i="5"/>
  <c r="O152" i="5"/>
  <c r="O60" i="5"/>
  <c r="O122" i="5"/>
  <c r="O73" i="5"/>
  <c r="O227" i="5"/>
  <c r="O7" i="5"/>
  <c r="E5" i="5" s="1"/>
  <c r="E14" i="7"/>
  <c r="Q317" i="14"/>
  <c r="Q265" i="14"/>
  <c r="Q51" i="14"/>
  <c r="Q244" i="14"/>
  <c r="Q117" i="14"/>
  <c r="Q58" i="14"/>
  <c r="Q122" i="14"/>
  <c r="Q70" i="14"/>
  <c r="Q271" i="14"/>
  <c r="Q178" i="14"/>
  <c r="Q324" i="14"/>
  <c r="Q221" i="14"/>
  <c r="Q123" i="14"/>
  <c r="Q295" i="14"/>
  <c r="Q259" i="14"/>
  <c r="Q166" i="14"/>
  <c r="Q211" i="14"/>
  <c r="Q184" i="14"/>
  <c r="Q304" i="14"/>
  <c r="Q237" i="14"/>
  <c r="Q153" i="14"/>
  <c r="Q270" i="14"/>
  <c r="Q169" i="14"/>
  <c r="Q103" i="14"/>
  <c r="Q243" i="14"/>
  <c r="Q336" i="14"/>
  <c r="Q333" i="14"/>
  <c r="Q291" i="14"/>
  <c r="Q180" i="14"/>
  <c r="Q233" i="14"/>
  <c r="Q128" i="14"/>
  <c r="Q258" i="14"/>
  <c r="Q94" i="14"/>
  <c r="Q239" i="14"/>
  <c r="Q282" i="14"/>
  <c r="Q39" i="14"/>
  <c r="Q329" i="14"/>
  <c r="Q121" i="14"/>
  <c r="Q34" i="14"/>
  <c r="Q224" i="14"/>
  <c r="Q198" i="14"/>
  <c r="Q202" i="14"/>
  <c r="Q69" i="14"/>
  <c r="Q334" i="14"/>
  <c r="Q171" i="14"/>
  <c r="Q68" i="14"/>
  <c r="Q183" i="14"/>
  <c r="Q280" i="14"/>
  <c r="Q318" i="14"/>
  <c r="Q309" i="14"/>
  <c r="Q240" i="14"/>
  <c r="Q141" i="14"/>
  <c r="Q88" i="14"/>
  <c r="Q238" i="14"/>
  <c r="Q73" i="14"/>
  <c r="Q54" i="14"/>
  <c r="Q197" i="14"/>
  <c r="Q143" i="14"/>
  <c r="Q232" i="14"/>
  <c r="Q163" i="14"/>
  <c r="Q196" i="14"/>
  <c r="Q188" i="14"/>
  <c r="Q186" i="14"/>
  <c r="Q101" i="14"/>
  <c r="Q104" i="14"/>
  <c r="Q264" i="14"/>
  <c r="Q165" i="14"/>
  <c r="Q33" i="14"/>
  <c r="Q230" i="14"/>
  <c r="Q234" i="14"/>
  <c r="Q251" i="14"/>
  <c r="Q35" i="14"/>
  <c r="Q312" i="14"/>
  <c r="Q215" i="14"/>
  <c r="Q323" i="14"/>
  <c r="Q278" i="14"/>
  <c r="Q146" i="14"/>
  <c r="Q222" i="14"/>
  <c r="Q154" i="14"/>
  <c r="Q303" i="14"/>
  <c r="Q326" i="14"/>
  <c r="Q118" i="14"/>
  <c r="Q316" i="14"/>
  <c r="Q156" i="14"/>
  <c r="Q125" i="14"/>
  <c r="Q189" i="14"/>
  <c r="Q137" i="14"/>
  <c r="Q95" i="14"/>
  <c r="Q261" i="14"/>
  <c r="Q150" i="14"/>
  <c r="Q45" i="14"/>
  <c r="Q160" i="14"/>
  <c r="Q311" i="14"/>
  <c r="Q194" i="14"/>
  <c r="Q267" i="14"/>
  <c r="Q313" i="14"/>
  <c r="Q99" i="14"/>
  <c r="Q257" i="14"/>
  <c r="Q29" i="14"/>
  <c r="Q307" i="14"/>
  <c r="Q90" i="14"/>
  <c r="Q42" i="14"/>
  <c r="Q23" i="14"/>
  <c r="Q115" i="14"/>
  <c r="Q195" i="14"/>
  <c r="Q56" i="14"/>
  <c r="Q71" i="14"/>
  <c r="Q36" i="14"/>
  <c r="Q138" i="14"/>
  <c r="Q213" i="14"/>
  <c r="Q152" i="14"/>
  <c r="Q38" i="14"/>
  <c r="Q113" i="14"/>
  <c r="Q81" i="14"/>
  <c r="Q157" i="14"/>
  <c r="Q59" i="14"/>
  <c r="Q247" i="14"/>
  <c r="Q325" i="14"/>
  <c r="Q100" i="14"/>
  <c r="Q111" i="14"/>
  <c r="Q91" i="14"/>
  <c r="Q185" i="14"/>
  <c r="Q281" i="14"/>
  <c r="Q308" i="14"/>
  <c r="Q223" i="14"/>
  <c r="Q287" i="14"/>
  <c r="Q235" i="14"/>
  <c r="Q305" i="14"/>
  <c r="Q98" i="14"/>
  <c r="Q176" i="14"/>
  <c r="Q161" i="14"/>
  <c r="Q46" i="14"/>
  <c r="Q250" i="14"/>
  <c r="Q145" i="14"/>
  <c r="Q310" i="14"/>
  <c r="Q28" i="14"/>
  <c r="Q332" i="14"/>
  <c r="Q87" i="14"/>
  <c r="Q263" i="14"/>
  <c r="Q212" i="14"/>
  <c r="Q191" i="14"/>
  <c r="Q84" i="14"/>
  <c r="Q268" i="14"/>
  <c r="Q300" i="14"/>
  <c r="Q151" i="14"/>
  <c r="Q226" i="14"/>
  <c r="Q322" i="14"/>
  <c r="Q170" i="14"/>
  <c r="Q148" i="14"/>
  <c r="Q335" i="14"/>
  <c r="Q229" i="14"/>
  <c r="Q80" i="14"/>
  <c r="Q276" i="14"/>
  <c r="Q83" i="14"/>
  <c r="Q208" i="14"/>
  <c r="Q109" i="14"/>
  <c r="Q49" i="14"/>
  <c r="Q245" i="14"/>
  <c r="Q41" i="14"/>
  <c r="Q65" i="14"/>
  <c r="Q47" i="14"/>
  <c r="Q21" i="14"/>
  <c r="Q130" i="14"/>
  <c r="Q27" i="14"/>
  <c r="Q256" i="14"/>
  <c r="Q288" i="14"/>
  <c r="Q262" i="14"/>
  <c r="Q302" i="14"/>
  <c r="Q182" i="14"/>
  <c r="Q135" i="14"/>
  <c r="Q134" i="14"/>
  <c r="Q241" i="14"/>
  <c r="Q231" i="14"/>
  <c r="Q253" i="14"/>
  <c r="Q155" i="14"/>
  <c r="Q190" i="14"/>
  <c r="Q228" i="14"/>
  <c r="Q105" i="14"/>
  <c r="Q37" i="14"/>
  <c r="Q293" i="14"/>
  <c r="Q320" i="14"/>
  <c r="Q269" i="14"/>
  <c r="Q199" i="14"/>
  <c r="Q76" i="14"/>
  <c r="Q201" i="14"/>
  <c r="Q167" i="14"/>
  <c r="Q220" i="14"/>
  <c r="Q30" i="14"/>
  <c r="Q207" i="14"/>
  <c r="Q204" i="14"/>
  <c r="Q78" i="14"/>
  <c r="Q297" i="14"/>
  <c r="Q57" i="14"/>
  <c r="Q290" i="14"/>
  <c r="Q158" i="14"/>
  <c r="Q168" i="14"/>
  <c r="Q314" i="14"/>
  <c r="Q283" i="14"/>
  <c r="Q132" i="14"/>
  <c r="Q321" i="14"/>
  <c r="Q301" i="14"/>
  <c r="Q85" i="14"/>
  <c r="Q172" i="14"/>
  <c r="Q26" i="14"/>
  <c r="Q62" i="14"/>
  <c r="Q126" i="14"/>
  <c r="Q106" i="14"/>
  <c r="Q64" i="14"/>
  <c r="Q179" i="14"/>
  <c r="Q274" i="14"/>
  <c r="Q43" i="14"/>
  <c r="Q319" i="14"/>
  <c r="Q124" i="14"/>
  <c r="Q272" i="14"/>
  <c r="Q205" i="14"/>
  <c r="Q53" i="14"/>
  <c r="Q60" i="14"/>
  <c r="Q299" i="14"/>
  <c r="Q219" i="14"/>
  <c r="Q140" i="14"/>
  <c r="Q40" i="14"/>
  <c r="Q248" i="14"/>
  <c r="Q96" i="14"/>
  <c r="Q306" i="14"/>
  <c r="Q214" i="14"/>
  <c r="Q206" i="14"/>
  <c r="Q209" i="14"/>
  <c r="Q136" i="14"/>
  <c r="Q296" i="14"/>
  <c r="Q273" i="14"/>
  <c r="Q315" i="14"/>
  <c r="Q246" i="14"/>
  <c r="Q82" i="14"/>
  <c r="Q174" i="14"/>
  <c r="Q97" i="14"/>
  <c r="Q328" i="14"/>
  <c r="Q210" i="14"/>
  <c r="Q133" i="14"/>
  <c r="Q216" i="14"/>
  <c r="Q175" i="14"/>
  <c r="Q254" i="14"/>
  <c r="Q142" i="14"/>
  <c r="Q66" i="14"/>
  <c r="Q289" i="14"/>
  <c r="Q74" i="14"/>
  <c r="Q120" i="14"/>
  <c r="Q277" i="14"/>
  <c r="Q181" i="14"/>
  <c r="Q331" i="14"/>
  <c r="Q129" i="14"/>
  <c r="Q89" i="14"/>
  <c r="Q298" i="14"/>
  <c r="Q285" i="14"/>
  <c r="Q119" i="14"/>
  <c r="Q116" i="14"/>
  <c r="Q252" i="14"/>
  <c r="Q86" i="14"/>
  <c r="Q24" i="14"/>
  <c r="Q147" i="14"/>
  <c r="Q193" i="14"/>
  <c r="Q275" i="14"/>
  <c r="Q225" i="14"/>
  <c r="Q187" i="14"/>
  <c r="Q164" i="14"/>
  <c r="Q292" i="14"/>
  <c r="Q22" i="14"/>
  <c r="Q236" i="14"/>
  <c r="Q107" i="14"/>
  <c r="Q32" i="14"/>
  <c r="Q52" i="14"/>
  <c r="Q203" i="14"/>
  <c r="Q200" i="14"/>
  <c r="Q92" i="14"/>
  <c r="Q114" i="14"/>
  <c r="Q44" i="14"/>
  <c r="Q31" i="14"/>
  <c r="Q102" i="14"/>
  <c r="Q61" i="14"/>
  <c r="Q260" i="14"/>
  <c r="Q173" i="14"/>
  <c r="Q294" i="14"/>
  <c r="Q110" i="14"/>
  <c r="Q242" i="14"/>
  <c r="Q286" i="14"/>
  <c r="Q127" i="14"/>
  <c r="Q192" i="14"/>
  <c r="Q112" i="14"/>
  <c r="Q72" i="14"/>
  <c r="Q284" i="14"/>
  <c r="Q227" i="14"/>
  <c r="Q279" i="14"/>
  <c r="Q327" i="14"/>
  <c r="Q48" i="14"/>
  <c r="Q131" i="14"/>
  <c r="Q50" i="14"/>
  <c r="Q108" i="14"/>
  <c r="Q55" i="14"/>
  <c r="Q162" i="14"/>
  <c r="Q266" i="14"/>
  <c r="Q25" i="14"/>
  <c r="Q144" i="14"/>
  <c r="Q249" i="14"/>
  <c r="Q159" i="14"/>
  <c r="Q77" i="14"/>
  <c r="Q218" i="14"/>
  <c r="Q67" i="14"/>
  <c r="Q75" i="14"/>
  <c r="Q217" i="14"/>
  <c r="Q139" i="14"/>
  <c r="Q79" i="14"/>
  <c r="Q255" i="14"/>
  <c r="Q177" i="14"/>
  <c r="Q93" i="14"/>
  <c r="Q63" i="14"/>
  <c r="Q149" i="14"/>
  <c r="Q330" i="14"/>
  <c r="O300" i="14"/>
  <c r="O70" i="14"/>
  <c r="O62" i="14"/>
  <c r="O277" i="14"/>
  <c r="O160" i="14"/>
  <c r="O67" i="14"/>
  <c r="O173" i="14"/>
  <c r="O329" i="14"/>
  <c r="O73" i="14"/>
  <c r="O200" i="14"/>
  <c r="O246" i="14"/>
  <c r="O289" i="14"/>
  <c r="O92" i="14"/>
  <c r="O91" i="14"/>
  <c r="O335" i="14"/>
  <c r="O45" i="14"/>
  <c r="O103" i="14"/>
  <c r="O130" i="14"/>
  <c r="O86" i="14"/>
  <c r="O165" i="14"/>
  <c r="O171" i="14"/>
  <c r="O50" i="14"/>
  <c r="O227" i="14"/>
  <c r="O244" i="14"/>
  <c r="O136" i="14"/>
  <c r="O195" i="14"/>
  <c r="O137" i="14"/>
  <c r="O120" i="14"/>
  <c r="O111" i="14"/>
  <c r="O257" i="14"/>
  <c r="O233" i="14"/>
  <c r="O281" i="14"/>
  <c r="O264" i="14"/>
  <c r="O190" i="14"/>
  <c r="O222" i="14"/>
  <c r="O169" i="14"/>
  <c r="O149" i="14"/>
  <c r="O296" i="14"/>
  <c r="O278" i="14"/>
  <c r="O34" i="14"/>
  <c r="O158" i="14"/>
  <c r="O129" i="14"/>
  <c r="O263" i="14"/>
  <c r="O305" i="14"/>
  <c r="O104" i="14"/>
  <c r="O208" i="14"/>
  <c r="O186" i="14"/>
  <c r="O282" i="14"/>
  <c r="O55" i="14"/>
  <c r="O138" i="14"/>
  <c r="O272" i="14"/>
  <c r="O248" i="14"/>
  <c r="O230" i="14"/>
  <c r="O309" i="14"/>
  <c r="O198" i="14"/>
  <c r="O131" i="14"/>
  <c r="O97" i="14"/>
  <c r="O302" i="14"/>
  <c r="O176" i="14"/>
  <c r="O197" i="14"/>
  <c r="O114" i="14"/>
  <c r="O157" i="14"/>
  <c r="O147" i="14"/>
  <c r="O322" i="14"/>
  <c r="O316" i="14"/>
  <c r="O126" i="14"/>
  <c r="O140" i="14"/>
  <c r="O212" i="14"/>
  <c r="O96" i="14"/>
  <c r="O145" i="14"/>
  <c r="O255" i="14"/>
  <c r="O122" i="14"/>
  <c r="O290" i="14"/>
  <c r="O87" i="14"/>
  <c r="O252" i="14"/>
  <c r="O269" i="14"/>
  <c r="O30" i="14"/>
  <c r="O58" i="14"/>
  <c r="O293" i="14"/>
  <c r="O24" i="14"/>
  <c r="O98" i="14"/>
  <c r="O219" i="14"/>
  <c r="O313" i="14"/>
  <c r="O133" i="14"/>
  <c r="O178" i="14"/>
  <c r="O118" i="14"/>
  <c r="O123" i="14"/>
  <c r="O226" i="14"/>
  <c r="O36" i="14"/>
  <c r="O143" i="14"/>
  <c r="O155" i="14"/>
  <c r="O38" i="14"/>
  <c r="O288" i="14"/>
  <c r="O163" i="14"/>
  <c r="O168" i="14"/>
  <c r="O187" i="14"/>
  <c r="O306" i="14"/>
  <c r="O26" i="14"/>
  <c r="O297" i="14"/>
  <c r="O292" i="14"/>
  <c r="O100" i="14"/>
  <c r="O46" i="14"/>
  <c r="O279" i="14"/>
  <c r="O175" i="14"/>
  <c r="O320" i="14"/>
  <c r="O193" i="14"/>
  <c r="O40" i="14"/>
  <c r="O125" i="14"/>
  <c r="O280" i="14"/>
  <c r="O68" i="14"/>
  <c r="O194" i="14"/>
  <c r="O153" i="14"/>
  <c r="O238" i="14"/>
  <c r="O202" i="14"/>
  <c r="O182" i="14"/>
  <c r="O235" i="14"/>
  <c r="O81" i="14"/>
  <c r="O283" i="14"/>
  <c r="O179" i="14"/>
  <c r="O325" i="14"/>
  <c r="O242" i="14"/>
  <c r="O261" i="14"/>
  <c r="O112" i="14"/>
  <c r="O108" i="14"/>
  <c r="O224" i="14"/>
  <c r="O113" i="14"/>
  <c r="O249" i="14"/>
  <c r="O183" i="14"/>
  <c r="O65" i="14"/>
  <c r="O332" i="14"/>
  <c r="O124" i="14"/>
  <c r="O166" i="14"/>
  <c r="O213" i="14"/>
  <c r="O240" i="14"/>
  <c r="O77" i="14"/>
  <c r="O191" i="14"/>
  <c r="O336" i="14"/>
  <c r="O217" i="14"/>
  <c r="O128" i="14"/>
  <c r="O323" i="14"/>
  <c r="O142" i="14"/>
  <c r="O214" i="14"/>
  <c r="O299" i="14"/>
  <c r="O60" i="14"/>
  <c r="O229" i="14"/>
  <c r="O220" i="14"/>
  <c r="O76" i="14"/>
  <c r="O28" i="14"/>
  <c r="O21" i="14"/>
  <c r="O250" i="14"/>
  <c r="O262" i="14"/>
  <c r="O162" i="14"/>
  <c r="O274" i="14"/>
  <c r="O22" i="14"/>
  <c r="O102" i="14"/>
  <c r="O206" i="14"/>
  <c r="O152" i="14"/>
  <c r="O333" i="14"/>
  <c r="O223" i="14"/>
  <c r="O236" i="14"/>
  <c r="O185" i="14"/>
  <c r="O59" i="14"/>
  <c r="O66" i="14"/>
  <c r="O301" i="14"/>
  <c r="O31" i="14"/>
  <c r="O273" i="14"/>
  <c r="O294" i="14"/>
  <c r="O117" i="14"/>
  <c r="O85" i="14"/>
  <c r="O234" i="14"/>
  <c r="O204" i="14"/>
  <c r="O170" i="14"/>
  <c r="O23" i="14"/>
  <c r="O52" i="14"/>
  <c r="O188" i="14"/>
  <c r="O135" i="14"/>
  <c r="O151" i="14"/>
  <c r="O268" i="14"/>
  <c r="O317" i="14"/>
  <c r="O132" i="14"/>
  <c r="O310" i="14"/>
  <c r="O303" i="14"/>
  <c r="O174" i="14"/>
  <c r="O83" i="14"/>
  <c r="O99" i="14"/>
  <c r="O209" i="14"/>
  <c r="O106" i="14"/>
  <c r="O116" i="14"/>
  <c r="O211" i="14"/>
  <c r="O326" i="14"/>
  <c r="O324" i="14"/>
  <c r="O253" i="14"/>
  <c r="O315" i="14"/>
  <c r="O295" i="14"/>
  <c r="O267" i="14"/>
  <c r="O275" i="14"/>
  <c r="O144" i="14"/>
  <c r="O107" i="14"/>
  <c r="O221" i="14"/>
  <c r="O266" i="14"/>
  <c r="O331" i="14"/>
  <c r="O307" i="14"/>
  <c r="O134" i="14"/>
  <c r="O298" i="14"/>
  <c r="O218" i="14"/>
  <c r="O205" i="14"/>
  <c r="O225" i="14"/>
  <c r="O54" i="14"/>
  <c r="O207" i="14"/>
  <c r="O42" i="14"/>
  <c r="O241" i="14"/>
  <c r="O78" i="14"/>
  <c r="O265" i="14"/>
  <c r="O82" i="14"/>
  <c r="O75" i="14"/>
  <c r="O119" i="14"/>
  <c r="O115" i="14"/>
  <c r="O89" i="14"/>
  <c r="O232" i="14"/>
  <c r="O64" i="14"/>
  <c r="O245" i="14"/>
  <c r="O93" i="14"/>
  <c r="O319" i="14"/>
  <c r="O304" i="14"/>
  <c r="O328" i="14"/>
  <c r="O47" i="14"/>
  <c r="O201" i="14"/>
  <c r="O180" i="14"/>
  <c r="O327" i="14"/>
  <c r="O159" i="14"/>
  <c r="O161" i="14"/>
  <c r="O308" i="14"/>
  <c r="O311" i="14"/>
  <c r="O239" i="14"/>
  <c r="O79" i="14"/>
  <c r="O203" i="14"/>
  <c r="O231" i="14"/>
  <c r="O105" i="14"/>
  <c r="O177" i="14"/>
  <c r="O61" i="14"/>
  <c r="O43" i="14"/>
  <c r="O72" i="14"/>
  <c r="O150" i="14"/>
  <c r="O37" i="14"/>
  <c r="O33" i="14"/>
  <c r="O284" i="14"/>
  <c r="O254" i="14"/>
  <c r="O291" i="14"/>
  <c r="O95" i="14"/>
  <c r="O154" i="14"/>
  <c r="O41" i="14"/>
  <c r="O35" i="14"/>
  <c r="O172" i="14"/>
  <c r="O44" i="14"/>
  <c r="O109" i="14"/>
  <c r="O57" i="14"/>
  <c r="O189" i="14"/>
  <c r="O287" i="14"/>
  <c r="O53" i="14"/>
  <c r="O156" i="14"/>
  <c r="O164" i="14"/>
  <c r="O69" i="14"/>
  <c r="O110" i="14"/>
  <c r="O84" i="14"/>
  <c r="O51" i="14"/>
  <c r="O210" i="14"/>
  <c r="O237" i="14"/>
  <c r="O256" i="14"/>
  <c r="O286" i="14"/>
  <c r="O199" i="14"/>
  <c r="O271" i="14"/>
  <c r="O139" i="14"/>
  <c r="O88" i="14"/>
  <c r="O285" i="14"/>
  <c r="O48" i="14"/>
  <c r="O314" i="14"/>
  <c r="O27" i="14"/>
  <c r="O80" i="14"/>
  <c r="O184" i="14"/>
  <c r="O259" i="14"/>
  <c r="O94" i="14"/>
  <c r="O334" i="14"/>
  <c r="O74" i="14"/>
  <c r="O39" i="14"/>
  <c r="O312" i="14"/>
  <c r="O148" i="14"/>
  <c r="O146" i="14"/>
  <c r="O127" i="14"/>
  <c r="O318" i="14"/>
  <c r="O216" i="14"/>
  <c r="O228" i="14"/>
  <c r="O181" i="14"/>
  <c r="O71" i="14"/>
  <c r="O63" i="14"/>
  <c r="O29" i="14"/>
  <c r="O258" i="14"/>
  <c r="O243" i="14"/>
  <c r="O192" i="14"/>
  <c r="O270" i="14"/>
  <c r="O330" i="14"/>
  <c r="O247" i="14"/>
  <c r="O260" i="14"/>
  <c r="O121" i="14"/>
  <c r="O56" i="14"/>
  <c r="O276" i="14"/>
  <c r="O196" i="14"/>
  <c r="O101" i="14"/>
  <c r="O167" i="14"/>
  <c r="O215" i="14"/>
  <c r="O49" i="14"/>
  <c r="O32" i="14"/>
  <c r="O25" i="14"/>
  <c r="O321" i="14"/>
  <c r="O90" i="14"/>
  <c r="O141" i="14"/>
  <c r="O251" i="14"/>
  <c r="O7" i="14"/>
  <c r="E4" i="14" s="1"/>
  <c r="P308" i="5"/>
  <c r="P33" i="5"/>
  <c r="P95" i="5"/>
  <c r="P24" i="5"/>
  <c r="P62" i="5"/>
  <c r="P313" i="5"/>
  <c r="P186" i="5"/>
  <c r="P51" i="5"/>
  <c r="P128" i="5"/>
  <c r="P130" i="5"/>
  <c r="P129" i="5"/>
  <c r="P190" i="5"/>
  <c r="P112" i="5"/>
  <c r="P171" i="5"/>
  <c r="P223" i="5"/>
  <c r="P100" i="5"/>
  <c r="P314" i="5"/>
  <c r="P196" i="5"/>
  <c r="P115" i="5"/>
  <c r="P316" i="5"/>
  <c r="P134" i="5"/>
  <c r="P27" i="5"/>
  <c r="P42" i="5"/>
  <c r="P263" i="5"/>
  <c r="P238" i="5"/>
  <c r="P168" i="5"/>
  <c r="P182" i="5"/>
  <c r="P187" i="5"/>
  <c r="P264" i="5"/>
  <c r="P332" i="5"/>
  <c r="P26" i="5"/>
  <c r="P35" i="5"/>
  <c r="P109" i="5"/>
  <c r="P46" i="5"/>
  <c r="P274" i="5"/>
  <c r="P96" i="5"/>
  <c r="P310" i="5"/>
  <c r="P156" i="5"/>
  <c r="P269" i="5"/>
  <c r="P306" i="5"/>
  <c r="P121" i="5"/>
  <c r="P229" i="5"/>
  <c r="P110" i="5"/>
  <c r="P185" i="5"/>
  <c r="P194" i="5"/>
  <c r="P317" i="5"/>
  <c r="P52" i="5"/>
  <c r="P224" i="5"/>
  <c r="P242" i="5"/>
  <c r="P188" i="5"/>
  <c r="P54" i="5"/>
  <c r="P179" i="5"/>
  <c r="P254" i="5"/>
  <c r="P106" i="5"/>
  <c r="P265" i="5"/>
  <c r="P40" i="5"/>
  <c r="P195" i="5"/>
  <c r="P330" i="5"/>
  <c r="P157" i="5"/>
  <c r="P218" i="5"/>
  <c r="P327" i="5"/>
  <c r="P139" i="5"/>
  <c r="P148" i="5"/>
  <c r="P169" i="5"/>
  <c r="P302" i="5"/>
  <c r="P298" i="5"/>
  <c r="P79" i="5"/>
  <c r="P164" i="5"/>
  <c r="P297" i="5"/>
  <c r="P146" i="5"/>
  <c r="P211" i="5"/>
  <c r="P328" i="5"/>
  <c r="P149" i="5"/>
  <c r="P74" i="5"/>
  <c r="P124" i="5"/>
  <c r="P105" i="5"/>
  <c r="P58" i="5"/>
  <c r="P22" i="5"/>
  <c r="P142" i="5"/>
  <c r="P143" i="5"/>
  <c r="P151" i="5"/>
  <c r="P145" i="5"/>
  <c r="P141" i="5"/>
  <c r="P197" i="5"/>
  <c r="P288" i="5"/>
  <c r="P336" i="5"/>
  <c r="P161" i="5"/>
  <c r="P320" i="5"/>
  <c r="P324" i="5"/>
  <c r="P111" i="5"/>
  <c r="P152" i="5"/>
  <c r="P49" i="5"/>
  <c r="P29" i="5"/>
  <c r="P243" i="5"/>
  <c r="P284" i="5"/>
  <c r="P167" i="5"/>
  <c r="P233" i="5"/>
  <c r="P150" i="5"/>
  <c r="P255" i="5"/>
  <c r="P114" i="5"/>
  <c r="P67" i="5"/>
  <c r="P93" i="5"/>
  <c r="P198" i="5"/>
  <c r="P258" i="5"/>
  <c r="P244" i="5"/>
  <c r="P289" i="5"/>
  <c r="P173" i="5"/>
  <c r="P235" i="5"/>
  <c r="P87" i="5"/>
  <c r="P158" i="5"/>
  <c r="P273" i="5"/>
  <c r="P272" i="5"/>
  <c r="P312" i="5"/>
  <c r="P120" i="5"/>
  <c r="P39" i="5"/>
  <c r="P50" i="5"/>
  <c r="P262" i="5"/>
  <c r="P305" i="5"/>
  <c r="P117" i="5"/>
  <c r="P131" i="5"/>
  <c r="P266" i="5"/>
  <c r="P247" i="5"/>
  <c r="P163" i="5"/>
  <c r="P162" i="5"/>
  <c r="P125" i="5"/>
  <c r="P154" i="5"/>
  <c r="P295" i="5"/>
  <c r="P47" i="5"/>
  <c r="P217" i="5"/>
  <c r="P123" i="5"/>
  <c r="P292" i="5"/>
  <c r="P335" i="5"/>
  <c r="P248" i="5"/>
  <c r="P325" i="5"/>
  <c r="P127" i="5"/>
  <c r="P107" i="5"/>
  <c r="P282" i="5"/>
  <c r="P296" i="5"/>
  <c r="P34" i="5"/>
  <c r="P31" i="5"/>
  <c r="P83" i="5"/>
  <c r="P101" i="5"/>
  <c r="P300" i="5"/>
  <c r="P278" i="5"/>
  <c r="P256" i="5"/>
  <c r="P322" i="5"/>
  <c r="P104" i="5"/>
  <c r="P135" i="5"/>
  <c r="P178" i="5"/>
  <c r="P315" i="5"/>
  <c r="P63" i="5"/>
  <c r="P86" i="5"/>
  <c r="P205" i="5"/>
  <c r="P326" i="5"/>
  <c r="P97" i="5"/>
  <c r="P78" i="5"/>
  <c r="P177" i="5"/>
  <c r="P140" i="5"/>
  <c r="P189" i="5"/>
  <c r="P252" i="5"/>
  <c r="P80" i="5"/>
  <c r="P268" i="5"/>
  <c r="P73" i="5"/>
  <c r="P137" i="5"/>
  <c r="P226" i="5"/>
  <c r="P181" i="5"/>
  <c r="P37" i="5"/>
  <c r="P132" i="5"/>
  <c r="P240" i="5"/>
  <c r="P201" i="5"/>
  <c r="P257" i="5"/>
  <c r="P172" i="5"/>
  <c r="P153" i="5"/>
  <c r="P212" i="5"/>
  <c r="P126" i="5"/>
  <c r="P304" i="5"/>
  <c r="P259" i="5"/>
  <c r="P253" i="5"/>
  <c r="P53" i="5"/>
  <c r="P119" i="5"/>
  <c r="P81" i="5"/>
  <c r="P334" i="5"/>
  <c r="P307" i="5"/>
  <c r="P321" i="5"/>
  <c r="P290" i="5"/>
  <c r="P159" i="5"/>
  <c r="P285" i="5"/>
  <c r="P301" i="5"/>
  <c r="P61" i="5"/>
  <c r="P118" i="5"/>
  <c r="P231" i="5"/>
  <c r="P56" i="5"/>
  <c r="P281" i="5"/>
  <c r="P85" i="5"/>
  <c r="P331" i="5"/>
  <c r="P99" i="5"/>
  <c r="P113" i="5"/>
  <c r="P318" i="5"/>
  <c r="P204" i="5"/>
  <c r="P25" i="5"/>
  <c r="P216" i="5"/>
  <c r="P166" i="5"/>
  <c r="P170" i="5"/>
  <c r="P68" i="5"/>
  <c r="P41" i="5"/>
  <c r="P92" i="5"/>
  <c r="P192" i="5"/>
  <c r="P246" i="5"/>
  <c r="P319" i="5"/>
  <c r="P234" i="5"/>
  <c r="P64" i="5"/>
  <c r="P183" i="5"/>
  <c r="P66" i="5"/>
  <c r="P21" i="5"/>
  <c r="P221" i="5"/>
  <c r="P57" i="5"/>
  <c r="P147" i="5"/>
  <c r="P98" i="5"/>
  <c r="P191" i="5"/>
  <c r="P270" i="5"/>
  <c r="P75" i="5"/>
  <c r="P202" i="5"/>
  <c r="P69" i="5"/>
  <c r="P215" i="5"/>
  <c r="P333" i="5"/>
  <c r="P227" i="5"/>
  <c r="P30" i="5"/>
  <c r="P55" i="5"/>
  <c r="P138" i="5"/>
  <c r="P77" i="5"/>
  <c r="P209" i="5"/>
  <c r="P293" i="5"/>
  <c r="P28" i="5"/>
  <c r="P65" i="5"/>
  <c r="P250" i="5"/>
  <c r="P232" i="5"/>
  <c r="P160" i="5"/>
  <c r="P180" i="5"/>
  <c r="P38" i="5"/>
  <c r="P228" i="5"/>
  <c r="P60" i="5"/>
  <c r="P213" i="5"/>
  <c r="P116" i="5"/>
  <c r="P136" i="5"/>
  <c r="P176" i="5"/>
  <c r="P165" i="5"/>
  <c r="P294" i="5"/>
  <c r="P260" i="5"/>
  <c r="P245" i="5"/>
  <c r="P206" i="5"/>
  <c r="P311" i="5"/>
  <c r="P225" i="5"/>
  <c r="P236" i="5"/>
  <c r="P208" i="5"/>
  <c r="P76" i="5"/>
  <c r="P271" i="5"/>
  <c r="P249" i="5"/>
  <c r="P220" i="5"/>
  <c r="P103" i="5"/>
  <c r="P241" i="5"/>
  <c r="P279" i="5"/>
  <c r="P261" i="5"/>
  <c r="P277" i="5"/>
  <c r="P175" i="5"/>
  <c r="P184" i="5"/>
  <c r="P91" i="5"/>
  <c r="P59" i="5"/>
  <c r="P36" i="5"/>
  <c r="P155" i="5"/>
  <c r="P193" i="5"/>
  <c r="P45" i="5"/>
  <c r="P239" i="5"/>
  <c r="P291" i="5"/>
  <c r="P287" i="5"/>
  <c r="P23" i="5"/>
  <c r="P237" i="5"/>
  <c r="P222" i="5"/>
  <c r="P323" i="5"/>
  <c r="P275" i="5"/>
  <c r="P84" i="5"/>
  <c r="P230" i="5"/>
  <c r="P102" i="5"/>
  <c r="P90" i="5"/>
  <c r="P286" i="5"/>
  <c r="P89" i="5"/>
  <c r="P203" i="5"/>
  <c r="P299" i="5"/>
  <c r="P329" i="5"/>
  <c r="P283" i="5"/>
  <c r="P199" i="5"/>
  <c r="P309" i="5"/>
  <c r="P32" i="5"/>
  <c r="P210" i="5"/>
  <c r="P200" i="5"/>
  <c r="P207" i="5"/>
  <c r="P88" i="5"/>
  <c r="P144" i="5"/>
  <c r="P276" i="5"/>
  <c r="P70" i="5"/>
  <c r="P133" i="5"/>
  <c r="P72" i="5"/>
  <c r="P48" i="5"/>
  <c r="P94" i="5"/>
  <c r="P251" i="5"/>
  <c r="P71" i="5"/>
  <c r="P219" i="5"/>
  <c r="P44" i="5"/>
  <c r="P303" i="5"/>
  <c r="P214" i="5"/>
  <c r="P174" i="5"/>
  <c r="P267" i="5"/>
  <c r="P280" i="5"/>
  <c r="P82" i="5"/>
  <c r="P43" i="5"/>
  <c r="P108" i="5"/>
  <c r="P122" i="5"/>
  <c r="E14" i="11"/>
  <c r="E14" i="6"/>
  <c r="O266" i="12"/>
  <c r="O197" i="12"/>
  <c r="O167" i="12"/>
  <c r="O201" i="12"/>
  <c r="O116" i="12"/>
  <c r="O186" i="12"/>
  <c r="O316" i="12"/>
  <c r="O214" i="12"/>
  <c r="O290" i="12"/>
  <c r="O226" i="12"/>
  <c r="O300" i="12"/>
  <c r="O318" i="12"/>
  <c r="O303" i="12"/>
  <c r="O21" i="12"/>
  <c r="O103" i="12"/>
  <c r="O180" i="12"/>
  <c r="O123" i="12"/>
  <c r="O144" i="12"/>
  <c r="O96" i="12"/>
  <c r="O195" i="12"/>
  <c r="O298" i="12"/>
  <c r="O22" i="12"/>
  <c r="O224" i="12"/>
  <c r="O247" i="12"/>
  <c r="O49" i="12"/>
  <c r="O207" i="12"/>
  <c r="O210" i="12"/>
  <c r="O160" i="12"/>
  <c r="O76" i="12"/>
  <c r="O208" i="12"/>
  <c r="O305" i="12"/>
  <c r="O72" i="12"/>
  <c r="O66" i="12"/>
  <c r="O189" i="12"/>
  <c r="O139" i="12"/>
  <c r="O126" i="12"/>
  <c r="O169" i="12"/>
  <c r="O132" i="12"/>
  <c r="O269" i="12"/>
  <c r="O272" i="12"/>
  <c r="O329" i="12"/>
  <c r="O289" i="12"/>
  <c r="O202" i="12"/>
  <c r="O24" i="12"/>
  <c r="O209" i="12"/>
  <c r="O239" i="12"/>
  <c r="O165" i="12"/>
  <c r="O283" i="12"/>
  <c r="O199" i="12"/>
  <c r="O192" i="12"/>
  <c r="O161" i="12"/>
  <c r="O250" i="12"/>
  <c r="O83" i="12"/>
  <c r="O278" i="12"/>
  <c r="O99" i="12"/>
  <c r="O162" i="12"/>
  <c r="O241" i="12"/>
  <c r="O74" i="12"/>
  <c r="O29" i="12"/>
  <c r="O327" i="12"/>
  <c r="O128" i="12"/>
  <c r="O211" i="12"/>
  <c r="O117" i="12"/>
  <c r="O62" i="12"/>
  <c r="O92" i="12"/>
  <c r="O129" i="12"/>
  <c r="O228" i="12"/>
  <c r="O227" i="12"/>
  <c r="O288" i="12"/>
  <c r="O26" i="12"/>
  <c r="O220" i="12"/>
  <c r="O253" i="12"/>
  <c r="O333" i="12"/>
  <c r="O176" i="12"/>
  <c r="O61" i="12"/>
  <c r="O143" i="12"/>
  <c r="O87" i="12"/>
  <c r="O32" i="12"/>
  <c r="O164" i="12"/>
  <c r="O185" i="12"/>
  <c r="O256" i="12"/>
  <c r="O119" i="12"/>
  <c r="O155" i="12"/>
  <c r="O267" i="12"/>
  <c r="O141" i="12"/>
  <c r="O104" i="12"/>
  <c r="O64" i="12"/>
  <c r="O173" i="12"/>
  <c r="O55" i="12"/>
  <c r="O63" i="12"/>
  <c r="O124" i="12"/>
  <c r="O100" i="12"/>
  <c r="O101" i="12"/>
  <c r="O276" i="12"/>
  <c r="O335" i="12"/>
  <c r="O109" i="12"/>
  <c r="O42" i="12"/>
  <c r="O35" i="12"/>
  <c r="O115" i="12"/>
  <c r="O94" i="12"/>
  <c r="O200" i="12"/>
  <c r="O56" i="12"/>
  <c r="O282" i="12"/>
  <c r="O70" i="12"/>
  <c r="O135" i="12"/>
  <c r="O82" i="12"/>
  <c r="O166" i="12"/>
  <c r="O47" i="12"/>
  <c r="O230" i="12"/>
  <c r="O146" i="12"/>
  <c r="O113" i="12"/>
  <c r="O332" i="12"/>
  <c r="O88" i="12"/>
  <c r="O258" i="12"/>
  <c r="O212" i="12"/>
  <c r="O216" i="12"/>
  <c r="O325" i="12"/>
  <c r="O307" i="12"/>
  <c r="O248" i="12"/>
  <c r="O69" i="12"/>
  <c r="O54" i="12"/>
  <c r="O293" i="12"/>
  <c r="O67" i="12"/>
  <c r="O294" i="12"/>
  <c r="O163" i="12"/>
  <c r="O268" i="12"/>
  <c r="O45" i="12"/>
  <c r="O125" i="12"/>
  <c r="O274" i="12"/>
  <c r="O297" i="12"/>
  <c r="O34" i="12"/>
  <c r="O302" i="12"/>
  <c r="O320" i="12"/>
  <c r="O190" i="12"/>
  <c r="O177" i="12"/>
  <c r="O285" i="12"/>
  <c r="O240" i="12"/>
  <c r="O137" i="12"/>
  <c r="O324" i="12"/>
  <c r="O225" i="12"/>
  <c r="O168" i="12"/>
  <c r="O205" i="12"/>
  <c r="O259" i="12"/>
  <c r="O127" i="12"/>
  <c r="O97" i="12"/>
  <c r="O71" i="12"/>
  <c r="O280" i="12"/>
  <c r="O27" i="12"/>
  <c r="O309" i="12"/>
  <c r="O191" i="12"/>
  <c r="O243" i="12"/>
  <c r="O37" i="12"/>
  <c r="O154" i="12"/>
  <c r="O261" i="12"/>
  <c r="O60" i="12"/>
  <c r="O140" i="12"/>
  <c r="O334" i="12"/>
  <c r="O102" i="12"/>
  <c r="O222" i="12"/>
  <c r="O218" i="12"/>
  <c r="O43" i="12"/>
  <c r="O95" i="12"/>
  <c r="O257" i="12"/>
  <c r="O313" i="12"/>
  <c r="O147" i="12"/>
  <c r="O244" i="12"/>
  <c r="O105" i="12"/>
  <c r="O41" i="12"/>
  <c r="O110" i="12"/>
  <c r="O317" i="12"/>
  <c r="O36" i="12"/>
  <c r="O39" i="12"/>
  <c r="O206" i="12"/>
  <c r="O149" i="12"/>
  <c r="O142" i="12"/>
  <c r="O249" i="12"/>
  <c r="O153" i="12"/>
  <c r="O336" i="12"/>
  <c r="O138" i="12"/>
  <c r="O319" i="12"/>
  <c r="O301" i="12"/>
  <c r="O136" i="12"/>
  <c r="O40" i="12"/>
  <c r="O328" i="12"/>
  <c r="O79" i="12"/>
  <c r="O50" i="12"/>
  <c r="O196" i="12"/>
  <c r="O251" i="12"/>
  <c r="O90" i="12"/>
  <c r="O233" i="12"/>
  <c r="O89" i="12"/>
  <c r="O291" i="12"/>
  <c r="O52" i="12"/>
  <c r="O53" i="12"/>
  <c r="O31" i="12"/>
  <c r="O299" i="12"/>
  <c r="O98" i="12"/>
  <c r="O175" i="12"/>
  <c r="O118" i="12"/>
  <c r="O58" i="12"/>
  <c r="O151" i="12"/>
  <c r="O148" i="12"/>
  <c r="O184" i="12"/>
  <c r="O86" i="12"/>
  <c r="O152" i="12"/>
  <c r="O252" i="12"/>
  <c r="O315" i="12"/>
  <c r="O111" i="12"/>
  <c r="O181" i="12"/>
  <c r="O265" i="12"/>
  <c r="O182" i="12"/>
  <c r="O213" i="12"/>
  <c r="O215" i="12"/>
  <c r="O145" i="12"/>
  <c r="O271" i="12"/>
  <c r="O330" i="12"/>
  <c r="O254" i="12"/>
  <c r="O295" i="12"/>
  <c r="O122" i="12"/>
  <c r="O255" i="12"/>
  <c r="O130" i="12"/>
  <c r="O245" i="12"/>
  <c r="O178" i="12"/>
  <c r="O237" i="12"/>
  <c r="O311" i="12"/>
  <c r="O156" i="12"/>
  <c r="O296" i="12"/>
  <c r="O75" i="12"/>
  <c r="O28" i="12"/>
  <c r="O183" i="12"/>
  <c r="O84" i="12"/>
  <c r="O48" i="12"/>
  <c r="O174" i="12"/>
  <c r="O306" i="12"/>
  <c r="O158" i="12"/>
  <c r="O193" i="12"/>
  <c r="O134" i="12"/>
  <c r="O273" i="12"/>
  <c r="O260" i="12"/>
  <c r="O270" i="12"/>
  <c r="O73" i="12"/>
  <c r="O292" i="12"/>
  <c r="O234" i="12"/>
  <c r="O277" i="12"/>
  <c r="O231" i="12"/>
  <c r="O323" i="12"/>
  <c r="O236" i="12"/>
  <c r="O77" i="12"/>
  <c r="O284" i="12"/>
  <c r="O51" i="12"/>
  <c r="O308" i="12"/>
  <c r="O68" i="12"/>
  <c r="O221" i="12"/>
  <c r="O33" i="12"/>
  <c r="O38" i="12"/>
  <c r="O312" i="12"/>
  <c r="O121" i="12"/>
  <c r="O198" i="12"/>
  <c r="O203" i="12"/>
  <c r="O281" i="12"/>
  <c r="O170" i="12"/>
  <c r="O232" i="12"/>
  <c r="O194" i="12"/>
  <c r="O238" i="12"/>
  <c r="O107" i="12"/>
  <c r="O279" i="12"/>
  <c r="O187" i="12"/>
  <c r="O310" i="12"/>
  <c r="O322" i="12"/>
  <c r="O114" i="12"/>
  <c r="O46" i="12"/>
  <c r="O85" i="12"/>
  <c r="O108" i="12"/>
  <c r="O91" i="12"/>
  <c r="O287" i="12"/>
  <c r="O264" i="12"/>
  <c r="O171" i="12"/>
  <c r="O133" i="12"/>
  <c r="O321" i="12"/>
  <c r="O30" i="12"/>
  <c r="O57" i="12"/>
  <c r="O263" i="12"/>
  <c r="O150" i="12"/>
  <c r="O112" i="12"/>
  <c r="O93" i="12"/>
  <c r="O314" i="12"/>
  <c r="O223" i="12"/>
  <c r="O159" i="12"/>
  <c r="O78" i="12"/>
  <c r="O188" i="12"/>
  <c r="O172" i="12"/>
  <c r="O204" i="12"/>
  <c r="O235" i="12"/>
  <c r="O246" i="12"/>
  <c r="O80" i="12"/>
  <c r="O106" i="12"/>
  <c r="O120" i="12"/>
  <c r="O131" i="12"/>
  <c r="O44" i="12"/>
  <c r="O23" i="12"/>
  <c r="O242" i="12"/>
  <c r="O275" i="12"/>
  <c r="O286" i="12"/>
  <c r="O65" i="12"/>
  <c r="O229" i="12"/>
  <c r="O179" i="12"/>
  <c r="O262" i="12"/>
  <c r="O326" i="12"/>
  <c r="O81" i="12"/>
  <c r="O59" i="12"/>
  <c r="O25" i="12"/>
  <c r="O304" i="12"/>
  <c r="O331" i="12"/>
  <c r="O157" i="12"/>
  <c r="O219" i="12"/>
  <c r="O217" i="12"/>
  <c r="O7" i="12"/>
  <c r="E4" i="12" s="1"/>
  <c r="Q57" i="5"/>
  <c r="Q164" i="5"/>
  <c r="Q173" i="5"/>
  <c r="Q155" i="5"/>
  <c r="Q167" i="5"/>
  <c r="Q179" i="5"/>
  <c r="Q139" i="5"/>
  <c r="Q302" i="5"/>
  <c r="Q235" i="5"/>
  <c r="Q237" i="5"/>
  <c r="Q249" i="5"/>
  <c r="Q257" i="5"/>
  <c r="Q236" i="5"/>
  <c r="Q110" i="5"/>
  <c r="Q293" i="5"/>
  <c r="Q74" i="5"/>
  <c r="Q309" i="5"/>
  <c r="Q307" i="5"/>
  <c r="Q284" i="5"/>
  <c r="Q113" i="5"/>
  <c r="Q39" i="5"/>
  <c r="Q218" i="5"/>
  <c r="Q300" i="5"/>
  <c r="Q85" i="5"/>
  <c r="Q264" i="5"/>
  <c r="Q33" i="5"/>
  <c r="Q24" i="5"/>
  <c r="Q22" i="5"/>
  <c r="Q168" i="5"/>
  <c r="Q121" i="5"/>
  <c r="Q90" i="5"/>
  <c r="Q312" i="5"/>
  <c r="Q137" i="5"/>
  <c r="Q221" i="5"/>
  <c r="Q131" i="5"/>
  <c r="Q174" i="5"/>
  <c r="Q172" i="5"/>
  <c r="Q46" i="5"/>
  <c r="Q224" i="5"/>
  <c r="Q159" i="5"/>
  <c r="Q62" i="5"/>
  <c r="Q170" i="5"/>
  <c r="Q102" i="5"/>
  <c r="Q286" i="5"/>
  <c r="Q292" i="5"/>
  <c r="Q296" i="5"/>
  <c r="Q246" i="5"/>
  <c r="Q81" i="5"/>
  <c r="Q101" i="5"/>
  <c r="Q132" i="5"/>
  <c r="Q144" i="5"/>
  <c r="Q156" i="5"/>
  <c r="Q48" i="5"/>
  <c r="Q259" i="5"/>
  <c r="Q234" i="5"/>
  <c r="Q141" i="5"/>
  <c r="Q193" i="5"/>
  <c r="Q321" i="5"/>
  <c r="Q288" i="5"/>
  <c r="Q239" i="5"/>
  <c r="Q242" i="5"/>
  <c r="Q273" i="5"/>
  <c r="Q76" i="5"/>
  <c r="Q87" i="5"/>
  <c r="Q105" i="5"/>
  <c r="Q160" i="5"/>
  <c r="Q254" i="5"/>
  <c r="Q278" i="5"/>
  <c r="Q30" i="5"/>
  <c r="Q59" i="5"/>
  <c r="Q70" i="5"/>
  <c r="Q111" i="5"/>
  <c r="Q316" i="5"/>
  <c r="Q318" i="5"/>
  <c r="Q326" i="5"/>
  <c r="Q54" i="5"/>
  <c r="Q203" i="5"/>
  <c r="Q211" i="5"/>
  <c r="Q67" i="5"/>
  <c r="Q191" i="5"/>
  <c r="Q154" i="5"/>
  <c r="Q232" i="5"/>
  <c r="Q230" i="5"/>
  <c r="Q41" i="5"/>
  <c r="Q49" i="5"/>
  <c r="Q61" i="5"/>
  <c r="Q184" i="5"/>
  <c r="Q189" i="5"/>
  <c r="Q120" i="5"/>
  <c r="Q138" i="5"/>
  <c r="Q146" i="5"/>
  <c r="Q158" i="5"/>
  <c r="Q301" i="5"/>
  <c r="Q285" i="5"/>
  <c r="Q256" i="5"/>
  <c r="Q331" i="5"/>
  <c r="Q295" i="5"/>
  <c r="Q209" i="5"/>
  <c r="Q88" i="5"/>
  <c r="Q26" i="5"/>
  <c r="Q194" i="5"/>
  <c r="Q305" i="5"/>
  <c r="Q69" i="5"/>
  <c r="Q260" i="5"/>
  <c r="Q108" i="5"/>
  <c r="Q265" i="5"/>
  <c r="Q40" i="5"/>
  <c r="Q47" i="5"/>
  <c r="Q72" i="5"/>
  <c r="Q122" i="5"/>
  <c r="Q308" i="5"/>
  <c r="Q91" i="5"/>
  <c r="Q287" i="5"/>
  <c r="Q23" i="5"/>
  <c r="Q192" i="5"/>
  <c r="Q96" i="5"/>
  <c r="Q78" i="5"/>
  <c r="Q208" i="5"/>
  <c r="Q227" i="5"/>
  <c r="Q213" i="5"/>
  <c r="Q267" i="5"/>
  <c r="Q269" i="5"/>
  <c r="Q152" i="5"/>
  <c r="Q145" i="5"/>
  <c r="Q157" i="5"/>
  <c r="Q165" i="5"/>
  <c r="Q92" i="5"/>
  <c r="Q207" i="5"/>
  <c r="Q32" i="5"/>
  <c r="Q335" i="5"/>
  <c r="Q220" i="5"/>
  <c r="Q226" i="5"/>
  <c r="Q64" i="5"/>
  <c r="Q115" i="5"/>
  <c r="Q268" i="5"/>
  <c r="Q217" i="5"/>
  <c r="Q313" i="5"/>
  <c r="Q315" i="5"/>
  <c r="Q198" i="5"/>
  <c r="Q251" i="5"/>
  <c r="Q44" i="5"/>
  <c r="Q329" i="5"/>
  <c r="Q166" i="5"/>
  <c r="Q93" i="5"/>
  <c r="Q266" i="5"/>
  <c r="Q71" i="5"/>
  <c r="Q258" i="5"/>
  <c r="Q27" i="5"/>
  <c r="Q116" i="5"/>
  <c r="Q151" i="5"/>
  <c r="Q95" i="5"/>
  <c r="Q314" i="5"/>
  <c r="Q109" i="5"/>
  <c r="Q322" i="5"/>
  <c r="Q135" i="5"/>
  <c r="Q114" i="5"/>
  <c r="Q279" i="5"/>
  <c r="Q51" i="5"/>
  <c r="Q229" i="5"/>
  <c r="Q272" i="5"/>
  <c r="Q36" i="5"/>
  <c r="Q176" i="5"/>
  <c r="Q50" i="5"/>
  <c r="Q163" i="5"/>
  <c r="Q175" i="5"/>
  <c r="Q187" i="5"/>
  <c r="Q215" i="5"/>
  <c r="Q306" i="5"/>
  <c r="Q311" i="5"/>
  <c r="Q245" i="5"/>
  <c r="Q253" i="5"/>
  <c r="Q261" i="5"/>
  <c r="Q277" i="5"/>
  <c r="Q263" i="5"/>
  <c r="Q319" i="5"/>
  <c r="Q252" i="5"/>
  <c r="Q197" i="5"/>
  <c r="Q325" i="5"/>
  <c r="Q43" i="5"/>
  <c r="Q212" i="5"/>
  <c r="Q244" i="5"/>
  <c r="Q233" i="5"/>
  <c r="Q68" i="5"/>
  <c r="Q98" i="5"/>
  <c r="Q77" i="5"/>
  <c r="Q89" i="5"/>
  <c r="Q31" i="5"/>
  <c r="Q280" i="5"/>
  <c r="Q128" i="5"/>
  <c r="Q83" i="5"/>
  <c r="Q80" i="5"/>
  <c r="Q181" i="5"/>
  <c r="Q140" i="5"/>
  <c r="Q180" i="5"/>
  <c r="Q328" i="5"/>
  <c r="Q130" i="5"/>
  <c r="Q66" i="5"/>
  <c r="Q219" i="5"/>
  <c r="Q199" i="5"/>
  <c r="Q153" i="5"/>
  <c r="Q178" i="5"/>
  <c r="Q183" i="5"/>
  <c r="Q290" i="5"/>
  <c r="Q294" i="5"/>
  <c r="Q298" i="5"/>
  <c r="Q73" i="5"/>
  <c r="Q25" i="5"/>
  <c r="Q124" i="5"/>
  <c r="Q136" i="5"/>
  <c r="Q148" i="5"/>
  <c r="Q104" i="5"/>
  <c r="Q99" i="5"/>
  <c r="Q289" i="5"/>
  <c r="Q327" i="5"/>
  <c r="Q107" i="5"/>
  <c r="Q303" i="5"/>
  <c r="Q304" i="5"/>
  <c r="Q34" i="5"/>
  <c r="Q28" i="5"/>
  <c r="Q216" i="5"/>
  <c r="Q241" i="5"/>
  <c r="Q283" i="5"/>
  <c r="Q262" i="5"/>
  <c r="Q117" i="5"/>
  <c r="Q186" i="5"/>
  <c r="Q182" i="5"/>
  <c r="Q52" i="5"/>
  <c r="Q112" i="5"/>
  <c r="Q270" i="5"/>
  <c r="Q310" i="5"/>
  <c r="Q225" i="5"/>
  <c r="Q171" i="5"/>
  <c r="Q127" i="5"/>
  <c r="Q196" i="5"/>
  <c r="Q200" i="5"/>
  <c r="Q334" i="5"/>
  <c r="Q210" i="5"/>
  <c r="Q243" i="5"/>
  <c r="Q75" i="5"/>
  <c r="Q238" i="5"/>
  <c r="Q29" i="5"/>
  <c r="Q45" i="5"/>
  <c r="Q53" i="5"/>
  <c r="Q106" i="5"/>
  <c r="Q177" i="5"/>
  <c r="Q204" i="5"/>
  <c r="Q126" i="5"/>
  <c r="Q142" i="5"/>
  <c r="Q150" i="5"/>
  <c r="Q299" i="5"/>
  <c r="Q255" i="5"/>
  <c r="Q125" i="5"/>
  <c r="Q336" i="5"/>
  <c r="Q333" i="5"/>
  <c r="Q317" i="5"/>
  <c r="Q320" i="5"/>
  <c r="Q37" i="5"/>
  <c r="Q240" i="5"/>
  <c r="Q55" i="5"/>
  <c r="Q231" i="5"/>
  <c r="Q84" i="5"/>
  <c r="Q97" i="5"/>
  <c r="Q58" i="5"/>
  <c r="Q79" i="5"/>
  <c r="Q276" i="5"/>
  <c r="Q38" i="5"/>
  <c r="Q169" i="5"/>
  <c r="Q94" i="5"/>
  <c r="Q100" i="5"/>
  <c r="Q60" i="5"/>
  <c r="Q35" i="5"/>
  <c r="Q324" i="5"/>
  <c r="Q143" i="5"/>
  <c r="Q297" i="5"/>
  <c r="Q82" i="5"/>
  <c r="Q56" i="5"/>
  <c r="Q275" i="5"/>
  <c r="Q206" i="5"/>
  <c r="Q63" i="5"/>
  <c r="Q133" i="5"/>
  <c r="Q149" i="5"/>
  <c r="Q161" i="5"/>
  <c r="Q205" i="5"/>
  <c r="Q195" i="5"/>
  <c r="Q119" i="5"/>
  <c r="Q323" i="5"/>
  <c r="Q190" i="5"/>
  <c r="Q222" i="5"/>
  <c r="Q185" i="5"/>
  <c r="Q281" i="5"/>
  <c r="Q271" i="5"/>
  <c r="Q228" i="5"/>
  <c r="Q123" i="5"/>
  <c r="Q201" i="5"/>
  <c r="Q332" i="5"/>
  <c r="Q134" i="5"/>
  <c r="Q214" i="5"/>
  <c r="Q248" i="5"/>
  <c r="Q65" i="5"/>
  <c r="Q291" i="5"/>
  <c r="Q103" i="5"/>
  <c r="Q21" i="5"/>
  <c r="Q118" i="5"/>
  <c r="Q42" i="5"/>
  <c r="Q282" i="5"/>
  <c r="Q250" i="5"/>
  <c r="Q274" i="5"/>
  <c r="Q86" i="5"/>
  <c r="Q129" i="5"/>
  <c r="Q247" i="5"/>
  <c r="Q188" i="5"/>
  <c r="Q330" i="5"/>
  <c r="Q162" i="5"/>
  <c r="Q202" i="5"/>
  <c r="Q223" i="5"/>
  <c r="Q147" i="5"/>
  <c r="Q178" i="12"/>
  <c r="Q267" i="12"/>
  <c r="Q25" i="12"/>
  <c r="Q309" i="12"/>
  <c r="Q145" i="12"/>
  <c r="Q242" i="12"/>
  <c r="Q169" i="12"/>
  <c r="Q152" i="12"/>
  <c r="Q146" i="12"/>
  <c r="Q193" i="12"/>
  <c r="Q74" i="12"/>
  <c r="Q303" i="12"/>
  <c r="Q245" i="12"/>
  <c r="Q28" i="12"/>
  <c r="Q230" i="12"/>
  <c r="Q330" i="12"/>
  <c r="Q125" i="12"/>
  <c r="Q158" i="12"/>
  <c r="Q189" i="12"/>
  <c r="Q168" i="12"/>
  <c r="Q252" i="12"/>
  <c r="Q195" i="12"/>
  <c r="Q32" i="12"/>
  <c r="Q114" i="12"/>
  <c r="Q311" i="12"/>
  <c r="Q254" i="12"/>
  <c r="Q59" i="12"/>
  <c r="Q250" i="12"/>
  <c r="Q257" i="12"/>
  <c r="Q132" i="12"/>
  <c r="Q110" i="12"/>
  <c r="Q81" i="12"/>
  <c r="Q108" i="12"/>
  <c r="Q308" i="12"/>
  <c r="Q130" i="12"/>
  <c r="Q190" i="12"/>
  <c r="Q232" i="12"/>
  <c r="Q131" i="12"/>
  <c r="Q118" i="12"/>
  <c r="Q321" i="12"/>
  <c r="Q306" i="12"/>
  <c r="Q297" i="12"/>
  <c r="Q22" i="12"/>
  <c r="Q222" i="12"/>
  <c r="Q123" i="12"/>
  <c r="Q109" i="12"/>
  <c r="Q75" i="12"/>
  <c r="Q147" i="12"/>
  <c r="Q102" i="12"/>
  <c r="Q163" i="12"/>
  <c r="Q197" i="12"/>
  <c r="Q126" i="12"/>
  <c r="Q238" i="12"/>
  <c r="Q55" i="12"/>
  <c r="Q36" i="12"/>
  <c r="Q86" i="12"/>
  <c r="Q160" i="12"/>
  <c r="Q194" i="12"/>
  <c r="Q210" i="12"/>
  <c r="Q328" i="12"/>
  <c r="Q48" i="12"/>
  <c r="Q320" i="12"/>
  <c r="Q263" i="12"/>
  <c r="Q237" i="12"/>
  <c r="Q150" i="12"/>
  <c r="Q153" i="12"/>
  <c r="Q310" i="12"/>
  <c r="Q44" i="12"/>
  <c r="Q43" i="12"/>
  <c r="Q223" i="12"/>
  <c r="Q24" i="12"/>
  <c r="Q171" i="12"/>
  <c r="Q23" i="12"/>
  <c r="Q272" i="12"/>
  <c r="Q241" i="12"/>
  <c r="Q240" i="12"/>
  <c r="Q266" i="12"/>
  <c r="Q192" i="12"/>
  <c r="Q215" i="12"/>
  <c r="Q231" i="12"/>
  <c r="Q21" i="12"/>
  <c r="Q305" i="12"/>
  <c r="Q161" i="12"/>
  <c r="Q291" i="12"/>
  <c r="Q103" i="12"/>
  <c r="Q148" i="12"/>
  <c r="Q107" i="12"/>
  <c r="Q270" i="12"/>
  <c r="Q116" i="12"/>
  <c r="Q113" i="12"/>
  <c r="Q54" i="12"/>
  <c r="Q33" i="12"/>
  <c r="Q71" i="12"/>
  <c r="Q141" i="12"/>
  <c r="Q204" i="12"/>
  <c r="Q60" i="12"/>
  <c r="Q167" i="12"/>
  <c r="Q199" i="12"/>
  <c r="Q205" i="12"/>
  <c r="Q31" i="12"/>
  <c r="Q84" i="12"/>
  <c r="Q294" i="12"/>
  <c r="Q121" i="12"/>
  <c r="Q289" i="12"/>
  <c r="Q159" i="12"/>
  <c r="Q201" i="12"/>
  <c r="Q157" i="12"/>
  <c r="Q67" i="12"/>
  <c r="Q274" i="12"/>
  <c r="Q63" i="12"/>
  <c r="Q248" i="12"/>
  <c r="Q332" i="12"/>
  <c r="Q288" i="12"/>
  <c r="Q62" i="12"/>
  <c r="Q111" i="12"/>
  <c r="Q196" i="12"/>
  <c r="Q76" i="12"/>
  <c r="Q97" i="12"/>
  <c r="Q261" i="12"/>
  <c r="Q137" i="12"/>
  <c r="Q220" i="12"/>
  <c r="Q30" i="12"/>
  <c r="Q69" i="12"/>
  <c r="Q95" i="12"/>
  <c r="Q143" i="12"/>
  <c r="Q284" i="12"/>
  <c r="Q313" i="12"/>
  <c r="Q88" i="12"/>
  <c r="Q203" i="12"/>
  <c r="Q138" i="12"/>
  <c r="Q65" i="12"/>
  <c r="Q162" i="12"/>
  <c r="Q296" i="12"/>
  <c r="Q93" i="12"/>
  <c r="Q38" i="12"/>
  <c r="Q293" i="12"/>
  <c r="Q325" i="12"/>
  <c r="Q202" i="12"/>
  <c r="Q227" i="12"/>
  <c r="Q37" i="12"/>
  <c r="Q46" i="12"/>
  <c r="Q211" i="12"/>
  <c r="Q185" i="12"/>
  <c r="Q285" i="12"/>
  <c r="Q200" i="12"/>
  <c r="Q300" i="12"/>
  <c r="Q99" i="12"/>
  <c r="Q129" i="12"/>
  <c r="Q290" i="12"/>
  <c r="Q40" i="12"/>
  <c r="Q90" i="12"/>
  <c r="Q41" i="12"/>
  <c r="Q276" i="12"/>
  <c r="Q186" i="12"/>
  <c r="Q180" i="12"/>
  <c r="Q58" i="12"/>
  <c r="Q207" i="12"/>
  <c r="Q56" i="12"/>
  <c r="Q198" i="12"/>
  <c r="Q271" i="12"/>
  <c r="Q29" i="12"/>
  <c r="Q318" i="12"/>
  <c r="Q66" i="12"/>
  <c r="Q262" i="12"/>
  <c r="Q173" i="12"/>
  <c r="Q156" i="12"/>
  <c r="Q187" i="12"/>
  <c r="Q287" i="12"/>
  <c r="Q329" i="12"/>
  <c r="Q188" i="12"/>
  <c r="Q324" i="12"/>
  <c r="Q45" i="12"/>
  <c r="Q104" i="12"/>
  <c r="Q183" i="12"/>
  <c r="Q228" i="12"/>
  <c r="Q246" i="12"/>
  <c r="Q278" i="12"/>
  <c r="Q89" i="12"/>
  <c r="Q259" i="12"/>
  <c r="Q127" i="12"/>
  <c r="Q119" i="12"/>
  <c r="Q35" i="12"/>
  <c r="Q217" i="12"/>
  <c r="Q258" i="12"/>
  <c r="Q85" i="12"/>
  <c r="Q112" i="12"/>
  <c r="Q208" i="12"/>
  <c r="Q327" i="12"/>
  <c r="Q42" i="12"/>
  <c r="Q239" i="12"/>
  <c r="Q213" i="12"/>
  <c r="Q260" i="12"/>
  <c r="Q233" i="12"/>
  <c r="Q236" i="12"/>
  <c r="Q312" i="12"/>
  <c r="Q212" i="12"/>
  <c r="Q307" i="12"/>
  <c r="Q191" i="12"/>
  <c r="Q326" i="12"/>
  <c r="Q301" i="12"/>
  <c r="Q26" i="12"/>
  <c r="Q176" i="12"/>
  <c r="Q319" i="12"/>
  <c r="Q144" i="12"/>
  <c r="Q91" i="12"/>
  <c r="Q151" i="12"/>
  <c r="Q73" i="12"/>
  <c r="Q27" i="12"/>
  <c r="Q264" i="12"/>
  <c r="Q61" i="12"/>
  <c r="Q334" i="12"/>
  <c r="Q135" i="12"/>
  <c r="Q335" i="12"/>
  <c r="Q277" i="12"/>
  <c r="Q47" i="12"/>
  <c r="Q68" i="12"/>
  <c r="Q100" i="12"/>
  <c r="Q179" i="12"/>
  <c r="Q283" i="12"/>
  <c r="Q253" i="12"/>
  <c r="Q184" i="12"/>
  <c r="Q268" i="12"/>
  <c r="Q225" i="12"/>
  <c r="Q64" i="12"/>
  <c r="Q175" i="12"/>
  <c r="Q39" i="12"/>
  <c r="Q128" i="12"/>
  <c r="Q166" i="12"/>
  <c r="Q165" i="12"/>
  <c r="Q154" i="12"/>
  <c r="Q206" i="12"/>
  <c r="Q164" i="12"/>
  <c r="Q333" i="12"/>
  <c r="Q92" i="12"/>
  <c r="Q57" i="12"/>
  <c r="Q336" i="12"/>
  <c r="Q142" i="12"/>
  <c r="Q133" i="12"/>
  <c r="Q83" i="12"/>
  <c r="Q244" i="12"/>
  <c r="Q249" i="12"/>
  <c r="Q34" i="12"/>
  <c r="Q315" i="12"/>
  <c r="Q94" i="12"/>
  <c r="Q292" i="12"/>
  <c r="Q256" i="12"/>
  <c r="Q124" i="12"/>
  <c r="Q216" i="12"/>
  <c r="Q106" i="12"/>
  <c r="Q251" i="12"/>
  <c r="Q120" i="12"/>
  <c r="Q77" i="12"/>
  <c r="Q281" i="12"/>
  <c r="Q101" i="12"/>
  <c r="Q317" i="12"/>
  <c r="Q286" i="12"/>
  <c r="Q117" i="12"/>
  <c r="Q218" i="12"/>
  <c r="Q139" i="12"/>
  <c r="Q322" i="12"/>
  <c r="Q229" i="12"/>
  <c r="Q98" i="12"/>
  <c r="Q226" i="12"/>
  <c r="Q295" i="12"/>
  <c r="Q49" i="12"/>
  <c r="Q299" i="12"/>
  <c r="Q50" i="12"/>
  <c r="Q275" i="12"/>
  <c r="Q280" i="12"/>
  <c r="Q214" i="12"/>
  <c r="Q235" i="12"/>
  <c r="Q140" i="12"/>
  <c r="Q115" i="12"/>
  <c r="Q78" i="12"/>
  <c r="Q255" i="12"/>
  <c r="Q51" i="12"/>
  <c r="Q155" i="12"/>
  <c r="Q279" i="12"/>
  <c r="Q282" i="12"/>
  <c r="Q72" i="12"/>
  <c r="Q170" i="12"/>
  <c r="Q331" i="12"/>
  <c r="Q53" i="12"/>
  <c r="Q269" i="12"/>
  <c r="Q182" i="12"/>
  <c r="Q134" i="12"/>
  <c r="Q224" i="12"/>
  <c r="Q79" i="12"/>
  <c r="Q177" i="12"/>
  <c r="Q314" i="12"/>
  <c r="Q209" i="12"/>
  <c r="Q82" i="12"/>
  <c r="Q234" i="12"/>
  <c r="Q243" i="12"/>
  <c r="Q265" i="12"/>
  <c r="Q304" i="12"/>
  <c r="Q221" i="12"/>
  <c r="Q323" i="12"/>
  <c r="Q181" i="12"/>
  <c r="Q122" i="12"/>
  <c r="Q105" i="12"/>
  <c r="Q273" i="12"/>
  <c r="Q80" i="12"/>
  <c r="Q174" i="12"/>
  <c r="Q298" i="12"/>
  <c r="Q70" i="12"/>
  <c r="Q96" i="12"/>
  <c r="Q219" i="12"/>
  <c r="Q136" i="12"/>
  <c r="Q302" i="12"/>
  <c r="Q52" i="12"/>
  <c r="Q247" i="12"/>
  <c r="Q87" i="12"/>
  <c r="Q149" i="12"/>
  <c r="Q172" i="12"/>
  <c r="Q316" i="12"/>
  <c r="P178" i="14"/>
  <c r="P74" i="14"/>
  <c r="P91" i="14"/>
  <c r="P148" i="14"/>
  <c r="P303" i="14"/>
  <c r="P143" i="14"/>
  <c r="P83" i="14"/>
  <c r="P136" i="14"/>
  <c r="P316" i="14"/>
  <c r="P75" i="14"/>
  <c r="P161" i="14"/>
  <c r="P306" i="14"/>
  <c r="P217" i="14"/>
  <c r="P263" i="14"/>
  <c r="P158" i="14"/>
  <c r="P101" i="14"/>
  <c r="P265" i="14"/>
  <c r="P336" i="14"/>
  <c r="P127" i="14"/>
  <c r="P138" i="14"/>
  <c r="P42" i="14"/>
  <c r="P190" i="14"/>
  <c r="P137" i="14"/>
  <c r="P331" i="14"/>
  <c r="P324" i="14"/>
  <c r="P26" i="14"/>
  <c r="P293" i="14"/>
  <c r="P334" i="14"/>
  <c r="P82" i="14"/>
  <c r="P267" i="14"/>
  <c r="P194" i="14"/>
  <c r="P305" i="14"/>
  <c r="P211" i="14"/>
  <c r="P256" i="14"/>
  <c r="P60" i="14"/>
  <c r="P70" i="14"/>
  <c r="P116" i="14"/>
  <c r="P49" i="14"/>
  <c r="P218" i="14"/>
  <c r="P144" i="14"/>
  <c r="P124" i="14"/>
  <c r="P308" i="14"/>
  <c r="P203" i="14"/>
  <c r="P36" i="14"/>
  <c r="P272" i="14"/>
  <c r="P296" i="14"/>
  <c r="P191" i="14"/>
  <c r="P261" i="14"/>
  <c r="P102" i="14"/>
  <c r="P156" i="14"/>
  <c r="P135" i="14"/>
  <c r="P259" i="14"/>
  <c r="P25" i="14"/>
  <c r="P169" i="14"/>
  <c r="P140" i="14"/>
  <c r="P187" i="14"/>
  <c r="P289" i="14"/>
  <c r="P189" i="14"/>
  <c r="P276" i="14"/>
  <c r="P67" i="14"/>
  <c r="P328" i="14"/>
  <c r="P180" i="14"/>
  <c r="P76" i="14"/>
  <c r="P277" i="14"/>
  <c r="P32" i="14"/>
  <c r="P130" i="14"/>
  <c r="P160" i="14"/>
  <c r="P112" i="14"/>
  <c r="P29" i="14"/>
  <c r="P307" i="14"/>
  <c r="P167" i="14"/>
  <c r="P31" i="14"/>
  <c r="P285" i="14"/>
  <c r="P247" i="14"/>
  <c r="P100" i="14"/>
  <c r="P175" i="14"/>
  <c r="P234" i="14"/>
  <c r="P50" i="14"/>
  <c r="P52" i="14"/>
  <c r="P242" i="14"/>
  <c r="P183" i="14"/>
  <c r="P249" i="14"/>
  <c r="P318" i="14"/>
  <c r="P35" i="14"/>
  <c r="P243" i="14"/>
  <c r="P237" i="14"/>
  <c r="P302" i="14"/>
  <c r="P204" i="14"/>
  <c r="P164" i="14"/>
  <c r="P229" i="14"/>
  <c r="P278" i="14"/>
  <c r="P63" i="14"/>
  <c r="P79" i="14"/>
  <c r="P315" i="14"/>
  <c r="P209" i="14"/>
  <c r="P206" i="14"/>
  <c r="P106" i="14"/>
  <c r="P97" i="14"/>
  <c r="P299" i="14"/>
  <c r="P292" i="14"/>
  <c r="P335" i="14"/>
  <c r="P205" i="14"/>
  <c r="P221" i="14"/>
  <c r="P157" i="14"/>
  <c r="P223" i="14"/>
  <c r="P312" i="14"/>
  <c r="P66" i="14"/>
  <c r="P173" i="14"/>
  <c r="P172" i="14"/>
  <c r="P147" i="14"/>
  <c r="P145" i="14"/>
  <c r="P72" i="14"/>
  <c r="P170" i="14"/>
  <c r="P21" i="14"/>
  <c r="P294" i="14"/>
  <c r="P24" i="14"/>
  <c r="P38" i="14"/>
  <c r="P152" i="14"/>
  <c r="P166" i="14"/>
  <c r="P257" i="14"/>
  <c r="P295" i="14"/>
  <c r="P141" i="14"/>
  <c r="P165" i="14"/>
  <c r="P131" i="14"/>
  <c r="P330" i="14"/>
  <c r="P133" i="14"/>
  <c r="P174" i="14"/>
  <c r="P258" i="14"/>
  <c r="P199" i="14"/>
  <c r="P118" i="14"/>
  <c r="P57" i="14"/>
  <c r="P320" i="14"/>
  <c r="P304" i="14"/>
  <c r="P87" i="14"/>
  <c r="P54" i="14"/>
  <c r="P28" i="14"/>
  <c r="P284" i="14"/>
  <c r="P92" i="14"/>
  <c r="P23" i="14"/>
  <c r="P213" i="14"/>
  <c r="P123" i="14"/>
  <c r="P90" i="14"/>
  <c r="P110" i="14"/>
  <c r="P80" i="14"/>
  <c r="P89" i="14"/>
  <c r="P327" i="14"/>
  <c r="P151" i="14"/>
  <c r="P311" i="14"/>
  <c r="P241" i="14"/>
  <c r="P286" i="14"/>
  <c r="P68" i="14"/>
  <c r="P215" i="14"/>
  <c r="P185" i="14"/>
  <c r="P310" i="14"/>
  <c r="P287" i="14"/>
  <c r="P212" i="14"/>
  <c r="P139" i="14"/>
  <c r="P109" i="14"/>
  <c r="P132" i="14"/>
  <c r="P117" i="14"/>
  <c r="P162" i="14"/>
  <c r="P56" i="14"/>
  <c r="P58" i="14"/>
  <c r="P260" i="14"/>
  <c r="P150" i="14"/>
  <c r="P37" i="14"/>
  <c r="P224" i="14"/>
  <c r="P290" i="14"/>
  <c r="P22" i="14"/>
  <c r="P252" i="14"/>
  <c r="P96" i="14"/>
  <c r="P120" i="14"/>
  <c r="P225" i="14"/>
  <c r="P270" i="14"/>
  <c r="P232" i="14"/>
  <c r="P228" i="14"/>
  <c r="P319" i="14"/>
  <c r="P163" i="14"/>
  <c r="P280" i="14"/>
  <c r="P125" i="14"/>
  <c r="P266" i="14"/>
  <c r="P268" i="14"/>
  <c r="P233" i="14"/>
  <c r="P274" i="14"/>
  <c r="P128" i="14"/>
  <c r="P59" i="14"/>
  <c r="P113" i="14"/>
  <c r="P115" i="14"/>
  <c r="P126" i="14"/>
  <c r="P154" i="14"/>
  <c r="P262" i="14"/>
  <c r="P129" i="14"/>
  <c r="P326" i="14"/>
  <c r="P107" i="14"/>
  <c r="P146" i="14"/>
  <c r="P281" i="14"/>
  <c r="P195" i="14"/>
  <c r="P288" i="14"/>
  <c r="P230" i="14"/>
  <c r="P155" i="14"/>
  <c r="P216" i="14"/>
  <c r="P238" i="14"/>
  <c r="P98" i="14"/>
  <c r="P231" i="14"/>
  <c r="P200" i="14"/>
  <c r="P226" i="14"/>
  <c r="P171" i="14"/>
  <c r="P207" i="14"/>
  <c r="P44" i="14"/>
  <c r="P325" i="14"/>
  <c r="P239" i="14"/>
  <c r="P186" i="14"/>
  <c r="P62" i="14"/>
  <c r="P34" i="14"/>
  <c r="P301" i="14"/>
  <c r="P159" i="14"/>
  <c r="P33" i="14"/>
  <c r="P45" i="14"/>
  <c r="P77" i="14"/>
  <c r="P43" i="14"/>
  <c r="P47" i="14"/>
  <c r="P297" i="14"/>
  <c r="P250" i="14"/>
  <c r="P314" i="14"/>
  <c r="P201" i="14"/>
  <c r="P246" i="14"/>
  <c r="P27" i="14"/>
  <c r="P298" i="14"/>
  <c r="P264" i="14"/>
  <c r="P181" i="14"/>
  <c r="P291" i="14"/>
  <c r="P168" i="14"/>
  <c r="P95" i="14"/>
  <c r="P219" i="14"/>
  <c r="P208" i="14"/>
  <c r="P122" i="14"/>
  <c r="P105" i="14"/>
  <c r="P251" i="14"/>
  <c r="P271" i="14"/>
  <c r="P255" i="14"/>
  <c r="P240" i="14"/>
  <c r="P244" i="14"/>
  <c r="P222" i="14"/>
  <c r="P88" i="14"/>
  <c r="P40" i="14"/>
  <c r="P333" i="14"/>
  <c r="P282" i="14"/>
  <c r="P104" i="14"/>
  <c r="P53" i="14"/>
  <c r="P41" i="14"/>
  <c r="P193" i="14"/>
  <c r="P269" i="14"/>
  <c r="P30" i="14"/>
  <c r="P227" i="14"/>
  <c r="P220" i="14"/>
  <c r="P55" i="14"/>
  <c r="P46" i="14"/>
  <c r="P177" i="14"/>
  <c r="P94" i="14"/>
  <c r="P86" i="14"/>
  <c r="P179" i="14"/>
  <c r="P235" i="14"/>
  <c r="P253" i="14"/>
  <c r="P202" i="14"/>
  <c r="P248" i="14"/>
  <c r="P332" i="14"/>
  <c r="P64" i="14"/>
  <c r="P245" i="14"/>
  <c r="P119" i="14"/>
  <c r="P65" i="14"/>
  <c r="P149" i="14"/>
  <c r="P317" i="14"/>
  <c r="P192" i="14"/>
  <c r="P81" i="14"/>
  <c r="P198" i="14"/>
  <c r="P114" i="14"/>
  <c r="P275" i="14"/>
  <c r="P61" i="14"/>
  <c r="P153" i="14"/>
  <c r="P103" i="14"/>
  <c r="P188" i="14"/>
  <c r="P108" i="14"/>
  <c r="P279" i="14"/>
  <c r="P99" i="14"/>
  <c r="P309" i="14"/>
  <c r="P176" i="14"/>
  <c r="P73" i="14"/>
  <c r="P323" i="14"/>
  <c r="P48" i="14"/>
  <c r="P254" i="14"/>
  <c r="P300" i="14"/>
  <c r="P51" i="14"/>
  <c r="P93" i="14"/>
  <c r="P121" i="14"/>
  <c r="P322" i="14"/>
  <c r="P329" i="14"/>
  <c r="P111" i="14"/>
  <c r="P85" i="14"/>
  <c r="P273" i="14"/>
  <c r="P184" i="14"/>
  <c r="P84" i="14"/>
  <c r="P236" i="14"/>
  <c r="P210" i="14"/>
  <c r="P69" i="14"/>
  <c r="P214" i="14"/>
  <c r="P39" i="14"/>
  <c r="P321" i="14"/>
  <c r="P197" i="14"/>
  <c r="P313" i="14"/>
  <c r="P134" i="14"/>
  <c r="P182" i="14"/>
  <c r="P78" i="14"/>
  <c r="P283" i="14"/>
  <c r="P196" i="14"/>
  <c r="P71" i="14"/>
  <c r="P142" i="14"/>
  <c r="P29" i="12"/>
  <c r="P231" i="12"/>
  <c r="P169" i="12"/>
  <c r="P249" i="12"/>
  <c r="P313" i="12"/>
  <c r="P76" i="12"/>
  <c r="P325" i="12"/>
  <c r="P232" i="12"/>
  <c r="P138" i="12"/>
  <c r="P154" i="12"/>
  <c r="P90" i="12"/>
  <c r="P279" i="12"/>
  <c r="P79" i="12"/>
  <c r="P186" i="12"/>
  <c r="P44" i="12"/>
  <c r="P301" i="12"/>
  <c r="P215" i="12"/>
  <c r="P143" i="12"/>
  <c r="P252" i="12"/>
  <c r="P162" i="12"/>
  <c r="P56" i="12"/>
  <c r="P118" i="12"/>
  <c r="P35" i="12"/>
  <c r="P284" i="12"/>
  <c r="P194" i="12"/>
  <c r="P100" i="12"/>
  <c r="P217" i="12"/>
  <c r="P67" i="12"/>
  <c r="P316" i="12"/>
  <c r="P226" i="12"/>
  <c r="P139" i="12"/>
  <c r="P309" i="12"/>
  <c r="P99" i="12"/>
  <c r="P54" i="12"/>
  <c r="P258" i="12"/>
  <c r="P43" i="12"/>
  <c r="P110" i="12"/>
  <c r="P132" i="12"/>
  <c r="P161" i="12"/>
  <c r="P290" i="12"/>
  <c r="P87" i="12"/>
  <c r="P223" i="12"/>
  <c r="P103" i="12"/>
  <c r="P199" i="12"/>
  <c r="P86" i="12"/>
  <c r="P177" i="12"/>
  <c r="P300" i="12"/>
  <c r="P188" i="12"/>
  <c r="P175" i="12"/>
  <c r="P332" i="12"/>
  <c r="P112" i="12"/>
  <c r="P220" i="12"/>
  <c r="P130" i="12"/>
  <c r="P307" i="12"/>
  <c r="P272" i="12"/>
  <c r="P32" i="12"/>
  <c r="P289" i="12"/>
  <c r="P196" i="12"/>
  <c r="P178" i="12"/>
  <c r="P276" i="12"/>
  <c r="P72" i="12"/>
  <c r="P321" i="12"/>
  <c r="P228" i="12"/>
  <c r="P270" i="12"/>
  <c r="P305" i="12"/>
  <c r="P116" i="12"/>
  <c r="P98" i="12"/>
  <c r="P260" i="12"/>
  <c r="P122" i="12"/>
  <c r="P251" i="12"/>
  <c r="P159" i="12"/>
  <c r="P46" i="12"/>
  <c r="P292" i="12"/>
  <c r="P212" i="12"/>
  <c r="P61" i="12"/>
  <c r="P59" i="12"/>
  <c r="P167" i="12"/>
  <c r="P324" i="12"/>
  <c r="P304" i="12"/>
  <c r="P306" i="12"/>
  <c r="P278" i="12"/>
  <c r="P27" i="12"/>
  <c r="P78" i="12"/>
  <c r="P202" i="12"/>
  <c r="P142" i="12"/>
  <c r="P80" i="12"/>
  <c r="P71" i="12"/>
  <c r="P198" i="12"/>
  <c r="P180" i="12"/>
  <c r="P69" i="12"/>
  <c r="P263" i="12"/>
  <c r="P201" i="12"/>
  <c r="P50" i="12"/>
  <c r="P311" i="12"/>
  <c r="P144" i="12"/>
  <c r="P37" i="12"/>
  <c r="P239" i="12"/>
  <c r="P236" i="12"/>
  <c r="P157" i="12"/>
  <c r="P184" i="12"/>
  <c r="P81" i="12"/>
  <c r="P271" i="12"/>
  <c r="P308" i="12"/>
  <c r="P24" i="12"/>
  <c r="P216" i="12"/>
  <c r="P126" i="12"/>
  <c r="P303" i="12"/>
  <c r="P181" i="12"/>
  <c r="P170" i="12"/>
  <c r="P248" i="12"/>
  <c r="P158" i="12"/>
  <c r="P335" i="12"/>
  <c r="P273" i="12"/>
  <c r="P176" i="12"/>
  <c r="P280" i="12"/>
  <c r="P190" i="12"/>
  <c r="P52" i="12"/>
  <c r="P66" i="12"/>
  <c r="P145" i="12"/>
  <c r="P82" i="12"/>
  <c r="P256" i="12"/>
  <c r="P166" i="12"/>
  <c r="P240" i="12"/>
  <c r="P208" i="12"/>
  <c r="P77" i="12"/>
  <c r="P254" i="12"/>
  <c r="P269" i="12"/>
  <c r="P21" i="12"/>
  <c r="P42" i="12"/>
  <c r="P115" i="12"/>
  <c r="P207" i="12"/>
  <c r="P129" i="12"/>
  <c r="P140" i="12"/>
  <c r="P189" i="12"/>
  <c r="P318" i="12"/>
  <c r="P83" i="12"/>
  <c r="P128" i="12"/>
  <c r="P204" i="12"/>
  <c r="P221" i="12"/>
  <c r="P74" i="12"/>
  <c r="P124" i="12"/>
  <c r="P105" i="12"/>
  <c r="P213" i="12"/>
  <c r="P253" i="12"/>
  <c r="P160" i="12"/>
  <c r="P49" i="12"/>
  <c r="P206" i="12"/>
  <c r="P153" i="12"/>
  <c r="P285" i="12"/>
  <c r="P192" i="12"/>
  <c r="P93" i="12"/>
  <c r="P298" i="12"/>
  <c r="P51" i="12"/>
  <c r="P317" i="12"/>
  <c r="P224" i="12"/>
  <c r="P134" i="12"/>
  <c r="P137" i="12"/>
  <c r="P234" i="12"/>
  <c r="P36" i="12"/>
  <c r="P293" i="12"/>
  <c r="P200" i="12"/>
  <c r="P136" i="12"/>
  <c r="P268" i="12"/>
  <c r="P310" i="12"/>
  <c r="P288" i="12"/>
  <c r="P275" i="12"/>
  <c r="P26" i="12"/>
  <c r="P156" i="12"/>
  <c r="P286" i="12"/>
  <c r="P39" i="12"/>
  <c r="P104" i="12"/>
  <c r="P174" i="12"/>
  <c r="P195" i="12"/>
  <c r="P70" i="12"/>
  <c r="P262" i="12"/>
  <c r="P277" i="12"/>
  <c r="P55" i="12"/>
  <c r="P227" i="12"/>
  <c r="P165" i="12"/>
  <c r="P294" i="12"/>
  <c r="P141" i="12"/>
  <c r="P242" i="12"/>
  <c r="P259" i="12"/>
  <c r="P197" i="12"/>
  <c r="P326" i="12"/>
  <c r="P191" i="12"/>
  <c r="P245" i="12"/>
  <c r="P291" i="12"/>
  <c r="P229" i="12"/>
  <c r="P106" i="12"/>
  <c r="P283" i="12"/>
  <c r="P247" i="12"/>
  <c r="P323" i="12"/>
  <c r="P261" i="12"/>
  <c r="P168" i="12"/>
  <c r="P108" i="12"/>
  <c r="P155" i="12"/>
  <c r="P117" i="12"/>
  <c r="P299" i="12"/>
  <c r="P237" i="12"/>
  <c r="P281" i="12"/>
  <c r="P38" i="12"/>
  <c r="P331" i="12"/>
  <c r="P91" i="12"/>
  <c r="P147" i="12"/>
  <c r="P163" i="12"/>
  <c r="P320" i="12"/>
  <c r="P230" i="12"/>
  <c r="P185" i="12"/>
  <c r="P219" i="12"/>
  <c r="P23" i="12"/>
  <c r="P62" i="12"/>
  <c r="P296" i="12"/>
  <c r="P302" i="12"/>
  <c r="P28" i="12"/>
  <c r="P63" i="12"/>
  <c r="P171" i="12"/>
  <c r="P328" i="12"/>
  <c r="P172" i="12"/>
  <c r="P60" i="12"/>
  <c r="P107" i="12"/>
  <c r="P203" i="12"/>
  <c r="P102" i="12"/>
  <c r="P244" i="12"/>
  <c r="P92" i="12"/>
  <c r="P33" i="12"/>
  <c r="P235" i="12"/>
  <c r="P173" i="12"/>
  <c r="P336" i="12"/>
  <c r="P123" i="12"/>
  <c r="P73" i="12"/>
  <c r="P267" i="12"/>
  <c r="P205" i="12"/>
  <c r="P209" i="12"/>
  <c r="P48" i="12"/>
  <c r="P149" i="12"/>
  <c r="P41" i="12"/>
  <c r="P243" i="12"/>
  <c r="P330" i="12"/>
  <c r="P241" i="12"/>
  <c r="P210" i="12"/>
  <c r="P333" i="12"/>
  <c r="P131" i="12"/>
  <c r="P282" i="12"/>
  <c r="P89" i="12"/>
  <c r="P146" i="12"/>
  <c r="P211" i="12"/>
  <c r="P322" i="12"/>
  <c r="P47" i="12"/>
  <c r="P109" i="12"/>
  <c r="P266" i="12"/>
  <c r="P183" i="12"/>
  <c r="P265" i="12"/>
  <c r="P40" i="12"/>
  <c r="P214" i="12"/>
  <c r="P34" i="12"/>
  <c r="P101" i="12"/>
  <c r="P96" i="12"/>
  <c r="P30" i="12"/>
  <c r="P120" i="12"/>
  <c r="P111" i="12"/>
  <c r="P287" i="12"/>
  <c r="P133" i="12"/>
  <c r="P31" i="12"/>
  <c r="P314" i="12"/>
  <c r="P121" i="12"/>
  <c r="P238" i="12"/>
  <c r="P64" i="12"/>
  <c r="P225" i="12"/>
  <c r="P257" i="12"/>
  <c r="P113" i="12"/>
  <c r="P65" i="12"/>
  <c r="P255" i="12"/>
  <c r="P297" i="12"/>
  <c r="P84" i="12"/>
  <c r="P246" i="12"/>
  <c r="P319" i="12"/>
  <c r="P187" i="12"/>
  <c r="P85" i="12"/>
  <c r="P114" i="12"/>
  <c r="P218" i="12"/>
  <c r="P25" i="12"/>
  <c r="P151" i="12"/>
  <c r="P94" i="12"/>
  <c r="P75" i="12"/>
  <c r="P58" i="12"/>
  <c r="P45" i="12"/>
  <c r="P315" i="12"/>
  <c r="P135" i="12"/>
  <c r="P164" i="12"/>
  <c r="P295" i="12"/>
  <c r="P150" i="12"/>
  <c r="P334" i="12"/>
  <c r="P68" i="12"/>
  <c r="P329" i="12"/>
  <c r="P127" i="12"/>
  <c r="P312" i="12"/>
  <c r="P148" i="12"/>
  <c r="P274" i="12"/>
  <c r="P264" i="12"/>
  <c r="P88" i="12"/>
  <c r="P250" i="12"/>
  <c r="P57" i="12"/>
  <c r="P53" i="12"/>
  <c r="P179" i="12"/>
  <c r="P119" i="12"/>
  <c r="P193" i="12"/>
  <c r="P152" i="12"/>
  <c r="P97" i="12"/>
  <c r="P233" i="12"/>
  <c r="P327" i="12"/>
  <c r="P182" i="12"/>
  <c r="P22" i="12"/>
  <c r="P95" i="12"/>
  <c r="P125" i="12"/>
  <c r="P222" i="12"/>
  <c r="Q18" i="5"/>
  <c r="P18" i="9"/>
  <c r="O18" i="14"/>
  <c r="P18" i="3"/>
  <c r="P18" i="12"/>
  <c r="P18" i="5"/>
  <c r="O18" i="3"/>
  <c r="P18" i="14"/>
  <c r="O18" i="9"/>
  <c r="Q18" i="12"/>
  <c r="Q18" i="3"/>
  <c r="Q18" i="14"/>
  <c r="Q18" i="9"/>
  <c r="O18" i="5"/>
  <c r="O18" i="12"/>
  <c r="E6" i="9" l="1"/>
  <c r="E9" i="9" s="1"/>
  <c r="E10" i="9" s="1"/>
  <c r="E5" i="9"/>
  <c r="E5" i="3"/>
  <c r="E4" i="3"/>
  <c r="E6" i="5"/>
  <c r="E9" i="5" s="1"/>
  <c r="E10" i="5" s="1"/>
  <c r="E5" i="14"/>
  <c r="E14" i="16"/>
  <c r="F18" i="16"/>
  <c r="F19" i="16" s="1"/>
  <c r="E5" i="12"/>
  <c r="E6" i="12"/>
  <c r="E9" i="12" s="1"/>
  <c r="E10" i="12" s="1"/>
  <c r="E6" i="14"/>
  <c r="E9" i="14" s="1"/>
  <c r="E10" i="14" s="1"/>
  <c r="E4" i="5"/>
  <c r="M59" i="9" l="1"/>
  <c r="M243" i="9"/>
  <c r="M314" i="9"/>
  <c r="M302" i="12"/>
  <c r="M322" i="9"/>
  <c r="M216" i="9"/>
  <c r="M213" i="9"/>
  <c r="R213" i="9" s="1"/>
  <c r="M85" i="9"/>
  <c r="R85" i="9" s="1"/>
  <c r="V11" i="9"/>
  <c r="M69" i="9"/>
  <c r="M128" i="9"/>
  <c r="M273" i="9"/>
  <c r="M179" i="9"/>
  <c r="M39" i="9"/>
  <c r="V16" i="9"/>
  <c r="M109" i="9"/>
  <c r="N109" i="9" s="1"/>
  <c r="M141" i="9"/>
  <c r="N141" i="9" s="1"/>
  <c r="M71" i="9"/>
  <c r="M44" i="9"/>
  <c r="M158" i="9"/>
  <c r="M116" i="9"/>
  <c r="M204" i="9"/>
  <c r="M61" i="9"/>
  <c r="N61" i="9" s="1"/>
  <c r="M307" i="9"/>
  <c r="M72" i="9"/>
  <c r="N72" i="9" s="1"/>
  <c r="M323" i="9"/>
  <c r="M220" i="3"/>
  <c r="N220" i="3" s="1"/>
  <c r="M294" i="9"/>
  <c r="R294" i="9" s="1"/>
  <c r="M119" i="9"/>
  <c r="M289" i="9"/>
  <c r="M190" i="9"/>
  <c r="N190" i="9" s="1"/>
  <c r="M50" i="9"/>
  <c r="R50" i="9" s="1"/>
  <c r="M67" i="9"/>
  <c r="R67" i="9" s="1"/>
  <c r="M89" i="9"/>
  <c r="M269" i="12"/>
  <c r="M262" i="9"/>
  <c r="M185" i="9"/>
  <c r="M103" i="9"/>
  <c r="M304" i="9"/>
  <c r="N304" i="9" s="1"/>
  <c r="M77" i="9"/>
  <c r="M63" i="9"/>
  <c r="R63" i="9" s="1"/>
  <c r="M92" i="9"/>
  <c r="R92" i="9" s="1"/>
  <c r="M281" i="12"/>
  <c r="M84" i="12"/>
  <c r="M150" i="9"/>
  <c r="M25" i="9"/>
  <c r="M189" i="9"/>
  <c r="N189" i="9" s="1"/>
  <c r="M40" i="9"/>
  <c r="N40" i="9" s="1"/>
  <c r="M196" i="9"/>
  <c r="R196" i="9" s="1"/>
  <c r="M176" i="9"/>
  <c r="M161" i="9"/>
  <c r="M256" i="9"/>
  <c r="M209" i="9"/>
  <c r="M253" i="9"/>
  <c r="M315" i="9"/>
  <c r="R315" i="9" s="1"/>
  <c r="M115" i="9"/>
  <c r="N115" i="9" s="1"/>
  <c r="M148" i="9"/>
  <c r="N148" i="9" s="1"/>
  <c r="M235" i="9"/>
  <c r="N235" i="9" s="1"/>
  <c r="V9" i="9"/>
  <c r="M283" i="9"/>
  <c r="M234" i="9"/>
  <c r="M168" i="9"/>
  <c r="M98" i="9"/>
  <c r="N98" i="9" s="1"/>
  <c r="M111" i="9"/>
  <c r="N111" i="9" s="1"/>
  <c r="M101" i="9"/>
  <c r="R101" i="9" s="1"/>
  <c r="V20" i="9"/>
  <c r="M102" i="9"/>
  <c r="M31" i="9"/>
  <c r="M147" i="12"/>
  <c r="M143" i="9"/>
  <c r="M80" i="9"/>
  <c r="N80" i="9" s="1"/>
  <c r="M182" i="9"/>
  <c r="N182" i="9" s="1"/>
  <c r="V21" i="9"/>
  <c r="M210" i="9"/>
  <c r="M320" i="9"/>
  <c r="M73" i="9"/>
  <c r="M227" i="9"/>
  <c r="M153" i="9"/>
  <c r="M248" i="9"/>
  <c r="R248" i="9" s="1"/>
  <c r="M312" i="9"/>
  <c r="N312" i="9" s="1"/>
  <c r="M280" i="9"/>
  <c r="R280" i="9" s="1"/>
  <c r="M136" i="9"/>
  <c r="V4" i="9"/>
  <c r="M113" i="9"/>
  <c r="M110" i="9"/>
  <c r="M165" i="9"/>
  <c r="V14" i="9"/>
  <c r="M295" i="9"/>
  <c r="R295" i="9" s="1"/>
  <c r="M133" i="9"/>
  <c r="R133" i="9" s="1"/>
  <c r="M135" i="9"/>
  <c r="R135" i="9" s="1"/>
  <c r="M138" i="12"/>
  <c r="M173" i="9"/>
  <c r="M310" i="9"/>
  <c r="M149" i="9"/>
  <c r="M319" i="12"/>
  <c r="N319" i="12" s="1"/>
  <c r="M34" i="9"/>
  <c r="R34" i="9" s="1"/>
  <c r="M74" i="9"/>
  <c r="N74" i="9" s="1"/>
  <c r="M251" i="9"/>
  <c r="M302" i="9"/>
  <c r="M22" i="9"/>
  <c r="M244" i="9"/>
  <c r="M127" i="9"/>
  <c r="M140" i="9"/>
  <c r="N140" i="9" s="1"/>
  <c r="M297" i="9"/>
  <c r="N297" i="9" s="1"/>
  <c r="M224" i="9"/>
  <c r="N224" i="9" s="1"/>
  <c r="M180" i="9"/>
  <c r="M298" i="9"/>
  <c r="R298" i="9" s="1"/>
  <c r="M326" i="9"/>
  <c r="M220" i="9"/>
  <c r="M37" i="9"/>
  <c r="M269" i="9"/>
  <c r="N269" i="9" s="1"/>
  <c r="M268" i="9"/>
  <c r="N268" i="9" s="1"/>
  <c r="M192" i="9"/>
  <c r="R192" i="9" s="1"/>
  <c r="M53" i="9"/>
  <c r="M48" i="9"/>
  <c r="M112" i="9"/>
  <c r="M183" i="9"/>
  <c r="M146" i="9"/>
  <c r="M225" i="9"/>
  <c r="N225" i="9" s="1"/>
  <c r="V15" i="12"/>
  <c r="M276" i="9"/>
  <c r="R276" i="9" s="1"/>
  <c r="M252" i="9"/>
  <c r="M184" i="9"/>
  <c r="M265" i="9"/>
  <c r="M286" i="9"/>
  <c r="M266" i="9"/>
  <c r="M57" i="9"/>
  <c r="R57" i="9" s="1"/>
  <c r="M157" i="9"/>
  <c r="R157" i="9" s="1"/>
  <c r="M188" i="9"/>
  <c r="N188" i="9" s="1"/>
  <c r="M205" i="9"/>
  <c r="M228" i="9"/>
  <c r="V26" i="9"/>
  <c r="M187" i="9"/>
  <c r="M274" i="9"/>
  <c r="M325" i="9"/>
  <c r="R325" i="9" s="1"/>
  <c r="M106" i="9"/>
  <c r="N106" i="9" s="1"/>
  <c r="V22" i="9"/>
  <c r="M97" i="9"/>
  <c r="M258" i="9"/>
  <c r="N258" i="9" s="1"/>
  <c r="M123" i="9"/>
  <c r="M254" i="9"/>
  <c r="M226" i="9"/>
  <c r="M154" i="9"/>
  <c r="R154" i="9" s="1"/>
  <c r="V8" i="9"/>
  <c r="M118" i="9"/>
  <c r="N118" i="9" s="1"/>
  <c r="M308" i="12"/>
  <c r="M76" i="9"/>
  <c r="V6" i="9"/>
  <c r="V25" i="9"/>
  <c r="M319" i="9"/>
  <c r="M35" i="9"/>
  <c r="R35" i="9" s="1"/>
  <c r="M260" i="9"/>
  <c r="R260" i="9" s="1"/>
  <c r="M142" i="9"/>
  <c r="R142" i="9" s="1"/>
  <c r="M145" i="9"/>
  <c r="M42" i="9"/>
  <c r="M175" i="9"/>
  <c r="M313" i="9"/>
  <c r="M65" i="9"/>
  <c r="M271" i="9"/>
  <c r="R271" i="9" s="1"/>
  <c r="M181" i="9"/>
  <c r="R181" i="9" s="1"/>
  <c r="M259" i="9"/>
  <c r="R259" i="9" s="1"/>
  <c r="M26" i="9"/>
  <c r="M305" i="9"/>
  <c r="M240" i="9"/>
  <c r="M88" i="9"/>
  <c r="R88" i="9" s="1"/>
  <c r="M91" i="9"/>
  <c r="M126" i="9"/>
  <c r="N126" i="9" s="1"/>
  <c r="M132" i="9"/>
  <c r="R132" i="9" s="1"/>
  <c r="M23" i="9"/>
  <c r="R23" i="9" s="1"/>
  <c r="V2" i="9"/>
  <c r="M212" i="9"/>
  <c r="M122" i="9"/>
  <c r="V23" i="9"/>
  <c r="M207" i="9"/>
  <c r="M261" i="9"/>
  <c r="R261" i="9" s="1"/>
  <c r="V3" i="12"/>
  <c r="M111" i="12"/>
  <c r="R111" i="12" s="1"/>
  <c r="M217" i="12"/>
  <c r="M216" i="12"/>
  <c r="M280" i="12"/>
  <c r="M163" i="12"/>
  <c r="M66" i="12"/>
  <c r="M218" i="12"/>
  <c r="R218" i="12" s="1"/>
  <c r="M170" i="12"/>
  <c r="N170" i="12" s="1"/>
  <c r="M120" i="12"/>
  <c r="N120" i="12" s="1"/>
  <c r="M237" i="12"/>
  <c r="M188" i="12"/>
  <c r="M66" i="9"/>
  <c r="M303" i="9"/>
  <c r="M114" i="9"/>
  <c r="M147" i="9"/>
  <c r="N147" i="9" s="1"/>
  <c r="M139" i="9"/>
  <c r="R139" i="9" s="1"/>
  <c r="M223" i="9"/>
  <c r="N223" i="9" s="1"/>
  <c r="M229" i="9"/>
  <c r="M255" i="9"/>
  <c r="M194" i="9"/>
  <c r="M292" i="9"/>
  <c r="M117" i="9"/>
  <c r="M134" i="9"/>
  <c r="N134" i="9" s="1"/>
  <c r="M170" i="9"/>
  <c r="R170" i="9" s="1"/>
  <c r="M99" i="9"/>
  <c r="N99" i="9" s="1"/>
  <c r="M62" i="9"/>
  <c r="M249" i="9"/>
  <c r="M58" i="9"/>
  <c r="M186" i="9"/>
  <c r="M308" i="9"/>
  <c r="M21" i="9"/>
  <c r="R21" i="9" s="1"/>
  <c r="V13" i="9"/>
  <c r="M24" i="9"/>
  <c r="R24" i="9" s="1"/>
  <c r="M169" i="9"/>
  <c r="M96" i="9"/>
  <c r="M197" i="9"/>
  <c r="M237" i="9"/>
  <c r="M208" i="9"/>
  <c r="M230" i="9"/>
  <c r="R230" i="9" s="1"/>
  <c r="M284" i="9"/>
  <c r="N284" i="9" s="1"/>
  <c r="M47" i="9"/>
  <c r="R47" i="9" s="1"/>
  <c r="M120" i="9"/>
  <c r="M41" i="9"/>
  <c r="V17" i="9"/>
  <c r="M211" i="9"/>
  <c r="M28" i="9"/>
  <c r="M300" i="9"/>
  <c r="R300" i="9" s="1"/>
  <c r="M193" i="9"/>
  <c r="R193" i="9" s="1"/>
  <c r="M202" i="9"/>
  <c r="N202" i="9" s="1"/>
  <c r="M218" i="9"/>
  <c r="M152" i="9"/>
  <c r="M27" i="9"/>
  <c r="M217" i="9"/>
  <c r="M309" i="9"/>
  <c r="M317" i="9"/>
  <c r="N317" i="9" s="1"/>
  <c r="M33" i="9"/>
  <c r="R33" i="9" s="1"/>
  <c r="V7" i="9"/>
  <c r="M296" i="9"/>
  <c r="M32" i="9"/>
  <c r="M214" i="9"/>
  <c r="V10" i="9"/>
  <c r="M94" i="9"/>
  <c r="M38" i="9"/>
  <c r="R38" i="9" s="1"/>
  <c r="M160" i="9"/>
  <c r="R160" i="9" s="1"/>
  <c r="M267" i="9"/>
  <c r="R267" i="9" s="1"/>
  <c r="V19" i="9"/>
  <c r="M130" i="9"/>
  <c r="M231" i="9"/>
  <c r="M245" i="9"/>
  <c r="M219" i="9"/>
  <c r="M129" i="9"/>
  <c r="N129" i="9" s="1"/>
  <c r="M236" i="9"/>
  <c r="N236" i="9" s="1"/>
  <c r="M100" i="9"/>
  <c r="N100" i="9" s="1"/>
  <c r="M164" i="9"/>
  <c r="M293" i="9"/>
  <c r="M51" i="9"/>
  <c r="M250" i="9"/>
  <c r="M54" i="9"/>
  <c r="M156" i="9"/>
  <c r="N156" i="9" s="1"/>
  <c r="M222" i="9"/>
  <c r="N222" i="9" s="1"/>
  <c r="M171" i="9"/>
  <c r="R171" i="9" s="1"/>
  <c r="M324" i="9"/>
  <c r="M290" i="9"/>
  <c r="M104" i="9"/>
  <c r="M247" i="9"/>
  <c r="M49" i="9"/>
  <c r="N49" i="9" s="1"/>
  <c r="M131" i="9"/>
  <c r="N131" i="9" s="1"/>
  <c r="M107" i="9"/>
  <c r="M301" i="9"/>
  <c r="R301" i="9" s="1"/>
  <c r="M172" i="9"/>
  <c r="N172" i="9" s="1"/>
  <c r="M237" i="3"/>
  <c r="R237" i="3" s="1"/>
  <c r="M178" i="9"/>
  <c r="N178" i="9" s="1"/>
  <c r="M84" i="9"/>
  <c r="M279" i="9"/>
  <c r="M291" i="9"/>
  <c r="N291" i="9" s="1"/>
  <c r="M43" i="9"/>
  <c r="R43" i="9" s="1"/>
  <c r="M121" i="9"/>
  <c r="R121" i="9" s="1"/>
  <c r="M191" i="9"/>
  <c r="M78" i="9"/>
  <c r="M81" i="9"/>
  <c r="M198" i="9"/>
  <c r="V18" i="9"/>
  <c r="M264" i="9"/>
  <c r="N264" i="9" s="1"/>
  <c r="M36" i="9"/>
  <c r="M287" i="9"/>
  <c r="R287" i="9" s="1"/>
  <c r="M162" i="9"/>
  <c r="M68" i="9"/>
  <c r="M263" i="9"/>
  <c r="M242" i="9"/>
  <c r="M275" i="9"/>
  <c r="M79" i="9"/>
  <c r="N79" i="9" s="1"/>
  <c r="V5" i="9"/>
  <c r="M177" i="9"/>
  <c r="R177" i="9" s="1"/>
  <c r="M203" i="9"/>
  <c r="M215" i="9"/>
  <c r="M316" i="9"/>
  <c r="M163" i="9"/>
  <c r="M124" i="9"/>
  <c r="M105" i="9"/>
  <c r="R105" i="9" s="1"/>
  <c r="M46" i="9"/>
  <c r="R46" i="9" s="1"/>
  <c r="M93" i="9"/>
  <c r="N93" i="9" s="1"/>
  <c r="M257" i="9"/>
  <c r="M144" i="9"/>
  <c r="M29" i="9"/>
  <c r="M206" i="9"/>
  <c r="V24" i="9"/>
  <c r="M55" i="9"/>
  <c r="R55" i="9" s="1"/>
  <c r="M151" i="9"/>
  <c r="N151" i="9" s="1"/>
  <c r="M321" i="9"/>
  <c r="R321" i="9" s="1"/>
  <c r="M30" i="9"/>
  <c r="R30" i="9" s="1"/>
  <c r="M70" i="9"/>
  <c r="R70" i="9" s="1"/>
  <c r="M306" i="9"/>
  <c r="M82" i="9"/>
  <c r="M201" i="9"/>
  <c r="M199" i="9"/>
  <c r="R199" i="9" s="1"/>
  <c r="M277" i="9"/>
  <c r="R277" i="9" s="1"/>
  <c r="M200" i="9"/>
  <c r="R200" i="9" s="1"/>
  <c r="M60" i="9"/>
  <c r="M241" i="9"/>
  <c r="M270" i="9"/>
  <c r="M52" i="9"/>
  <c r="M138" i="9"/>
  <c r="M281" i="9"/>
  <c r="R281" i="9" s="1"/>
  <c r="V12" i="9"/>
  <c r="M95" i="9"/>
  <c r="N95" i="9" s="1"/>
  <c r="M166" i="9"/>
  <c r="M155" i="9"/>
  <c r="M64" i="9"/>
  <c r="M83" i="9"/>
  <c r="M221" i="9"/>
  <c r="M311" i="9"/>
  <c r="R311" i="9" s="1"/>
  <c r="M56" i="9"/>
  <c r="R56" i="9" s="1"/>
  <c r="M159" i="9"/>
  <c r="R159" i="9" s="1"/>
  <c r="M232" i="9"/>
  <c r="M278" i="9"/>
  <c r="M125" i="9"/>
  <c r="M87" i="9"/>
  <c r="M86" i="9"/>
  <c r="M239" i="9"/>
  <c r="N239" i="9" s="1"/>
  <c r="M108" i="9"/>
  <c r="R108" i="9" s="1"/>
  <c r="V3" i="9"/>
  <c r="M45" i="9"/>
  <c r="M195" i="9"/>
  <c r="M272" i="9"/>
  <c r="M318" i="9"/>
  <c r="M90" i="9"/>
  <c r="M288" i="9"/>
  <c r="R288" i="9" s="1"/>
  <c r="M174" i="9"/>
  <c r="N174" i="9" s="1"/>
  <c r="M233" i="9"/>
  <c r="R233" i="9" s="1"/>
  <c r="M282" i="9"/>
  <c r="R282" i="9" s="1"/>
  <c r="M246" i="9"/>
  <c r="N246" i="9" s="1"/>
  <c r="M299" i="9"/>
  <c r="N299" i="9" s="1"/>
  <c r="M285" i="9"/>
  <c r="V18" i="3"/>
  <c r="V15" i="9"/>
  <c r="M238" i="9"/>
  <c r="R238" i="9" s="1"/>
  <c r="M75" i="9"/>
  <c r="R75" i="9" s="1"/>
  <c r="V12" i="3"/>
  <c r="M101" i="3"/>
  <c r="R101" i="3" s="1"/>
  <c r="M167" i="9"/>
  <c r="M137" i="9"/>
  <c r="R137" i="9" s="1"/>
  <c r="V21" i="3"/>
  <c r="M78" i="3"/>
  <c r="M141" i="12"/>
  <c r="R141" i="12" s="1"/>
  <c r="M191" i="12"/>
  <c r="R191" i="12" s="1"/>
  <c r="M113" i="12"/>
  <c r="M278" i="3"/>
  <c r="M45" i="3"/>
  <c r="M136" i="3"/>
  <c r="M157" i="3"/>
  <c r="M28" i="3"/>
  <c r="M113" i="3"/>
  <c r="M56" i="3"/>
  <c r="M121" i="3"/>
  <c r="M55" i="12"/>
  <c r="M309" i="3"/>
  <c r="M115" i="3"/>
  <c r="M245" i="3"/>
  <c r="R245" i="3" s="1"/>
  <c r="M310" i="3"/>
  <c r="M270" i="12"/>
  <c r="N270" i="12" s="1"/>
  <c r="M34" i="12"/>
  <c r="R34" i="12" s="1"/>
  <c r="M236" i="12"/>
  <c r="V32" i="12"/>
  <c r="M235" i="12"/>
  <c r="M294" i="12"/>
  <c r="M224" i="12"/>
  <c r="N224" i="12" s="1"/>
  <c r="M29" i="3"/>
  <c r="M86" i="3"/>
  <c r="M33" i="3"/>
  <c r="N33" i="3" s="1"/>
  <c r="M82" i="3"/>
  <c r="M197" i="3"/>
  <c r="M117" i="3"/>
  <c r="M169" i="3"/>
  <c r="M148" i="3"/>
  <c r="M195" i="3"/>
  <c r="V9" i="3"/>
  <c r="M230" i="12"/>
  <c r="N230" i="12" s="1"/>
  <c r="M174" i="12"/>
  <c r="M25" i="12"/>
  <c r="M146" i="12"/>
  <c r="M152" i="12"/>
  <c r="N152" i="12" s="1"/>
  <c r="M176" i="12"/>
  <c r="R176" i="12" s="1"/>
  <c r="M116" i="12"/>
  <c r="M218" i="3"/>
  <c r="N218" i="3" s="1"/>
  <c r="M232" i="3"/>
  <c r="N232" i="3" s="1"/>
  <c r="M147" i="3"/>
  <c r="N147" i="3" s="1"/>
  <c r="M27" i="3"/>
  <c r="N27" i="3" s="1"/>
  <c r="M321" i="3"/>
  <c r="N321" i="3" s="1"/>
  <c r="M114" i="3"/>
  <c r="N114" i="3" s="1"/>
  <c r="M165" i="3"/>
  <c r="R165" i="3" s="1"/>
  <c r="M166" i="3"/>
  <c r="N166" i="3" s="1"/>
  <c r="M295" i="3"/>
  <c r="N295" i="3" s="1"/>
  <c r="M170" i="3"/>
  <c r="N170" i="3" s="1"/>
  <c r="M231" i="3"/>
  <c r="M114" i="12"/>
  <c r="M215" i="12"/>
  <c r="M154" i="12"/>
  <c r="N154" i="12" s="1"/>
  <c r="V28" i="12"/>
  <c r="M132" i="12"/>
  <c r="M303" i="12"/>
  <c r="N303" i="12" s="1"/>
  <c r="M75" i="3"/>
  <c r="N75" i="3" s="1"/>
  <c r="M88" i="3"/>
  <c r="M158" i="3"/>
  <c r="N158" i="3" s="1"/>
  <c r="M271" i="3"/>
  <c r="R271" i="3" s="1"/>
  <c r="M256" i="3"/>
  <c r="R256" i="3" s="1"/>
  <c r="M131" i="3"/>
  <c r="N131" i="3" s="1"/>
  <c r="M155" i="3"/>
  <c r="N155" i="3" s="1"/>
  <c r="M142" i="3"/>
  <c r="N142" i="3" s="1"/>
  <c r="M153" i="3"/>
  <c r="N153" i="3" s="1"/>
  <c r="M213" i="3"/>
  <c r="R213" i="3" s="1"/>
  <c r="M296" i="3"/>
  <c r="M178" i="3"/>
  <c r="M22" i="3"/>
  <c r="M162" i="3"/>
  <c r="M201" i="3"/>
  <c r="M200" i="3"/>
  <c r="M97" i="3"/>
  <c r="V27" i="12"/>
  <c r="M79" i="12"/>
  <c r="M45" i="12"/>
  <c r="R45" i="12" s="1"/>
  <c r="M284" i="12"/>
  <c r="M36" i="12"/>
  <c r="N36" i="12" s="1"/>
  <c r="M214" i="3"/>
  <c r="R214" i="3" s="1"/>
  <c r="M306" i="3"/>
  <c r="M277" i="3"/>
  <c r="R277" i="3" s="1"/>
  <c r="V23" i="3"/>
  <c r="M81" i="3"/>
  <c r="N81" i="3" s="1"/>
  <c r="M268" i="3"/>
  <c r="R268" i="3" s="1"/>
  <c r="M58" i="3"/>
  <c r="R58" i="3" s="1"/>
  <c r="M255" i="3"/>
  <c r="R255" i="3" s="1"/>
  <c r="M181" i="3"/>
  <c r="N181" i="3" s="1"/>
  <c r="M286" i="3"/>
  <c r="M50" i="3"/>
  <c r="R50" i="3" s="1"/>
  <c r="M190" i="3"/>
  <c r="M151" i="3"/>
  <c r="N151" i="3" s="1"/>
  <c r="M233" i="3"/>
  <c r="N233" i="3" s="1"/>
  <c r="M239" i="3"/>
  <c r="N239" i="3" s="1"/>
  <c r="M102" i="3"/>
  <c r="N102" i="3" s="1"/>
  <c r="M307" i="3"/>
  <c r="R307" i="3" s="1"/>
  <c r="M50" i="12"/>
  <c r="R50" i="12" s="1"/>
  <c r="M257" i="12"/>
  <c r="R257" i="12" s="1"/>
  <c r="M189" i="12"/>
  <c r="M27" i="12"/>
  <c r="M291" i="12"/>
  <c r="R291" i="12" s="1"/>
  <c r="M183" i="12"/>
  <c r="M43" i="12"/>
  <c r="N43" i="12" s="1"/>
  <c r="M38" i="12"/>
  <c r="M57" i="12"/>
  <c r="N57" i="12" s="1"/>
  <c r="M202" i="12"/>
  <c r="N202" i="12" s="1"/>
  <c r="M190" i="12"/>
  <c r="M56" i="12"/>
  <c r="M40" i="12"/>
  <c r="N40" i="12" s="1"/>
  <c r="M151" i="12"/>
  <c r="M144" i="12"/>
  <c r="R144" i="12" s="1"/>
  <c r="M276" i="12"/>
  <c r="V22" i="12"/>
  <c r="M160" i="12"/>
  <c r="R160" i="12" s="1"/>
  <c r="M102" i="12"/>
  <c r="M241" i="12"/>
  <c r="M29" i="12"/>
  <c r="N29" i="12" s="1"/>
  <c r="M204" i="12"/>
  <c r="V14" i="12"/>
  <c r="M332" i="12"/>
  <c r="M86" i="12"/>
  <c r="R86" i="12" s="1"/>
  <c r="M140" i="12"/>
  <c r="R140" i="12" s="1"/>
  <c r="M261" i="12"/>
  <c r="M87" i="12"/>
  <c r="M117" i="12"/>
  <c r="R117" i="12" s="1"/>
  <c r="M108" i="12"/>
  <c r="M80" i="12"/>
  <c r="R80" i="12" s="1"/>
  <c r="M310" i="12"/>
  <c r="M30" i="12"/>
  <c r="R30" i="12" s="1"/>
  <c r="M249" i="12"/>
  <c r="R249" i="12" s="1"/>
  <c r="V21" i="12"/>
  <c r="M35" i="12"/>
  <c r="M292" i="12"/>
  <c r="N292" i="12" s="1"/>
  <c r="M285" i="12"/>
  <c r="M328" i="12"/>
  <c r="R328" i="12" s="1"/>
  <c r="M143" i="12"/>
  <c r="M178" i="12"/>
  <c r="R178" i="12" s="1"/>
  <c r="M275" i="3"/>
  <c r="M272" i="3"/>
  <c r="M288" i="3"/>
  <c r="M205" i="3"/>
  <c r="M137" i="3"/>
  <c r="M76" i="3"/>
  <c r="M149" i="3"/>
  <c r="M269" i="3"/>
  <c r="M297" i="3"/>
  <c r="M43" i="3"/>
  <c r="M104" i="3"/>
  <c r="M229" i="3"/>
  <c r="M282" i="3"/>
  <c r="M263" i="3"/>
  <c r="M196" i="3"/>
  <c r="M119" i="3"/>
  <c r="M259" i="3"/>
  <c r="M324" i="3"/>
  <c r="V17" i="3"/>
  <c r="M313" i="3"/>
  <c r="M167" i="3"/>
  <c r="M314" i="3"/>
  <c r="M60" i="3"/>
  <c r="M305" i="3"/>
  <c r="M80" i="3"/>
  <c r="M206" i="3"/>
  <c r="M290" i="3"/>
  <c r="M25" i="3"/>
  <c r="M145" i="3"/>
  <c r="M47" i="3"/>
  <c r="M77" i="3"/>
  <c r="M171" i="3"/>
  <c r="V15" i="3"/>
  <c r="M109" i="3"/>
  <c r="M123" i="3"/>
  <c r="M24" i="3"/>
  <c r="M177" i="3"/>
  <c r="M193" i="3"/>
  <c r="M304" i="3"/>
  <c r="R304" i="3" s="1"/>
  <c r="M65" i="3"/>
  <c r="R65" i="3" s="1"/>
  <c r="M319" i="3"/>
  <c r="M92" i="3"/>
  <c r="N92" i="3" s="1"/>
  <c r="M185" i="3"/>
  <c r="R185" i="3" s="1"/>
  <c r="M284" i="3"/>
  <c r="N284" i="3" s="1"/>
  <c r="M274" i="3"/>
  <c r="M258" i="3"/>
  <c r="M99" i="3"/>
  <c r="M71" i="3"/>
  <c r="M223" i="3"/>
  <c r="M191" i="3"/>
  <c r="M194" i="3"/>
  <c r="M91" i="3"/>
  <c r="M243" i="3"/>
  <c r="M143" i="3"/>
  <c r="M238" i="3"/>
  <c r="V6" i="3"/>
  <c r="M85" i="3"/>
  <c r="M298" i="3"/>
  <c r="M168" i="3"/>
  <c r="M289" i="3"/>
  <c r="M36" i="3"/>
  <c r="M159" i="3"/>
  <c r="M160" i="3"/>
  <c r="M52" i="3"/>
  <c r="M209" i="3"/>
  <c r="M303" i="3"/>
  <c r="M74" i="3"/>
  <c r="M38" i="3"/>
  <c r="M37" i="3"/>
  <c r="M251" i="3"/>
  <c r="M219" i="3"/>
  <c r="M98" i="3"/>
  <c r="M180" i="3"/>
  <c r="M299" i="3"/>
  <c r="M94" i="3"/>
  <c r="M287" i="3"/>
  <c r="M173" i="3"/>
  <c r="M84" i="3"/>
  <c r="M73" i="3"/>
  <c r="M125" i="3"/>
  <c r="M291" i="3"/>
  <c r="M139" i="3"/>
  <c r="M133" i="3"/>
  <c r="M176" i="3"/>
  <c r="M103" i="3"/>
  <c r="M211" i="3"/>
  <c r="M106" i="3"/>
  <c r="M55" i="3"/>
  <c r="M327" i="3"/>
  <c r="V3" i="3"/>
  <c r="M250" i="3"/>
  <c r="V24" i="3"/>
  <c r="M208" i="3"/>
  <c r="M230" i="3"/>
  <c r="M67" i="3"/>
  <c r="V11" i="3"/>
  <c r="M53" i="3"/>
  <c r="M301" i="3"/>
  <c r="M111" i="3"/>
  <c r="M120" i="3"/>
  <c r="M62" i="3"/>
  <c r="M49" i="3"/>
  <c r="M323" i="3"/>
  <c r="M26" i="3"/>
  <c r="M164" i="3"/>
  <c r="M144" i="3"/>
  <c r="M204" i="3"/>
  <c r="M141" i="3"/>
  <c r="M217" i="3"/>
  <c r="M138" i="3"/>
  <c r="M203" i="3"/>
  <c r="M315" i="3"/>
  <c r="M262" i="3"/>
  <c r="M236" i="3"/>
  <c r="M261" i="3"/>
  <c r="M283" i="3"/>
  <c r="M241" i="3"/>
  <c r="M69" i="3"/>
  <c r="M107" i="3"/>
  <c r="M273" i="3"/>
  <c r="M326" i="3"/>
  <c r="M312" i="3"/>
  <c r="M79" i="3"/>
  <c r="M57" i="3"/>
  <c r="M132" i="3"/>
  <c r="V2" i="3"/>
  <c r="M281" i="3"/>
  <c r="V25" i="3"/>
  <c r="M51" i="3"/>
  <c r="M240" i="3"/>
  <c r="M285" i="3"/>
  <c r="M130" i="3"/>
  <c r="M174" i="3"/>
  <c r="M34" i="3"/>
  <c r="M188" i="3"/>
  <c r="M89" i="3"/>
  <c r="M270" i="3"/>
  <c r="M135" i="3"/>
  <c r="M316" i="3"/>
  <c r="V5" i="3"/>
  <c r="M44" i="3"/>
  <c r="M64" i="3"/>
  <c r="M116" i="3"/>
  <c r="M257" i="3"/>
  <c r="M48" i="3"/>
  <c r="M246" i="3"/>
  <c r="M276" i="3"/>
  <c r="M184" i="3"/>
  <c r="M83" i="3"/>
  <c r="M63" i="3"/>
  <c r="M210" i="3"/>
  <c r="M294" i="3"/>
  <c r="V7" i="3"/>
  <c r="M172" i="3"/>
  <c r="R172" i="3" s="1"/>
  <c r="M248" i="3"/>
  <c r="R248" i="3" s="1"/>
  <c r="M129" i="3"/>
  <c r="N129" i="3" s="1"/>
  <c r="M198" i="3"/>
  <c r="M280" i="3"/>
  <c r="M156" i="3"/>
  <c r="V10" i="3"/>
  <c r="M221" i="3"/>
  <c r="M124" i="3"/>
  <c r="M118" i="3"/>
  <c r="M212" i="3"/>
  <c r="M207" i="3"/>
  <c r="M266" i="3"/>
  <c r="M242" i="3"/>
  <c r="M226" i="3"/>
  <c r="M311" i="3"/>
  <c r="M317" i="3"/>
  <c r="M61" i="3"/>
  <c r="M95" i="3"/>
  <c r="M70" i="3"/>
  <c r="M30" i="3"/>
  <c r="V19" i="3"/>
  <c r="M105" i="3"/>
  <c r="M222" i="3"/>
  <c r="M35" i="3"/>
  <c r="M152" i="3"/>
  <c r="M66" i="3"/>
  <c r="M318" i="3"/>
  <c r="M227" i="3"/>
  <c r="V13" i="3"/>
  <c r="M265" i="3"/>
  <c r="M199" i="3"/>
  <c r="M100" i="3"/>
  <c r="M300" i="3"/>
  <c r="M110" i="3"/>
  <c r="M279" i="3"/>
  <c r="M59" i="3"/>
  <c r="M32" i="3"/>
  <c r="M150" i="3"/>
  <c r="M140" i="3"/>
  <c r="M182" i="3"/>
  <c r="M112" i="3"/>
  <c r="M183" i="3"/>
  <c r="V16" i="3"/>
  <c r="M96" i="3"/>
  <c r="M329" i="3"/>
  <c r="M108" i="3"/>
  <c r="V20" i="3"/>
  <c r="M252" i="3"/>
  <c r="M179" i="3"/>
  <c r="M249" i="3"/>
  <c r="M215" i="3"/>
  <c r="M127" i="3"/>
  <c r="M187" i="3"/>
  <c r="M235" i="3"/>
  <c r="M90" i="3"/>
  <c r="M216" i="3"/>
  <c r="M161" i="3"/>
  <c r="M320" i="3"/>
  <c r="M68" i="3"/>
  <c r="V22" i="3"/>
  <c r="M253" i="3"/>
  <c r="M202" i="3"/>
  <c r="M175" i="3"/>
  <c r="M247" i="3"/>
  <c r="M126" i="3"/>
  <c r="M54" i="3"/>
  <c r="M31" i="3"/>
  <c r="M39" i="3"/>
  <c r="M154" i="3"/>
  <c r="M325" i="3"/>
  <c r="M163" i="3"/>
  <c r="M264" i="3"/>
  <c r="M41" i="3"/>
  <c r="M234" i="3"/>
  <c r="M122" i="3"/>
  <c r="M293" i="3"/>
  <c r="M225" i="3"/>
  <c r="M134" i="3"/>
  <c r="M128" i="3"/>
  <c r="M46" i="3"/>
  <c r="M87" i="3"/>
  <c r="M23" i="3"/>
  <c r="V8" i="3"/>
  <c r="M308" i="3"/>
  <c r="M146" i="3"/>
  <c r="M93" i="3"/>
  <c r="V14" i="3"/>
  <c r="M328" i="3"/>
  <c r="M189" i="3"/>
  <c r="M228" i="3"/>
  <c r="M292" i="3"/>
  <c r="M267" i="3"/>
  <c r="M40" i="3"/>
  <c r="M260" i="3"/>
  <c r="M72" i="3"/>
  <c r="M244" i="3"/>
  <c r="M42" i="3"/>
  <c r="M186" i="3"/>
  <c r="M224" i="3"/>
  <c r="V4" i="3"/>
  <c r="M254" i="3"/>
  <c r="M21" i="3"/>
  <c r="M322" i="3"/>
  <c r="M192" i="3"/>
  <c r="M302" i="3"/>
  <c r="M207" i="12"/>
  <c r="R207" i="12" s="1"/>
  <c r="N237" i="3"/>
  <c r="M70" i="12"/>
  <c r="R70" i="12" s="1"/>
  <c r="M239" i="12"/>
  <c r="R239" i="12" s="1"/>
  <c r="M275" i="12"/>
  <c r="M63" i="12"/>
  <c r="R63" i="12" s="1"/>
  <c r="M321" i="12"/>
  <c r="M313" i="12"/>
  <c r="M223" i="12"/>
  <c r="N223" i="12" s="1"/>
  <c r="M210" i="12"/>
  <c r="M109" i="12"/>
  <c r="R109" i="12" s="1"/>
  <c r="M68" i="12"/>
  <c r="R68" i="12" s="1"/>
  <c r="M201" i="12"/>
  <c r="M232" i="12"/>
  <c r="N232" i="12" s="1"/>
  <c r="M279" i="12"/>
  <c r="M286" i="12"/>
  <c r="M26" i="12"/>
  <c r="R26" i="12" s="1"/>
  <c r="N58" i="3"/>
  <c r="M263" i="12"/>
  <c r="R263" i="12" s="1"/>
  <c r="R239" i="3"/>
  <c r="M326" i="12"/>
  <c r="M196" i="12"/>
  <c r="N196" i="12" s="1"/>
  <c r="M65" i="12"/>
  <c r="N65" i="12" s="1"/>
  <c r="M252" i="12"/>
  <c r="N252" i="12" s="1"/>
  <c r="M179" i="12"/>
  <c r="M74" i="12"/>
  <c r="N74" i="12" s="1"/>
  <c r="M282" i="12"/>
  <c r="R282" i="12" s="1"/>
  <c r="M208" i="12"/>
  <c r="N208" i="12" s="1"/>
  <c r="M145" i="12"/>
  <c r="M118" i="12"/>
  <c r="M58" i="12"/>
  <c r="R58" i="12" s="1"/>
  <c r="M220" i="12"/>
  <c r="N220" i="12" s="1"/>
  <c r="M331" i="12"/>
  <c r="M264" i="12"/>
  <c r="R264" i="12" s="1"/>
  <c r="V8" i="12"/>
  <c r="R75" i="3"/>
  <c r="M226" i="12"/>
  <c r="N226" i="12" s="1"/>
  <c r="M209" i="12"/>
  <c r="M93" i="12"/>
  <c r="R93" i="12" s="1"/>
  <c r="M233" i="12"/>
  <c r="N233" i="12" s="1"/>
  <c r="M315" i="12"/>
  <c r="M322" i="12"/>
  <c r="N322" i="12" s="1"/>
  <c r="M297" i="12"/>
  <c r="N297" i="12" s="1"/>
  <c r="M234" i="12"/>
  <c r="N234" i="12" s="1"/>
  <c r="M133" i="12"/>
  <c r="R133" i="12" s="1"/>
  <c r="M335" i="12"/>
  <c r="M81" i="12"/>
  <c r="R81" i="12" s="1"/>
  <c r="M153" i="12"/>
  <c r="M245" i="12"/>
  <c r="M175" i="12"/>
  <c r="R175" i="12" s="1"/>
  <c r="M158" i="12"/>
  <c r="N158" i="12" s="1"/>
  <c r="V4" i="12"/>
  <c r="M106" i="12"/>
  <c r="R106" i="12" s="1"/>
  <c r="M77" i="12"/>
  <c r="M69" i="12"/>
  <c r="R69" i="12" s="1"/>
  <c r="M254" i="12"/>
  <c r="M212" i="12"/>
  <c r="M105" i="12"/>
  <c r="N105" i="12" s="1"/>
  <c r="M165" i="12"/>
  <c r="R165" i="12" s="1"/>
  <c r="M180" i="12"/>
  <c r="R180" i="12" s="1"/>
  <c r="M258" i="12"/>
  <c r="N258" i="12" s="1"/>
  <c r="M243" i="12"/>
  <c r="M48" i="12"/>
  <c r="R48" i="12" s="1"/>
  <c r="M100" i="12"/>
  <c r="M262" i="12"/>
  <c r="M311" i="14"/>
  <c r="R311" i="14" s="1"/>
  <c r="M216" i="14"/>
  <c r="N216" i="14" s="1"/>
  <c r="M317" i="14"/>
  <c r="N317" i="14" s="1"/>
  <c r="M285" i="14"/>
  <c r="M322" i="14"/>
  <c r="M64" i="14"/>
  <c r="R64" i="14" s="1"/>
  <c r="M198" i="14"/>
  <c r="R198" i="14" s="1"/>
  <c r="R49" i="9"/>
  <c r="V16" i="14"/>
  <c r="N193" i="9"/>
  <c r="M294" i="14"/>
  <c r="R294" i="14" s="1"/>
  <c r="M95" i="14"/>
  <c r="R95" i="14" s="1"/>
  <c r="M59" i="14"/>
  <c r="M233" i="14"/>
  <c r="R233" i="14" s="1"/>
  <c r="M109" i="14"/>
  <c r="R109" i="14" s="1"/>
  <c r="M253" i="14"/>
  <c r="N253" i="14" s="1"/>
  <c r="M227" i="12"/>
  <c r="N227" i="12" s="1"/>
  <c r="M274" i="14"/>
  <c r="N274" i="14" s="1"/>
  <c r="M287" i="14"/>
  <c r="N287" i="14" s="1"/>
  <c r="M148" i="14"/>
  <c r="R148" i="14" s="1"/>
  <c r="M156" i="14"/>
  <c r="M102" i="14"/>
  <c r="N102" i="14" s="1"/>
  <c r="M192" i="14"/>
  <c r="R192" i="14" s="1"/>
  <c r="M225" i="14"/>
  <c r="R225" i="14" s="1"/>
  <c r="M312" i="14"/>
  <c r="R312" i="14" s="1"/>
  <c r="M137" i="14"/>
  <c r="R137" i="14" s="1"/>
  <c r="M223" i="14"/>
  <c r="N223" i="14" s="1"/>
  <c r="M106" i="14"/>
  <c r="R106" i="14" s="1"/>
  <c r="M62" i="14"/>
  <c r="M145" i="14"/>
  <c r="M203" i="14"/>
  <c r="N203" i="14" s="1"/>
  <c r="M87" i="14"/>
  <c r="N87" i="14" s="1"/>
  <c r="M310" i="14"/>
  <c r="R310" i="14" s="1"/>
  <c r="M235" i="14"/>
  <c r="R235" i="14" s="1"/>
  <c r="M61" i="12"/>
  <c r="N61" i="12" s="1"/>
  <c r="M166" i="12"/>
  <c r="N166" i="12" s="1"/>
  <c r="M225" i="12"/>
  <c r="V2" i="12"/>
  <c r="M67" i="12"/>
  <c r="N67" i="12" s="1"/>
  <c r="M32" i="12"/>
  <c r="N32" i="12" s="1"/>
  <c r="M311" i="12"/>
  <c r="R311" i="12" s="1"/>
  <c r="V19" i="12"/>
  <c r="V6" i="12"/>
  <c r="V9" i="12"/>
  <c r="M60" i="12"/>
  <c r="M273" i="12"/>
  <c r="V36" i="12"/>
  <c r="M59" i="12"/>
  <c r="N59" i="12" s="1"/>
  <c r="M82" i="12"/>
  <c r="R82" i="12" s="1"/>
  <c r="M28" i="12"/>
  <c r="N28" i="12" s="1"/>
  <c r="M53" i="12"/>
  <c r="N53" i="12" s="1"/>
  <c r="M131" i="12"/>
  <c r="N131" i="12" s="1"/>
  <c r="M200" i="12"/>
  <c r="M101" i="12"/>
  <c r="M49" i="12"/>
  <c r="R49" i="12" s="1"/>
  <c r="M33" i="12"/>
  <c r="N33" i="12" s="1"/>
  <c r="M21" i="12"/>
  <c r="N21" i="12" s="1"/>
  <c r="M44" i="12"/>
  <c r="R44" i="12" s="1"/>
  <c r="M259" i="12"/>
  <c r="N259" i="12" s="1"/>
  <c r="M231" i="12"/>
  <c r="N231" i="12" s="1"/>
  <c r="V12" i="14"/>
  <c r="M144" i="14"/>
  <c r="N144" i="14" s="1"/>
  <c r="M158" i="14"/>
  <c r="N158" i="14" s="1"/>
  <c r="M61" i="14"/>
  <c r="R61" i="14" s="1"/>
  <c r="M307" i="14"/>
  <c r="N307" i="14" s="1"/>
  <c r="M30" i="14"/>
  <c r="N30" i="14" s="1"/>
  <c r="M86" i="14"/>
  <c r="N86" i="14" s="1"/>
  <c r="R299" i="9"/>
  <c r="M153" i="14"/>
  <c r="M323" i="14"/>
  <c r="N323" i="14" s="1"/>
  <c r="M118" i="14"/>
  <c r="R118" i="14" s="1"/>
  <c r="M296" i="14"/>
  <c r="R296" i="14" s="1"/>
  <c r="M107" i="14"/>
  <c r="R107" i="14" s="1"/>
  <c r="M177" i="12"/>
  <c r="R177" i="12" s="1"/>
  <c r="M159" i="12"/>
  <c r="N159" i="12" s="1"/>
  <c r="M317" i="12"/>
  <c r="R317" i="12" s="1"/>
  <c r="M203" i="12"/>
  <c r="M22" i="12"/>
  <c r="R22" i="12" s="1"/>
  <c r="M134" i="12"/>
  <c r="N134" i="12" s="1"/>
  <c r="M296" i="12"/>
  <c r="N296" i="12" s="1"/>
  <c r="V23" i="12"/>
  <c r="V29" i="12"/>
  <c r="M330" i="12"/>
  <c r="N330" i="12" s="1"/>
  <c r="M161" i="12"/>
  <c r="R161" i="12" s="1"/>
  <c r="M213" i="12"/>
  <c r="M205" i="12"/>
  <c r="R205" i="12" s="1"/>
  <c r="M64" i="12"/>
  <c r="R64" i="12" s="1"/>
  <c r="M149" i="12"/>
  <c r="N149" i="12" s="1"/>
  <c r="M334" i="12"/>
  <c r="R334" i="12" s="1"/>
  <c r="M123" i="12"/>
  <c r="R123" i="12" s="1"/>
  <c r="M121" i="12"/>
  <c r="R121" i="12" s="1"/>
  <c r="V25" i="12"/>
  <c r="M24" i="12"/>
  <c r="M83" i="12"/>
  <c r="M139" i="12"/>
  <c r="N139" i="12" s="1"/>
  <c r="M182" i="12"/>
  <c r="N182" i="12" s="1"/>
  <c r="M88" i="12"/>
  <c r="R88" i="12" s="1"/>
  <c r="M274" i="12"/>
  <c r="N274" i="12" s="1"/>
  <c r="M127" i="14"/>
  <c r="N127" i="14" s="1"/>
  <c r="M331" i="14"/>
  <c r="R331" i="14" s="1"/>
  <c r="M215" i="14"/>
  <c r="V9" i="14"/>
  <c r="M255" i="14"/>
  <c r="R255" i="14" s="1"/>
  <c r="M284" i="14"/>
  <c r="R284" i="14" s="1"/>
  <c r="M186" i="14"/>
  <c r="R186" i="14" s="1"/>
  <c r="M184" i="14"/>
  <c r="N184" i="14" s="1"/>
  <c r="M297" i="14"/>
  <c r="N297" i="14" s="1"/>
  <c r="M123" i="14"/>
  <c r="V19" i="14"/>
  <c r="M84" i="14"/>
  <c r="N84" i="14" s="1"/>
  <c r="M115" i="14"/>
  <c r="R115" i="14" s="1"/>
  <c r="V13" i="12"/>
  <c r="M307" i="12"/>
  <c r="N307" i="12" s="1"/>
  <c r="V37" i="12"/>
  <c r="M130" i="12"/>
  <c r="N130" i="12" s="1"/>
  <c r="M184" i="12"/>
  <c r="V30" i="12"/>
  <c r="M185" i="12"/>
  <c r="R185" i="12" s="1"/>
  <c r="M181" i="12"/>
  <c r="M155" i="12"/>
  <c r="N155" i="12" s="1"/>
  <c r="M46" i="12"/>
  <c r="N46" i="12" s="1"/>
  <c r="M122" i="12"/>
  <c r="R122" i="12" s="1"/>
  <c r="M47" i="12"/>
  <c r="N47" i="12" s="1"/>
  <c r="M41" i="12"/>
  <c r="V35" i="12"/>
  <c r="M228" i="12"/>
  <c r="R228" i="12" s="1"/>
  <c r="M31" i="12"/>
  <c r="R31" i="12" s="1"/>
  <c r="M298" i="12"/>
  <c r="R298" i="12" s="1"/>
  <c r="M287" i="12"/>
  <c r="R287" i="12" s="1"/>
  <c r="M277" i="12"/>
  <c r="R277" i="12" s="1"/>
  <c r="M309" i="12"/>
  <c r="R309" i="12" s="1"/>
  <c r="M136" i="12"/>
  <c r="M96" i="12"/>
  <c r="N96" i="12" s="1"/>
  <c r="M333" i="12"/>
  <c r="N333" i="12" s="1"/>
  <c r="M135" i="12"/>
  <c r="N135" i="12" s="1"/>
  <c r="M238" i="12"/>
  <c r="N238" i="12" s="1"/>
  <c r="M115" i="12"/>
  <c r="N115" i="12" s="1"/>
  <c r="M73" i="12"/>
  <c r="R73" i="12" s="1"/>
  <c r="M167" i="12"/>
  <c r="R167" i="12" s="1"/>
  <c r="M268" i="12"/>
  <c r="M314" i="12"/>
  <c r="R314" i="12" s="1"/>
  <c r="M222" i="12"/>
  <c r="R222" i="12" s="1"/>
  <c r="M278" i="12"/>
  <c r="M107" i="12"/>
  <c r="N107" i="12" s="1"/>
  <c r="M129" i="12"/>
  <c r="M291" i="14"/>
  <c r="R291" i="14" s="1"/>
  <c r="R246" i="9"/>
  <c r="N92" i="9"/>
  <c r="M110" i="12"/>
  <c r="M221" i="12"/>
  <c r="N221" i="12" s="1"/>
  <c r="M95" i="12"/>
  <c r="M318" i="12"/>
  <c r="N318" i="12" s="1"/>
  <c r="M127" i="12"/>
  <c r="N127" i="12" s="1"/>
  <c r="M173" i="12"/>
  <c r="N173" i="12" s="1"/>
  <c r="M103" i="12"/>
  <c r="R103" i="12" s="1"/>
  <c r="M23" i="12"/>
  <c r="V10" i="12"/>
  <c r="V31" i="12"/>
  <c r="M229" i="12"/>
  <c r="R229" i="12" s="1"/>
  <c r="M54" i="12"/>
  <c r="N54" i="12" s="1"/>
  <c r="M148" i="12"/>
  <c r="N148" i="12" s="1"/>
  <c r="M91" i="12"/>
  <c r="N91" i="12" s="1"/>
  <c r="M89" i="12"/>
  <c r="R89" i="12" s="1"/>
  <c r="M62" i="12"/>
  <c r="M251" i="12"/>
  <c r="N251" i="12" s="1"/>
  <c r="M320" i="12"/>
  <c r="N320" i="12" s="1"/>
  <c r="M150" i="12"/>
  <c r="M193" i="12"/>
  <c r="N193" i="12" s="1"/>
  <c r="M244" i="12"/>
  <c r="M94" i="12"/>
  <c r="R94" i="12" s="1"/>
  <c r="V16" i="12"/>
  <c r="M253" i="12"/>
  <c r="M323" i="12"/>
  <c r="M52" i="12"/>
  <c r="R52" i="12" s="1"/>
  <c r="V7" i="12"/>
  <c r="M250" i="12"/>
  <c r="R250" i="12" s="1"/>
  <c r="M51" i="12"/>
  <c r="R51" i="12" s="1"/>
  <c r="V11" i="12"/>
  <c r="M260" i="12"/>
  <c r="N260" i="12" s="1"/>
  <c r="M104" i="12"/>
  <c r="M324" i="12"/>
  <c r="R324" i="12" s="1"/>
  <c r="M304" i="12"/>
  <c r="R304" i="12" s="1"/>
  <c r="N70" i="9"/>
  <c r="M301" i="12"/>
  <c r="N301" i="12" s="1"/>
  <c r="V24" i="12"/>
  <c r="M195" i="12"/>
  <c r="N195" i="12" s="1"/>
  <c r="M211" i="12"/>
  <c r="N211" i="12" s="1"/>
  <c r="M272" i="12"/>
  <c r="M162" i="12"/>
  <c r="M119" i="12"/>
  <c r="N119" i="12" s="1"/>
  <c r="M316" i="12"/>
  <c r="M219" i="12"/>
  <c r="R219" i="12" s="1"/>
  <c r="M206" i="12"/>
  <c r="N206" i="12" s="1"/>
  <c r="V17" i="12"/>
  <c r="M39" i="12"/>
  <c r="N39" i="12" s="1"/>
  <c r="M246" i="12"/>
  <c r="M240" i="12"/>
  <c r="M72" i="12"/>
  <c r="R72" i="12" s="1"/>
  <c r="M312" i="12"/>
  <c r="M126" i="12"/>
  <c r="R126" i="12" s="1"/>
  <c r="M329" i="12"/>
  <c r="N329" i="12" s="1"/>
  <c r="M325" i="12"/>
  <c r="R325" i="12" s="1"/>
  <c r="M112" i="12"/>
  <c r="N112" i="12" s="1"/>
  <c r="M271" i="12"/>
  <c r="M295" i="12"/>
  <c r="V33" i="12"/>
  <c r="M42" i="12"/>
  <c r="M71" i="12"/>
  <c r="N71" i="12" s="1"/>
  <c r="M192" i="12"/>
  <c r="N192" i="12" s="1"/>
  <c r="M169" i="12"/>
  <c r="N169" i="12" s="1"/>
  <c r="M283" i="12"/>
  <c r="R283" i="12" s="1"/>
  <c r="M247" i="12"/>
  <c r="M265" i="12"/>
  <c r="M125" i="12"/>
  <c r="R125" i="12" s="1"/>
  <c r="V18" i="12"/>
  <c r="M75" i="12"/>
  <c r="N75" i="12" s="1"/>
  <c r="M156" i="12"/>
  <c r="N156" i="12" s="1"/>
  <c r="M248" i="12"/>
  <c r="R248" i="12" s="1"/>
  <c r="V20" i="12"/>
  <c r="M78" i="12"/>
  <c r="M37" i="12"/>
  <c r="M168" i="12"/>
  <c r="N168" i="12" s="1"/>
  <c r="M164" i="12"/>
  <c r="M85" i="12"/>
  <c r="N85" i="12" s="1"/>
  <c r="M330" i="14"/>
  <c r="M229" i="14"/>
  <c r="R229" i="14" s="1"/>
  <c r="M168" i="14"/>
  <c r="N168" i="14" s="1"/>
  <c r="M98" i="14"/>
  <c r="M302" i="14"/>
  <c r="M143" i="14"/>
  <c r="R143" i="14" s="1"/>
  <c r="M218" i="14"/>
  <c r="V11" i="14"/>
  <c r="M268" i="14"/>
  <c r="N268" i="14" s="1"/>
  <c r="N88" i="9"/>
  <c r="N298" i="9"/>
  <c r="M318" i="14"/>
  <c r="N318" i="14" s="1"/>
  <c r="M255" i="12"/>
  <c r="N255" i="12" s="1"/>
  <c r="M306" i="12"/>
  <c r="N306" i="12" s="1"/>
  <c r="M76" i="12"/>
  <c r="M289" i="12"/>
  <c r="R289" i="12" s="1"/>
  <c r="M305" i="12"/>
  <c r="R305" i="12" s="1"/>
  <c r="V26" i="12"/>
  <c r="M137" i="12"/>
  <c r="N137" i="12" s="1"/>
  <c r="M124" i="12"/>
  <c r="N124" i="12" s="1"/>
  <c r="M214" i="12"/>
  <c r="R214" i="12" s="1"/>
  <c r="M171" i="12"/>
  <c r="R171" i="12" s="1"/>
  <c r="M98" i="12"/>
  <c r="M186" i="12"/>
  <c r="N186" i="12" s="1"/>
  <c r="M266" i="12"/>
  <c r="R266" i="12" s="1"/>
  <c r="M288" i="12"/>
  <c r="R288" i="12" s="1"/>
  <c r="M187" i="12"/>
  <c r="N187" i="12" s="1"/>
  <c r="M299" i="12"/>
  <c r="N299" i="12" s="1"/>
  <c r="M90" i="12"/>
  <c r="R90" i="12" s="1"/>
  <c r="M194" i="12"/>
  <c r="R194" i="12" s="1"/>
  <c r="M199" i="12"/>
  <c r="V34" i="12"/>
  <c r="M293" i="12"/>
  <c r="N293" i="12" s="1"/>
  <c r="M92" i="12"/>
  <c r="R92" i="12" s="1"/>
  <c r="M157" i="12"/>
  <c r="R157" i="12" s="1"/>
  <c r="M99" i="12"/>
  <c r="N99" i="12" s="1"/>
  <c r="M267" i="12"/>
  <c r="R267" i="12" s="1"/>
  <c r="M256" i="12"/>
  <c r="R256" i="12" s="1"/>
  <c r="V5" i="12"/>
  <c r="V12" i="12"/>
  <c r="M197" i="12"/>
  <c r="N197" i="12" s="1"/>
  <c r="M97" i="12"/>
  <c r="N97" i="12" s="1"/>
  <c r="M336" i="12"/>
  <c r="R336" i="12" s="1"/>
  <c r="M300" i="12"/>
  <c r="R300" i="12" s="1"/>
  <c r="M142" i="12"/>
  <c r="R142" i="12" s="1"/>
  <c r="M198" i="12"/>
  <c r="N198" i="12" s="1"/>
  <c r="M327" i="12"/>
  <c r="M128" i="12"/>
  <c r="N128" i="12" s="1"/>
  <c r="M242" i="12"/>
  <c r="N242" i="12" s="1"/>
  <c r="M290" i="12"/>
  <c r="R290" i="12" s="1"/>
  <c r="M172" i="12"/>
  <c r="N172" i="12" s="1"/>
  <c r="M120" i="14"/>
  <c r="R120" i="14" s="1"/>
  <c r="M194" i="14"/>
  <c r="M188" i="14"/>
  <c r="N188" i="14" s="1"/>
  <c r="M315" i="14"/>
  <c r="M111" i="14"/>
  <c r="R111" i="14" s="1"/>
  <c r="M279" i="14"/>
  <c r="N279" i="14" s="1"/>
  <c r="M211" i="14"/>
  <c r="R211" i="14" s="1"/>
  <c r="M93" i="14"/>
  <c r="M133" i="14"/>
  <c r="R133" i="14" s="1"/>
  <c r="M79" i="14"/>
  <c r="R79" i="14" s="1"/>
  <c r="R235" i="9"/>
  <c r="M292" i="14"/>
  <c r="N292" i="14" s="1"/>
  <c r="M191" i="14"/>
  <c r="N191" i="14" s="1"/>
  <c r="M138" i="14"/>
  <c r="N138" i="14" s="1"/>
  <c r="M126" i="14"/>
  <c r="M224" i="14"/>
  <c r="R224" i="14" s="1"/>
  <c r="M71" i="14"/>
  <c r="R71" i="14" s="1"/>
  <c r="M104" i="14"/>
  <c r="N104" i="14" s="1"/>
  <c r="M221" i="14"/>
  <c r="M40" i="14"/>
  <c r="N40" i="14" s="1"/>
  <c r="V8" i="14"/>
  <c r="M100" i="14"/>
  <c r="N100" i="14" s="1"/>
  <c r="M56" i="14"/>
  <c r="M110" i="14"/>
  <c r="N110" i="14" s="1"/>
  <c r="M295" i="14"/>
  <c r="R258" i="9"/>
  <c r="N28" i="9"/>
  <c r="R28" i="9"/>
  <c r="N107" i="9"/>
  <c r="R107" i="9"/>
  <c r="M324" i="14"/>
  <c r="R324" i="14" s="1"/>
  <c r="M172" i="14"/>
  <c r="R172" i="14" s="1"/>
  <c r="M68" i="14"/>
  <c r="M288" i="14"/>
  <c r="R288" i="14" s="1"/>
  <c r="M52" i="14"/>
  <c r="R52" i="14" s="1"/>
  <c r="V22" i="14"/>
  <c r="M155" i="14"/>
  <c r="N155" i="14" s="1"/>
  <c r="R59" i="9"/>
  <c r="N59" i="9"/>
  <c r="M185" i="14"/>
  <c r="R37" i="9"/>
  <c r="N37" i="9"/>
  <c r="R123" i="9"/>
  <c r="N123" i="9"/>
  <c r="N30" i="9"/>
  <c r="R167" i="9"/>
  <c r="N167" i="9"/>
  <c r="M245" i="14"/>
  <c r="N245" i="14" s="1"/>
  <c r="M200" i="14"/>
  <c r="R200" i="14" s="1"/>
  <c r="M83" i="14"/>
  <c r="N83" i="14" s="1"/>
  <c r="M105" i="14"/>
  <c r="N105" i="14" s="1"/>
  <c r="M27" i="14"/>
  <c r="M261" i="14"/>
  <c r="N261" i="14" s="1"/>
  <c r="M195" i="14"/>
  <c r="R195" i="14" s="1"/>
  <c r="M183" i="14"/>
  <c r="R183" i="14" s="1"/>
  <c r="M309" i="14"/>
  <c r="R309" i="14" s="1"/>
  <c r="M230" i="14"/>
  <c r="R230" i="14" s="1"/>
  <c r="M91" i="14"/>
  <c r="R91" i="14" s="1"/>
  <c r="M176" i="14"/>
  <c r="R176" i="14" s="1"/>
  <c r="M99" i="14"/>
  <c r="V20" i="14"/>
  <c r="M122" i="14"/>
  <c r="R122" i="14" s="1"/>
  <c r="N306" i="9"/>
  <c r="R306" i="9"/>
  <c r="N261" i="9"/>
  <c r="R102" i="9"/>
  <c r="N102" i="9"/>
  <c r="N91" i="9"/>
  <c r="R91" i="9"/>
  <c r="R31" i="9"/>
  <c r="N31" i="9"/>
  <c r="R82" i="9"/>
  <c r="N82" i="9"/>
  <c r="N137" i="9"/>
  <c r="N122" i="9"/>
  <c r="R122" i="9"/>
  <c r="N285" i="9"/>
  <c r="R285" i="9"/>
  <c r="N294" i="9"/>
  <c r="R212" i="9"/>
  <c r="N212" i="9"/>
  <c r="M46" i="14"/>
  <c r="N46" i="14" s="1"/>
  <c r="R180" i="9"/>
  <c r="N180" i="9"/>
  <c r="M128" i="14"/>
  <c r="R128" i="14" s="1"/>
  <c r="R66" i="9"/>
  <c r="N66" i="9"/>
  <c r="R303" i="9"/>
  <c r="N303" i="9"/>
  <c r="R114" i="9"/>
  <c r="N114" i="9"/>
  <c r="R147" i="9"/>
  <c r="N139" i="9"/>
  <c r="R223" i="9"/>
  <c r="R229" i="9"/>
  <c r="N229" i="9"/>
  <c r="N255" i="9"/>
  <c r="R255" i="9"/>
  <c r="R194" i="9"/>
  <c r="N194" i="9"/>
  <c r="R292" i="9"/>
  <c r="N292" i="9"/>
  <c r="N117" i="9"/>
  <c r="R117" i="9"/>
  <c r="R134" i="9"/>
  <c r="R62" i="9"/>
  <c r="N62" i="9"/>
  <c r="N249" i="9"/>
  <c r="R249" i="9"/>
  <c r="N58" i="9"/>
  <c r="R58" i="9"/>
  <c r="R186" i="9"/>
  <c r="N186" i="9"/>
  <c r="R308" i="9"/>
  <c r="N308" i="9"/>
  <c r="R169" i="9"/>
  <c r="N169" i="9"/>
  <c r="R96" i="9"/>
  <c r="N96" i="9"/>
  <c r="N197" i="9"/>
  <c r="R197" i="9"/>
  <c r="R237" i="9"/>
  <c r="N237" i="9"/>
  <c r="N208" i="9"/>
  <c r="R208" i="9"/>
  <c r="N230" i="9"/>
  <c r="R284" i="9"/>
  <c r="N326" i="9"/>
  <c r="R326" i="9"/>
  <c r="R220" i="9"/>
  <c r="N220" i="9"/>
  <c r="N97" i="9"/>
  <c r="R97" i="9"/>
  <c r="N218" i="9"/>
  <c r="R218" i="9"/>
  <c r="N152" i="9"/>
  <c r="R152" i="9"/>
  <c r="N27" i="9"/>
  <c r="R27" i="9"/>
  <c r="R217" i="9"/>
  <c r="N217" i="9"/>
  <c r="R309" i="9"/>
  <c r="N309" i="9"/>
  <c r="N33" i="9"/>
  <c r="R296" i="9"/>
  <c r="N296" i="9"/>
  <c r="R32" i="9"/>
  <c r="N32" i="9"/>
  <c r="R214" i="9"/>
  <c r="N214" i="9"/>
  <c r="N94" i="9"/>
  <c r="R94" i="9"/>
  <c r="N130" i="9"/>
  <c r="R130" i="9"/>
  <c r="N231" i="9"/>
  <c r="R231" i="9"/>
  <c r="R245" i="9"/>
  <c r="N245" i="9"/>
  <c r="N219" i="9"/>
  <c r="R219" i="9"/>
  <c r="R129" i="9"/>
  <c r="N164" i="9"/>
  <c r="R164" i="9"/>
  <c r="R293" i="9"/>
  <c r="N293" i="9"/>
  <c r="N51" i="9"/>
  <c r="R51" i="9"/>
  <c r="R250" i="9"/>
  <c r="N250" i="9"/>
  <c r="R54" i="9"/>
  <c r="N54" i="9"/>
  <c r="R156" i="9"/>
  <c r="N305" i="9"/>
  <c r="R305" i="9"/>
  <c r="N240" i="9"/>
  <c r="R240" i="9"/>
  <c r="M278" i="14"/>
  <c r="R278" i="14" s="1"/>
  <c r="M58" i="14"/>
  <c r="R58" i="14" s="1"/>
  <c r="M256" i="14"/>
  <c r="N256" i="14" s="1"/>
  <c r="M262" i="14"/>
  <c r="M328" i="14"/>
  <c r="R328" i="14" s="1"/>
  <c r="M75" i="14"/>
  <c r="N75" i="14" s="1"/>
  <c r="V15" i="14"/>
  <c r="M57" i="14"/>
  <c r="N57" i="14" s="1"/>
  <c r="M277" i="14"/>
  <c r="N277" i="14" s="1"/>
  <c r="M249" i="14"/>
  <c r="N249" i="14" s="1"/>
  <c r="M54" i="14"/>
  <c r="N54" i="14" s="1"/>
  <c r="M132" i="14"/>
  <c r="M147" i="14"/>
  <c r="R147" i="14" s="1"/>
  <c r="M248" i="14"/>
  <c r="R248" i="14" s="1"/>
  <c r="M187" i="14"/>
  <c r="R187" i="14" s="1"/>
  <c r="M116" i="14"/>
  <c r="R116" i="14" s="1"/>
  <c r="M228" i="14"/>
  <c r="N228" i="14" s="1"/>
  <c r="M21" i="14"/>
  <c r="R21" i="14" s="1"/>
  <c r="M326" i="14"/>
  <c r="R326" i="14" s="1"/>
  <c r="M44" i="14"/>
  <c r="M219" i="14"/>
  <c r="N219" i="14" s="1"/>
  <c r="M299" i="14"/>
  <c r="N299" i="14" s="1"/>
  <c r="R176" i="9"/>
  <c r="N176" i="9"/>
  <c r="R143" i="9"/>
  <c r="N143" i="9"/>
  <c r="R119" i="9"/>
  <c r="N119" i="9"/>
  <c r="R80" i="9"/>
  <c r="N85" i="9"/>
  <c r="R69" i="9"/>
  <c r="N69" i="9"/>
  <c r="N185" i="9"/>
  <c r="R185" i="9"/>
  <c r="R210" i="9"/>
  <c r="N210" i="9"/>
  <c r="R25" i="9"/>
  <c r="N25" i="9"/>
  <c r="R320" i="9"/>
  <c r="N320" i="9"/>
  <c r="R109" i="9"/>
  <c r="R73" i="9"/>
  <c r="N73" i="9"/>
  <c r="N227" i="9"/>
  <c r="R227" i="9"/>
  <c r="N209" i="9"/>
  <c r="R209" i="9"/>
  <c r="R153" i="9"/>
  <c r="N153" i="9"/>
  <c r="N50" i="9"/>
  <c r="N116" i="9"/>
  <c r="R116" i="9"/>
  <c r="R61" i="9"/>
  <c r="N77" i="9"/>
  <c r="R77" i="9"/>
  <c r="R136" i="9"/>
  <c r="N136" i="9"/>
  <c r="R113" i="9"/>
  <c r="N113" i="9"/>
  <c r="R120" i="9"/>
  <c r="N120" i="9"/>
  <c r="R41" i="9"/>
  <c r="N41" i="9"/>
  <c r="N211" i="9"/>
  <c r="R211" i="9"/>
  <c r="M159" i="14"/>
  <c r="N159" i="14" s="1"/>
  <c r="M204" i="14"/>
  <c r="N204" i="14" s="1"/>
  <c r="M275" i="14"/>
  <c r="R275" i="14" s="1"/>
  <c r="M165" i="14"/>
  <c r="V5" i="14"/>
  <c r="M76" i="14"/>
  <c r="N76" i="14" s="1"/>
  <c r="M286" i="14"/>
  <c r="M39" i="14"/>
  <c r="N39" i="14" s="1"/>
  <c r="M85" i="14"/>
  <c r="N85" i="14" s="1"/>
  <c r="M151" i="14"/>
  <c r="R151" i="14" s="1"/>
  <c r="M41" i="14"/>
  <c r="R41" i="14" s="1"/>
  <c r="M179" i="14"/>
  <c r="M234" i="14"/>
  <c r="R234" i="14" s="1"/>
  <c r="M241" i="14"/>
  <c r="N241" i="14" s="1"/>
  <c r="M264" i="14"/>
  <c r="R264" i="14" s="1"/>
  <c r="N262" i="9"/>
  <c r="R262" i="9"/>
  <c r="N34" i="9"/>
  <c r="R150" i="9"/>
  <c r="N150" i="9"/>
  <c r="N273" i="9"/>
  <c r="R273" i="9"/>
  <c r="N179" i="9"/>
  <c r="R179" i="9"/>
  <c r="R53" i="9"/>
  <c r="N53" i="9"/>
  <c r="N256" i="9"/>
  <c r="R256" i="9"/>
  <c r="R251" i="9"/>
  <c r="N251" i="9"/>
  <c r="R190" i="9"/>
  <c r="R48" i="9"/>
  <c r="N48" i="9"/>
  <c r="R71" i="9"/>
  <c r="N71" i="9"/>
  <c r="N302" i="9"/>
  <c r="R302" i="9"/>
  <c r="N243" i="9"/>
  <c r="R243" i="9"/>
  <c r="N112" i="9"/>
  <c r="R112" i="9"/>
  <c r="R22" i="9"/>
  <c r="N22" i="9"/>
  <c r="N183" i="9"/>
  <c r="R183" i="9"/>
  <c r="N322" i="9"/>
  <c r="R322" i="9"/>
  <c r="N244" i="9"/>
  <c r="R244" i="9"/>
  <c r="R323" i="9"/>
  <c r="N323" i="9"/>
  <c r="R127" i="9"/>
  <c r="N127" i="9"/>
  <c r="N146" i="9"/>
  <c r="R146" i="9"/>
  <c r="N213" i="9"/>
  <c r="N324" i="9"/>
  <c r="R324" i="9"/>
  <c r="N290" i="9"/>
  <c r="R290" i="9"/>
  <c r="N104" i="9"/>
  <c r="R104" i="9"/>
  <c r="N247" i="9"/>
  <c r="R247" i="9"/>
  <c r="R191" i="9"/>
  <c r="N191" i="9"/>
  <c r="N78" i="9"/>
  <c r="R78" i="9"/>
  <c r="N81" i="9"/>
  <c r="R81" i="9"/>
  <c r="N198" i="9"/>
  <c r="R198" i="9"/>
  <c r="N84" i="9"/>
  <c r="R84" i="9"/>
  <c r="R264" i="9"/>
  <c r="R36" i="9"/>
  <c r="N36" i="9"/>
  <c r="R162" i="9"/>
  <c r="N162" i="9"/>
  <c r="N68" i="9"/>
  <c r="R68" i="9"/>
  <c r="R263" i="9"/>
  <c r="N263" i="9"/>
  <c r="N242" i="9"/>
  <c r="R242" i="9"/>
  <c r="N275" i="9"/>
  <c r="R275" i="9"/>
  <c r="R79" i="9"/>
  <c r="R279" i="9"/>
  <c r="N279" i="9"/>
  <c r="R203" i="9"/>
  <c r="N203" i="9"/>
  <c r="N215" i="9"/>
  <c r="R215" i="9"/>
  <c r="R316" i="9"/>
  <c r="N316" i="9"/>
  <c r="N163" i="9"/>
  <c r="R163" i="9"/>
  <c r="R124" i="9"/>
  <c r="N124" i="9"/>
  <c r="N105" i="9"/>
  <c r="R257" i="9"/>
  <c r="N257" i="9"/>
  <c r="R144" i="9"/>
  <c r="N144" i="9"/>
  <c r="N110" i="9"/>
  <c r="R110" i="9"/>
  <c r="N165" i="9"/>
  <c r="R165" i="9"/>
  <c r="M164" i="14"/>
  <c r="N164" i="14" s="1"/>
  <c r="M199" i="14"/>
  <c r="R199" i="14" s="1"/>
  <c r="R201" i="9"/>
  <c r="N201" i="9"/>
  <c r="N277" i="9"/>
  <c r="N60" i="9"/>
  <c r="R60" i="9"/>
  <c r="N241" i="9"/>
  <c r="R241" i="9"/>
  <c r="N270" i="9"/>
  <c r="R270" i="9"/>
  <c r="R52" i="9"/>
  <c r="N52" i="9"/>
  <c r="N138" i="9"/>
  <c r="R138" i="9"/>
  <c r="N166" i="9"/>
  <c r="R166" i="9"/>
  <c r="N155" i="9"/>
  <c r="R155" i="9"/>
  <c r="N64" i="9"/>
  <c r="R64" i="9"/>
  <c r="R83" i="9"/>
  <c r="N83" i="9"/>
  <c r="R221" i="9"/>
  <c r="N221" i="9"/>
  <c r="N311" i="9"/>
  <c r="N56" i="9"/>
  <c r="N232" i="9"/>
  <c r="R232" i="9"/>
  <c r="R278" i="9"/>
  <c r="N278" i="9"/>
  <c r="N125" i="9"/>
  <c r="R125" i="9"/>
  <c r="N87" i="9"/>
  <c r="R87" i="9"/>
  <c r="N86" i="9"/>
  <c r="R86" i="9"/>
  <c r="R239" i="9"/>
  <c r="R45" i="9"/>
  <c r="N45" i="9"/>
  <c r="R195" i="9"/>
  <c r="N195" i="9"/>
  <c r="N272" i="9"/>
  <c r="R272" i="9"/>
  <c r="R44" i="9"/>
  <c r="N44" i="9"/>
  <c r="R204" i="9"/>
  <c r="N204" i="9"/>
  <c r="M150" i="14"/>
  <c r="N150" i="14" s="1"/>
  <c r="M117" i="14"/>
  <c r="N117" i="14" s="1"/>
  <c r="M67" i="14"/>
  <c r="R67" i="14" s="1"/>
  <c r="M267" i="14"/>
  <c r="R267" i="14" s="1"/>
  <c r="M336" i="14"/>
  <c r="R336" i="14" s="1"/>
  <c r="M190" i="14"/>
  <c r="R190" i="14" s="1"/>
  <c r="M283" i="14"/>
  <c r="R283" i="14" s="1"/>
  <c r="M196" i="14"/>
  <c r="N196" i="14" s="1"/>
  <c r="M38" i="14"/>
  <c r="N38" i="14" s="1"/>
  <c r="M201" i="14"/>
  <c r="N201" i="14" s="1"/>
  <c r="M239" i="14"/>
  <c r="R239" i="14" s="1"/>
  <c r="M270" i="14"/>
  <c r="R270" i="14" s="1"/>
  <c r="V4" i="14"/>
  <c r="M333" i="14"/>
  <c r="N333" i="14" s="1"/>
  <c r="M335" i="14"/>
  <c r="R335" i="14" s="1"/>
  <c r="R314" i="9"/>
  <c r="N314" i="9"/>
  <c r="N252" i="9"/>
  <c r="R252" i="9"/>
  <c r="N307" i="9"/>
  <c r="R307" i="9"/>
  <c r="N184" i="9"/>
  <c r="R184" i="9"/>
  <c r="R161" i="9"/>
  <c r="N161" i="9"/>
  <c r="R265" i="9"/>
  <c r="N265" i="9"/>
  <c r="R289" i="9"/>
  <c r="N289" i="9"/>
  <c r="R286" i="9"/>
  <c r="N286" i="9"/>
  <c r="N158" i="9"/>
  <c r="R158" i="9"/>
  <c r="N266" i="9"/>
  <c r="R266" i="9"/>
  <c r="R39" i="9"/>
  <c r="N39" i="9"/>
  <c r="N57" i="9"/>
  <c r="R103" i="9"/>
  <c r="N103" i="9"/>
  <c r="R205" i="9"/>
  <c r="N205" i="9"/>
  <c r="R128" i="9"/>
  <c r="N128" i="9"/>
  <c r="N228" i="9"/>
  <c r="R228" i="9"/>
  <c r="R253" i="9"/>
  <c r="N253" i="9"/>
  <c r="N187" i="9"/>
  <c r="R187" i="9"/>
  <c r="N216" i="9"/>
  <c r="R216" i="9"/>
  <c r="N274" i="9"/>
  <c r="R274" i="9"/>
  <c r="R89" i="9"/>
  <c r="N89" i="9"/>
  <c r="R106" i="9"/>
  <c r="R29" i="9"/>
  <c r="N29" i="9"/>
  <c r="N206" i="9"/>
  <c r="R206" i="9"/>
  <c r="R291" i="9"/>
  <c r="M49" i="14"/>
  <c r="R49" i="14" s="1"/>
  <c r="R76" i="9"/>
  <c r="N76" i="9"/>
  <c r="N254" i="9"/>
  <c r="R254" i="9"/>
  <c r="N319" i="9"/>
  <c r="R319" i="9"/>
  <c r="R173" i="9"/>
  <c r="N173" i="9"/>
  <c r="R283" i="9"/>
  <c r="N283" i="9"/>
  <c r="N260" i="9"/>
  <c r="N226" i="9"/>
  <c r="R226" i="9"/>
  <c r="R145" i="9"/>
  <c r="N145" i="9"/>
  <c r="R310" i="9"/>
  <c r="N310" i="9"/>
  <c r="N42" i="9"/>
  <c r="R42" i="9"/>
  <c r="N234" i="9"/>
  <c r="R234" i="9"/>
  <c r="R175" i="9"/>
  <c r="N175" i="9"/>
  <c r="N207" i="9"/>
  <c r="R207" i="9"/>
  <c r="N313" i="9"/>
  <c r="R313" i="9"/>
  <c r="N154" i="9"/>
  <c r="R65" i="9"/>
  <c r="N65" i="9"/>
  <c r="R168" i="9"/>
  <c r="N168" i="9"/>
  <c r="N149" i="9"/>
  <c r="R149" i="9"/>
  <c r="N26" i="9"/>
  <c r="R26" i="9"/>
  <c r="R318" i="9"/>
  <c r="N318" i="9"/>
  <c r="R90" i="9"/>
  <c r="N90" i="9"/>
  <c r="M258" i="14"/>
  <c r="R258" i="14" s="1"/>
  <c r="V13" i="14"/>
  <c r="M208" i="14"/>
  <c r="R208" i="14" s="1"/>
  <c r="V6" i="14"/>
  <c r="V3" i="14"/>
  <c r="M162" i="14"/>
  <c r="N162" i="14" s="1"/>
  <c r="M182" i="14"/>
  <c r="N182" i="14" s="1"/>
  <c r="M232" i="14"/>
  <c r="N232" i="14" s="1"/>
  <c r="M142" i="14"/>
  <c r="N142" i="14" s="1"/>
  <c r="M29" i="14"/>
  <c r="N29" i="14" s="1"/>
  <c r="M48" i="14"/>
  <c r="N48" i="14" s="1"/>
  <c r="M125" i="14"/>
  <c r="R125" i="14" s="1"/>
  <c r="M51" i="14"/>
  <c r="N51" i="14" s="1"/>
  <c r="M325" i="14"/>
  <c r="R325" i="14" s="1"/>
  <c r="M242" i="14"/>
  <c r="R242" i="14" s="1"/>
  <c r="M113" i="14"/>
  <c r="R113" i="14" s="1"/>
  <c r="M134" i="14"/>
  <c r="N134" i="14" s="1"/>
  <c r="M244" i="14"/>
  <c r="N244" i="14" s="1"/>
  <c r="M329" i="14"/>
  <c r="R329" i="14" s="1"/>
  <c r="M121" i="14"/>
  <c r="N121" i="14" s="1"/>
  <c r="M332" i="14"/>
  <c r="R332" i="14" s="1"/>
  <c r="M90" i="14"/>
  <c r="R90" i="14" s="1"/>
  <c r="M202" i="14"/>
  <c r="N202" i="14" s="1"/>
  <c r="M320" i="14"/>
  <c r="R320" i="14" s="1"/>
  <c r="M313" i="14"/>
  <c r="R313" i="14" s="1"/>
  <c r="M227" i="14"/>
  <c r="N227" i="14" s="1"/>
  <c r="M178" i="14"/>
  <c r="N178" i="14" s="1"/>
  <c r="M74" i="14"/>
  <c r="N74" i="14" s="1"/>
  <c r="V18" i="14"/>
  <c r="M81" i="14"/>
  <c r="N81" i="14" s="1"/>
  <c r="M300" i="14"/>
  <c r="N300" i="14" s="1"/>
  <c r="M32" i="14"/>
  <c r="N32" i="14" s="1"/>
  <c r="M174" i="14"/>
  <c r="R174" i="14" s="1"/>
  <c r="M37" i="14"/>
  <c r="R37" i="14" s="1"/>
  <c r="M173" i="14"/>
  <c r="N173" i="14" s="1"/>
  <c r="M289" i="14"/>
  <c r="R289" i="14" s="1"/>
  <c r="M129" i="14"/>
  <c r="R129" i="14" s="1"/>
  <c r="M266" i="14"/>
  <c r="R266" i="14" s="1"/>
  <c r="M220" i="14"/>
  <c r="R220" i="14" s="1"/>
  <c r="M154" i="14"/>
  <c r="R154" i="14" s="1"/>
  <c r="M146" i="14"/>
  <c r="R146" i="14" s="1"/>
  <c r="M167" i="14"/>
  <c r="N167" i="14" s="1"/>
  <c r="M236" i="14"/>
  <c r="R236" i="14" s="1"/>
  <c r="M34" i="14"/>
  <c r="N34" i="14" s="1"/>
  <c r="M265" i="14"/>
  <c r="R265" i="14" s="1"/>
  <c r="M210" i="14"/>
  <c r="R210" i="14" s="1"/>
  <c r="M33" i="14"/>
  <c r="R33" i="14" s="1"/>
  <c r="M42" i="14"/>
  <c r="N42" i="14" s="1"/>
  <c r="M276" i="14"/>
  <c r="R276" i="14" s="1"/>
  <c r="M237" i="14"/>
  <c r="R237" i="14" s="1"/>
  <c r="V7" i="14"/>
  <c r="M149" i="14"/>
  <c r="R149" i="14" s="1"/>
  <c r="M303" i="14"/>
  <c r="R303" i="14" s="1"/>
  <c r="M94" i="14"/>
  <c r="R94" i="14" s="1"/>
  <c r="M327" i="14"/>
  <c r="N327" i="14" s="1"/>
  <c r="M290" i="14"/>
  <c r="N290" i="14" s="1"/>
  <c r="M240" i="14"/>
  <c r="N240" i="14" s="1"/>
  <c r="M246" i="14"/>
  <c r="N246" i="14" s="1"/>
  <c r="M108" i="14"/>
  <c r="R108" i="14" s="1"/>
  <c r="M66" i="14"/>
  <c r="N66" i="14" s="1"/>
  <c r="M334" i="14"/>
  <c r="N334" i="14" s="1"/>
  <c r="M103" i="14"/>
  <c r="R103" i="14" s="1"/>
  <c r="M130" i="14"/>
  <c r="N130" i="14" s="1"/>
  <c r="M212" i="14"/>
  <c r="N212" i="14" s="1"/>
  <c r="M316" i="14"/>
  <c r="R316" i="14" s="1"/>
  <c r="M55" i="14"/>
  <c r="N55" i="14" s="1"/>
  <c r="M160" i="14"/>
  <c r="R160" i="14" s="1"/>
  <c r="M271" i="14"/>
  <c r="N271" i="14" s="1"/>
  <c r="M92" i="14"/>
  <c r="N92" i="14" s="1"/>
  <c r="M60" i="14"/>
  <c r="N60" i="14" s="1"/>
  <c r="M169" i="14"/>
  <c r="N169" i="14" s="1"/>
  <c r="M24" i="14"/>
  <c r="N24" i="14" s="1"/>
  <c r="M301" i="14"/>
  <c r="N301" i="14" s="1"/>
  <c r="M35" i="14"/>
  <c r="R35" i="14" s="1"/>
  <c r="M189" i="14"/>
  <c r="N189" i="14" s="1"/>
  <c r="M73" i="14"/>
  <c r="N73" i="14" s="1"/>
  <c r="M314" i="14"/>
  <c r="R314" i="14" s="1"/>
  <c r="M166" i="14"/>
  <c r="R166" i="14" s="1"/>
  <c r="M53" i="14"/>
  <c r="N53" i="14" s="1"/>
  <c r="M80" i="14"/>
  <c r="N80" i="14" s="1"/>
  <c r="M181" i="14"/>
  <c r="R181" i="14" s="1"/>
  <c r="M50" i="14"/>
  <c r="R50" i="14" s="1"/>
  <c r="M197" i="14"/>
  <c r="N197" i="14" s="1"/>
  <c r="M250" i="14"/>
  <c r="N250" i="14" s="1"/>
  <c r="M25" i="14"/>
  <c r="N25" i="14" s="1"/>
  <c r="M78" i="14"/>
  <c r="R78" i="14" s="1"/>
  <c r="M263" i="14"/>
  <c r="R263" i="14" s="1"/>
  <c r="M293" i="14"/>
  <c r="R293" i="14" s="1"/>
  <c r="M243" i="14"/>
  <c r="N243" i="14" s="1"/>
  <c r="M175" i="14"/>
  <c r="R175" i="14" s="1"/>
  <c r="M72" i="14"/>
  <c r="R72" i="14" s="1"/>
  <c r="M140" i="14"/>
  <c r="N140" i="14" s="1"/>
  <c r="M260" i="14"/>
  <c r="N260" i="14" s="1"/>
  <c r="M281" i="14"/>
  <c r="R281" i="14" s="1"/>
  <c r="M304" i="14"/>
  <c r="R304" i="14" s="1"/>
  <c r="V21" i="14"/>
  <c r="M63" i="14"/>
  <c r="R63" i="14" s="1"/>
  <c r="M209" i="14"/>
  <c r="R209" i="14" s="1"/>
  <c r="M43" i="14"/>
  <c r="N43" i="14" s="1"/>
  <c r="M298" i="14"/>
  <c r="R298" i="14" s="1"/>
  <c r="M269" i="14"/>
  <c r="N269" i="14" s="1"/>
  <c r="M82" i="14"/>
  <c r="N82" i="14" s="1"/>
  <c r="M226" i="14"/>
  <c r="N226" i="14" s="1"/>
  <c r="M131" i="14"/>
  <c r="N131" i="14" s="1"/>
  <c r="M45" i="14"/>
  <c r="R45" i="14" s="1"/>
  <c r="M171" i="14"/>
  <c r="N171" i="14" s="1"/>
  <c r="M47" i="14"/>
  <c r="R47" i="14" s="1"/>
  <c r="M257" i="14"/>
  <c r="R257" i="14" s="1"/>
  <c r="M308" i="14"/>
  <c r="R308" i="14" s="1"/>
  <c r="M254" i="14"/>
  <c r="R254" i="14" s="1"/>
  <c r="M273" i="14"/>
  <c r="N273" i="14" s="1"/>
  <c r="M217" i="14"/>
  <c r="R217" i="14" s="1"/>
  <c r="M135" i="14"/>
  <c r="N135" i="14" s="1"/>
  <c r="M214" i="14"/>
  <c r="N214" i="14" s="1"/>
  <c r="M141" i="14"/>
  <c r="R141" i="14" s="1"/>
  <c r="M319" i="14"/>
  <c r="N319" i="14" s="1"/>
  <c r="M65" i="14"/>
  <c r="R65" i="14" s="1"/>
  <c r="M157" i="14"/>
  <c r="R157" i="14" s="1"/>
  <c r="M77" i="14"/>
  <c r="N77" i="14" s="1"/>
  <c r="M70" i="14"/>
  <c r="R70" i="14" s="1"/>
  <c r="M88" i="14"/>
  <c r="R88" i="14" s="1"/>
  <c r="M231" i="14"/>
  <c r="R231" i="14" s="1"/>
  <c r="V10" i="14"/>
  <c r="M305" i="14"/>
  <c r="R305" i="14" s="1"/>
  <c r="M36" i="14"/>
  <c r="N36" i="14" s="1"/>
  <c r="M101" i="14"/>
  <c r="R101" i="14" s="1"/>
  <c r="M28" i="14"/>
  <c r="N28" i="14" s="1"/>
  <c r="M272" i="14"/>
  <c r="N272" i="14" s="1"/>
  <c r="V14" i="14"/>
  <c r="M124" i="14"/>
  <c r="N124" i="14" s="1"/>
  <c r="M213" i="14"/>
  <c r="R213" i="14" s="1"/>
  <c r="M26" i="14"/>
  <c r="N26" i="14" s="1"/>
  <c r="M89" i="14"/>
  <c r="N89" i="14" s="1"/>
  <c r="M252" i="14"/>
  <c r="R252" i="14" s="1"/>
  <c r="M119" i="14"/>
  <c r="R119" i="14" s="1"/>
  <c r="M170" i="14"/>
  <c r="N170" i="14" s="1"/>
  <c r="M280" i="14"/>
  <c r="N280" i="14" s="1"/>
  <c r="M161" i="14"/>
  <c r="R161" i="14" s="1"/>
  <c r="M22" i="14"/>
  <c r="R22" i="14" s="1"/>
  <c r="M222" i="14"/>
  <c r="N222" i="14" s="1"/>
  <c r="M152" i="14"/>
  <c r="N152" i="14" s="1"/>
  <c r="M139" i="14"/>
  <c r="R139" i="14" s="1"/>
  <c r="M321" i="14"/>
  <c r="R321" i="14" s="1"/>
  <c r="V17" i="14"/>
  <c r="M238" i="14"/>
  <c r="N238" i="14" s="1"/>
  <c r="M163" i="14"/>
  <c r="N163" i="14" s="1"/>
  <c r="M247" i="14"/>
  <c r="N247" i="14" s="1"/>
  <c r="M96" i="14"/>
  <c r="R96" i="14" s="1"/>
  <c r="M136" i="14"/>
  <c r="N136" i="14" s="1"/>
  <c r="M112" i="14"/>
  <c r="N112" i="14" s="1"/>
  <c r="V23" i="14"/>
  <c r="M207" i="14"/>
  <c r="N207" i="14" s="1"/>
  <c r="M97" i="14"/>
  <c r="R97" i="14" s="1"/>
  <c r="M251" i="14"/>
  <c r="N251" i="14" s="1"/>
  <c r="M114" i="14"/>
  <c r="R114" i="14" s="1"/>
  <c r="M193" i="14"/>
  <c r="R193" i="14" s="1"/>
  <c r="M306" i="14"/>
  <c r="N306" i="14" s="1"/>
  <c r="M282" i="14"/>
  <c r="N282" i="14" s="1"/>
  <c r="V2" i="14"/>
  <c r="M69" i="14"/>
  <c r="N69" i="14" s="1"/>
  <c r="M259" i="14"/>
  <c r="R259" i="14" s="1"/>
  <c r="M23" i="14"/>
  <c r="R23" i="14" s="1"/>
  <c r="M206" i="14"/>
  <c r="M205" i="14"/>
  <c r="N205" i="14" s="1"/>
  <c r="M31" i="14"/>
  <c r="N31" i="14" s="1"/>
  <c r="M180" i="14"/>
  <c r="N180" i="14" s="1"/>
  <c r="M177" i="14"/>
  <c r="R177" i="14" s="1"/>
  <c r="N188" i="12"/>
  <c r="R188" i="12"/>
  <c r="R127" i="12"/>
  <c r="N22" i="12"/>
  <c r="N23" i="12"/>
  <c r="R23" i="12"/>
  <c r="R280" i="12"/>
  <c r="N280" i="12"/>
  <c r="N236" i="12"/>
  <c r="R236" i="12"/>
  <c r="N229" i="12"/>
  <c r="R292" i="12"/>
  <c r="N146" i="12"/>
  <c r="R146" i="12"/>
  <c r="R302" i="12"/>
  <c r="N302" i="12"/>
  <c r="R136" i="12"/>
  <c r="N136" i="12"/>
  <c r="N328" i="12"/>
  <c r="R135" i="12"/>
  <c r="R200" i="12"/>
  <c r="N200" i="12"/>
  <c r="N52" i="12"/>
  <c r="N189" i="12"/>
  <c r="R189" i="12"/>
  <c r="N176" i="12"/>
  <c r="N314" i="12"/>
  <c r="R104" i="12"/>
  <c r="N104" i="12"/>
  <c r="R262" i="12"/>
  <c r="N262" i="12"/>
  <c r="R102" i="14"/>
  <c r="R61" i="12"/>
  <c r="R326" i="12"/>
  <c r="N326" i="12"/>
  <c r="R76" i="12"/>
  <c r="N76" i="12"/>
  <c r="N98" i="12"/>
  <c r="R98" i="12"/>
  <c r="R187" i="12"/>
  <c r="N90" i="12"/>
  <c r="N199" i="12"/>
  <c r="R199" i="12"/>
  <c r="R327" i="12"/>
  <c r="N327" i="12"/>
  <c r="N192" i="14"/>
  <c r="R203" i="14"/>
  <c r="N64" i="14"/>
  <c r="R27" i="14"/>
  <c r="N27" i="14"/>
  <c r="N315" i="14"/>
  <c r="R315" i="14"/>
  <c r="R158" i="14"/>
  <c r="R123" i="14"/>
  <c r="N123" i="14"/>
  <c r="N109" i="14"/>
  <c r="N118" i="14"/>
  <c r="N211" i="14"/>
  <c r="N198" i="14"/>
  <c r="R156" i="14"/>
  <c r="N156" i="14"/>
  <c r="N79" i="14"/>
  <c r="N204" i="12"/>
  <c r="R204" i="12"/>
  <c r="N190" i="12"/>
  <c r="R190" i="12"/>
  <c r="N203" i="12"/>
  <c r="R203" i="12"/>
  <c r="R67" i="12"/>
  <c r="N35" i="12"/>
  <c r="R35" i="12"/>
  <c r="R313" i="12"/>
  <c r="N313" i="12"/>
  <c r="R209" i="12"/>
  <c r="N209" i="12"/>
  <c r="N160" i="12"/>
  <c r="N69" i="12"/>
  <c r="N117" i="12"/>
  <c r="R315" i="12"/>
  <c r="N315" i="12"/>
  <c r="N285" i="12"/>
  <c r="R285" i="12"/>
  <c r="N205" i="12"/>
  <c r="N276" i="12"/>
  <c r="R276" i="12"/>
  <c r="N261" i="12"/>
  <c r="R261" i="12"/>
  <c r="N201" i="12"/>
  <c r="R201" i="12"/>
  <c r="N84" i="12"/>
  <c r="R84" i="12"/>
  <c r="N335" i="12"/>
  <c r="R335" i="12"/>
  <c r="N237" i="12"/>
  <c r="R237" i="12"/>
  <c r="N279" i="12"/>
  <c r="R279" i="12"/>
  <c r="N143" i="12"/>
  <c r="R143" i="12"/>
  <c r="R331" i="12"/>
  <c r="N331" i="12"/>
  <c r="R139" i="12"/>
  <c r="N332" i="12"/>
  <c r="R332" i="12"/>
  <c r="N56" i="12"/>
  <c r="R56" i="12"/>
  <c r="N191" i="12"/>
  <c r="R224" i="12"/>
  <c r="R80" i="14"/>
  <c r="N310" i="12"/>
  <c r="R310" i="12"/>
  <c r="N185" i="12"/>
  <c r="N321" i="12"/>
  <c r="R321" i="12"/>
  <c r="N179" i="12"/>
  <c r="R179" i="12"/>
  <c r="R46" i="12"/>
  <c r="R223" i="12"/>
  <c r="N41" i="12"/>
  <c r="R41" i="12"/>
  <c r="N31" i="12"/>
  <c r="N87" i="12"/>
  <c r="R87" i="12"/>
  <c r="R105" i="12"/>
  <c r="N244" i="12"/>
  <c r="R244" i="12"/>
  <c r="R96" i="12"/>
  <c r="R253" i="12"/>
  <c r="N253" i="12"/>
  <c r="R232" i="12"/>
  <c r="R294" i="12"/>
  <c r="N294" i="12"/>
  <c r="R245" i="12"/>
  <c r="N245" i="12"/>
  <c r="R116" i="12"/>
  <c r="N116" i="12"/>
  <c r="R129" i="12"/>
  <c r="N129" i="12"/>
  <c r="R256" i="14"/>
  <c r="N262" i="14"/>
  <c r="R262" i="14"/>
  <c r="R215" i="14"/>
  <c r="N215" i="14"/>
  <c r="R75" i="14"/>
  <c r="N67" i="14"/>
  <c r="N132" i="14"/>
  <c r="R132" i="14"/>
  <c r="N239" i="14"/>
  <c r="R44" i="14"/>
  <c r="N44" i="14"/>
  <c r="M83" i="5"/>
  <c r="M293" i="5"/>
  <c r="M50" i="5"/>
  <c r="M70" i="5"/>
  <c r="M270" i="5"/>
  <c r="M33" i="5"/>
  <c r="M118" i="5"/>
  <c r="M191" i="5"/>
  <c r="M310" i="5"/>
  <c r="M278" i="5"/>
  <c r="M244" i="5"/>
  <c r="M106" i="5"/>
  <c r="M305" i="5"/>
  <c r="M286" i="5"/>
  <c r="M209" i="5"/>
  <c r="M221" i="5"/>
  <c r="M155" i="5"/>
  <c r="V17" i="5"/>
  <c r="M225" i="5"/>
  <c r="M51" i="5"/>
  <c r="M284" i="5"/>
  <c r="M321" i="5"/>
  <c r="M131" i="5"/>
  <c r="M257" i="5"/>
  <c r="M236" i="5"/>
  <c r="M188" i="5"/>
  <c r="M99" i="5"/>
  <c r="V26" i="5"/>
  <c r="M77" i="5"/>
  <c r="M57" i="5"/>
  <c r="V24" i="5"/>
  <c r="M150" i="5"/>
  <c r="M195" i="5"/>
  <c r="M104" i="5"/>
  <c r="M251" i="5"/>
  <c r="M252" i="5"/>
  <c r="M45" i="5"/>
  <c r="V11" i="5"/>
  <c r="M227" i="5"/>
  <c r="M37" i="5"/>
  <c r="M103" i="5"/>
  <c r="M47" i="5"/>
  <c r="M295" i="5"/>
  <c r="M95" i="5"/>
  <c r="M186" i="5"/>
  <c r="M301" i="5"/>
  <c r="V13" i="5"/>
  <c r="V5" i="5"/>
  <c r="M167" i="5"/>
  <c r="V7" i="5"/>
  <c r="M67" i="5"/>
  <c r="M81" i="5"/>
  <c r="M114" i="5"/>
  <c r="M194" i="5"/>
  <c r="M35" i="5"/>
  <c r="M97" i="5"/>
  <c r="M219" i="5"/>
  <c r="M274" i="5"/>
  <c r="M328" i="5"/>
  <c r="M173" i="5"/>
  <c r="M282" i="5"/>
  <c r="M302" i="5"/>
  <c r="M111" i="5"/>
  <c r="M54" i="5"/>
  <c r="M229" i="5"/>
  <c r="M87" i="5"/>
  <c r="M296" i="5"/>
  <c r="M266" i="5"/>
  <c r="M192" i="5"/>
  <c r="M41" i="5"/>
  <c r="M268" i="5"/>
  <c r="M123" i="5"/>
  <c r="M39" i="5"/>
  <c r="M242" i="5"/>
  <c r="M324" i="5"/>
  <c r="M175" i="5"/>
  <c r="M43" i="5"/>
  <c r="M264" i="5"/>
  <c r="M68" i="5"/>
  <c r="M105" i="5"/>
  <c r="M180" i="5"/>
  <c r="M93" i="5"/>
  <c r="M202" i="5"/>
  <c r="M319" i="5"/>
  <c r="M216" i="5"/>
  <c r="M332" i="5"/>
  <c r="M325" i="5"/>
  <c r="M160" i="5"/>
  <c r="M179" i="5"/>
  <c r="M137" i="5"/>
  <c r="V6" i="5"/>
  <c r="M250" i="5"/>
  <c r="M59" i="5"/>
  <c r="V22" i="5"/>
  <c r="M158" i="5"/>
  <c r="V20" i="5"/>
  <c r="M189" i="5"/>
  <c r="M223" i="5"/>
  <c r="M25" i="5"/>
  <c r="M27" i="5"/>
  <c r="M113" i="5"/>
  <c r="M208" i="5"/>
  <c r="M96" i="5"/>
  <c r="M333" i="5"/>
  <c r="V4" i="5"/>
  <c r="M307" i="5"/>
  <c r="M90" i="5"/>
  <c r="M162" i="5"/>
  <c r="M65" i="5"/>
  <c r="M88" i="5"/>
  <c r="M334" i="5"/>
  <c r="M256" i="5"/>
  <c r="M36" i="5"/>
  <c r="M147" i="5"/>
  <c r="M308" i="5"/>
  <c r="M336" i="5"/>
  <c r="M82" i="5"/>
  <c r="M203" i="5"/>
  <c r="M335" i="5"/>
  <c r="M287" i="5"/>
  <c r="M139" i="5"/>
  <c r="M222" i="5"/>
  <c r="M224" i="5"/>
  <c r="M199" i="5"/>
  <c r="M193" i="5"/>
  <c r="M91" i="5"/>
  <c r="M66" i="5"/>
  <c r="M206" i="5"/>
  <c r="M249" i="5"/>
  <c r="M28" i="5"/>
  <c r="M22" i="5"/>
  <c r="M315" i="5"/>
  <c r="M327" i="5"/>
  <c r="M166" i="5"/>
  <c r="M262" i="5"/>
  <c r="M226" i="5"/>
  <c r="V15" i="5"/>
  <c r="M124" i="5"/>
  <c r="M231" i="5"/>
  <c r="V2" i="5"/>
  <c r="M272" i="5"/>
  <c r="M254" i="5"/>
  <c r="V19" i="5"/>
  <c r="M102" i="5"/>
  <c r="M220" i="5"/>
  <c r="M71" i="5"/>
  <c r="M201" i="5"/>
  <c r="M279" i="5"/>
  <c r="M269" i="5"/>
  <c r="M72" i="5"/>
  <c r="M44" i="5"/>
  <c r="M230" i="5"/>
  <c r="M112" i="5"/>
  <c r="M317" i="5"/>
  <c r="M291" i="5"/>
  <c r="M298" i="5"/>
  <c r="M177" i="5"/>
  <c r="M121" i="5"/>
  <c r="M245" i="5"/>
  <c r="M161" i="5"/>
  <c r="M156" i="5"/>
  <c r="M210" i="5"/>
  <c r="M163" i="5"/>
  <c r="M140" i="5"/>
  <c r="M109" i="5"/>
  <c r="M168" i="5"/>
  <c r="M205" i="5"/>
  <c r="M26" i="5"/>
  <c r="M228" i="5"/>
  <c r="M94" i="5"/>
  <c r="M309" i="5"/>
  <c r="V9" i="5"/>
  <c r="M322" i="5"/>
  <c r="M56" i="5"/>
  <c r="M151" i="5"/>
  <c r="M243" i="5"/>
  <c r="M275" i="5"/>
  <c r="V14" i="5"/>
  <c r="M49" i="5"/>
  <c r="M52" i="5"/>
  <c r="M289" i="5"/>
  <c r="M198" i="5"/>
  <c r="M185" i="5"/>
  <c r="M42" i="5"/>
  <c r="M134" i="5"/>
  <c r="M267" i="5"/>
  <c r="M320" i="5"/>
  <c r="M294" i="5"/>
  <c r="V21" i="5"/>
  <c r="M314" i="5"/>
  <c r="M255" i="5"/>
  <c r="M171" i="5"/>
  <c r="M126" i="5"/>
  <c r="V3" i="5"/>
  <c r="M174" i="5"/>
  <c r="M30" i="5"/>
  <c r="M53" i="5"/>
  <c r="M290" i="5"/>
  <c r="M300" i="5"/>
  <c r="M32" i="5"/>
  <c r="M165" i="5"/>
  <c r="M238" i="5"/>
  <c r="M144" i="5"/>
  <c r="M312" i="5"/>
  <c r="M154" i="5"/>
  <c r="M34" i="5"/>
  <c r="M263" i="5"/>
  <c r="M283" i="5"/>
  <c r="M86" i="5"/>
  <c r="V16" i="5"/>
  <c r="M215" i="5"/>
  <c r="M148" i="5"/>
  <c r="M23" i="5"/>
  <c r="M217" i="5"/>
  <c r="M241" i="5"/>
  <c r="M233" i="5"/>
  <c r="M311" i="5"/>
  <c r="M48" i="5"/>
  <c r="M61" i="5"/>
  <c r="M306" i="5"/>
  <c r="M248" i="5"/>
  <c r="M211" i="5"/>
  <c r="M326" i="5"/>
  <c r="M277" i="5"/>
  <c r="M172" i="5"/>
  <c r="M235" i="5"/>
  <c r="M74" i="5"/>
  <c r="M153" i="5"/>
  <c r="M276" i="5"/>
  <c r="M145" i="5"/>
  <c r="M200" i="5"/>
  <c r="M73" i="5"/>
  <c r="M133" i="5"/>
  <c r="M261" i="5"/>
  <c r="M152" i="5"/>
  <c r="V25" i="5"/>
  <c r="M323" i="5"/>
  <c r="M169" i="5"/>
  <c r="M288" i="5"/>
  <c r="M187" i="5"/>
  <c r="M117" i="5"/>
  <c r="M98" i="5"/>
  <c r="M76" i="5"/>
  <c r="M218" i="5"/>
  <c r="M190" i="5"/>
  <c r="V18" i="5"/>
  <c r="M85" i="5"/>
  <c r="V12" i="5"/>
  <c r="M176" i="5"/>
  <c r="M204" i="5"/>
  <c r="M329" i="5"/>
  <c r="M101" i="5"/>
  <c r="M146" i="5"/>
  <c r="M115" i="5"/>
  <c r="M63" i="5"/>
  <c r="M304" i="5"/>
  <c r="M237" i="5"/>
  <c r="M149" i="5"/>
  <c r="M60" i="5"/>
  <c r="M29" i="5"/>
  <c r="M21" i="5"/>
  <c r="M142" i="5"/>
  <c r="M213" i="5"/>
  <c r="M285" i="5"/>
  <c r="M299" i="5"/>
  <c r="M281" i="5"/>
  <c r="M184" i="5"/>
  <c r="M31" i="5"/>
  <c r="M116" i="5"/>
  <c r="M110" i="5"/>
  <c r="M58" i="5"/>
  <c r="M107" i="5"/>
  <c r="M207" i="5"/>
  <c r="M232" i="5"/>
  <c r="V10" i="5"/>
  <c r="M292" i="5"/>
  <c r="M265" i="5"/>
  <c r="M157" i="5"/>
  <c r="V23" i="5"/>
  <c r="M89" i="5"/>
  <c r="M120" i="5"/>
  <c r="V8" i="5"/>
  <c r="M38" i="5"/>
  <c r="M138" i="5"/>
  <c r="M84" i="5"/>
  <c r="M214" i="5"/>
  <c r="M234" i="5"/>
  <c r="M313" i="5"/>
  <c r="M318" i="5"/>
  <c r="M183" i="5"/>
  <c r="M197" i="5"/>
  <c r="M259" i="5"/>
  <c r="M253" i="5"/>
  <c r="M212" i="5"/>
  <c r="M330" i="5"/>
  <c r="M62" i="5"/>
  <c r="M130" i="5"/>
  <c r="M127" i="5"/>
  <c r="M79" i="5"/>
  <c r="M181" i="5"/>
  <c r="M239" i="5"/>
  <c r="M164" i="5"/>
  <c r="M178" i="5"/>
  <c r="M297" i="5"/>
  <c r="M80" i="5"/>
  <c r="M240" i="5"/>
  <c r="M303" i="5"/>
  <c r="M125" i="5"/>
  <c r="M271" i="5"/>
  <c r="M246" i="5"/>
  <c r="M135" i="5"/>
  <c r="M75" i="5"/>
  <c r="M119" i="5"/>
  <c r="M331" i="5"/>
  <c r="M129" i="5"/>
  <c r="M316" i="5"/>
  <c r="M128" i="5"/>
  <c r="M258" i="5"/>
  <c r="M136" i="5"/>
  <c r="M196" i="5"/>
  <c r="M141" i="5"/>
  <c r="M69" i="5"/>
  <c r="M92" i="5"/>
  <c r="M273" i="5"/>
  <c r="M55" i="5"/>
  <c r="M108" i="5"/>
  <c r="M100" i="5"/>
  <c r="M122" i="5"/>
  <c r="M280" i="5"/>
  <c r="M182" i="5"/>
  <c r="M24" i="5"/>
  <c r="M159" i="5"/>
  <c r="M132" i="5"/>
  <c r="M247" i="5"/>
  <c r="M260" i="5"/>
  <c r="M46" i="5"/>
  <c r="M78" i="5"/>
  <c r="M143" i="5"/>
  <c r="M64" i="5"/>
  <c r="M170" i="5"/>
  <c r="M40" i="5"/>
  <c r="N34" i="12"/>
  <c r="R174" i="12"/>
  <c r="N174" i="12"/>
  <c r="N215" i="12"/>
  <c r="R215" i="12"/>
  <c r="N79" i="12"/>
  <c r="R79" i="12"/>
  <c r="N308" i="12"/>
  <c r="R308" i="12"/>
  <c r="R217" i="12"/>
  <c r="N217" i="12"/>
  <c r="N281" i="12"/>
  <c r="R281" i="12"/>
  <c r="R273" i="12"/>
  <c r="N273" i="12"/>
  <c r="R213" i="12"/>
  <c r="N213" i="12"/>
  <c r="N183" i="12"/>
  <c r="R183" i="12"/>
  <c r="N66" i="12"/>
  <c r="R66" i="12"/>
  <c r="R284" i="12"/>
  <c r="N284" i="12"/>
  <c r="N216" i="12"/>
  <c r="R216" i="12"/>
  <c r="N235" i="12"/>
  <c r="R235" i="12"/>
  <c r="N27" i="12"/>
  <c r="R27" i="12"/>
  <c r="N140" i="12"/>
  <c r="N55" i="12"/>
  <c r="R55" i="12"/>
  <c r="N81" i="12"/>
  <c r="R83" i="12"/>
  <c r="N83" i="12"/>
  <c r="N257" i="12"/>
  <c r="R100" i="12"/>
  <c r="N100" i="12"/>
  <c r="R25" i="14"/>
  <c r="N293" i="14"/>
  <c r="N72" i="14"/>
  <c r="R269" i="14"/>
  <c r="R82" i="14"/>
  <c r="N47" i="14"/>
  <c r="N217" i="14"/>
  <c r="N70" i="14"/>
  <c r="N114" i="12"/>
  <c r="R114" i="12"/>
  <c r="R211" i="12"/>
  <c r="R272" i="12"/>
  <c r="N272" i="12"/>
  <c r="R162" i="12"/>
  <c r="N162" i="12"/>
  <c r="R316" i="12"/>
  <c r="N316" i="12"/>
  <c r="N246" i="12"/>
  <c r="R246" i="12"/>
  <c r="N240" i="12"/>
  <c r="R240" i="12"/>
  <c r="N72" i="12"/>
  <c r="R312" i="12"/>
  <c r="N312" i="12"/>
  <c r="N271" i="12"/>
  <c r="R271" i="12"/>
  <c r="N295" i="12"/>
  <c r="R295" i="12"/>
  <c r="N42" i="12"/>
  <c r="R42" i="12"/>
  <c r="R247" i="12"/>
  <c r="N247" i="12"/>
  <c r="R265" i="12"/>
  <c r="N265" i="12"/>
  <c r="N125" i="12"/>
  <c r="R78" i="12"/>
  <c r="N78" i="12"/>
  <c r="R37" i="12"/>
  <c r="N37" i="12"/>
  <c r="R164" i="12"/>
  <c r="N164" i="12"/>
  <c r="R83" i="14"/>
  <c r="R87" i="14"/>
  <c r="R126" i="14"/>
  <c r="N126" i="14"/>
  <c r="N285" i="14"/>
  <c r="R285" i="14"/>
  <c r="N98" i="14"/>
  <c r="R98" i="14"/>
  <c r="R104" i="14"/>
  <c r="N165" i="14"/>
  <c r="R165" i="14"/>
  <c r="R322" i="14"/>
  <c r="N322" i="14"/>
  <c r="R286" i="14"/>
  <c r="N286" i="14"/>
  <c r="N218" i="14"/>
  <c r="R218" i="14"/>
  <c r="R145" i="14"/>
  <c r="N145" i="14"/>
  <c r="R84" i="14"/>
  <c r="N56" i="14"/>
  <c r="R56" i="14"/>
  <c r="N99" i="14"/>
  <c r="R99" i="14"/>
  <c r="N179" i="14"/>
  <c r="R179" i="14"/>
  <c r="R318" i="14"/>
  <c r="N185" i="14"/>
  <c r="R185" i="14"/>
  <c r="N264" i="14"/>
  <c r="N49" i="14"/>
  <c r="N225" i="12"/>
  <c r="R225" i="12"/>
  <c r="R275" i="12"/>
  <c r="N275" i="12"/>
  <c r="N184" i="12"/>
  <c r="R184" i="12"/>
  <c r="N103" i="12"/>
  <c r="R163" i="12"/>
  <c r="N163" i="12"/>
  <c r="R181" i="12"/>
  <c r="N181" i="12"/>
  <c r="R25" i="12"/>
  <c r="N25" i="12"/>
  <c r="R108" i="12"/>
  <c r="N108" i="12"/>
  <c r="R62" i="12"/>
  <c r="N62" i="12"/>
  <c r="R254" i="12"/>
  <c r="N254" i="12"/>
  <c r="R150" i="12"/>
  <c r="N150" i="12"/>
  <c r="R333" i="12"/>
  <c r="N132" i="12"/>
  <c r="R132" i="12"/>
  <c r="R323" i="12"/>
  <c r="N323" i="12"/>
  <c r="R151" i="12"/>
  <c r="N151" i="12"/>
  <c r="R24" i="12"/>
  <c r="N24" i="12"/>
  <c r="R40" i="12"/>
  <c r="R268" i="12"/>
  <c r="N268" i="12"/>
  <c r="N147" i="12"/>
  <c r="R147" i="12"/>
  <c r="N278" i="12"/>
  <c r="R278" i="12"/>
  <c r="N120" i="14"/>
  <c r="R330" i="14"/>
  <c r="N330" i="14"/>
  <c r="N101" i="14"/>
  <c r="N252" i="14"/>
  <c r="N22" i="14"/>
  <c r="R152" i="14"/>
  <c r="R306" i="14"/>
  <c r="N23" i="14"/>
  <c r="N206" i="14"/>
  <c r="R206" i="14"/>
  <c r="R110" i="12"/>
  <c r="N110" i="12"/>
  <c r="N95" i="12"/>
  <c r="R95" i="12"/>
  <c r="N241" i="12"/>
  <c r="R241" i="12"/>
  <c r="R32" i="12"/>
  <c r="R134" i="12"/>
  <c r="R102" i="12"/>
  <c r="N102" i="12"/>
  <c r="R38" i="12"/>
  <c r="N38" i="12"/>
  <c r="N269" i="12"/>
  <c r="R269" i="12"/>
  <c r="N77" i="12"/>
  <c r="R77" i="12"/>
  <c r="R330" i="12"/>
  <c r="N60" i="12"/>
  <c r="R60" i="12"/>
  <c r="N210" i="12"/>
  <c r="R210" i="12"/>
  <c r="R208" i="12"/>
  <c r="R212" i="12"/>
  <c r="N212" i="12"/>
  <c r="R145" i="12"/>
  <c r="N145" i="12"/>
  <c r="R149" i="12"/>
  <c r="R118" i="12"/>
  <c r="N118" i="12"/>
  <c r="R152" i="12"/>
  <c r="N138" i="12"/>
  <c r="R138" i="12"/>
  <c r="N101" i="12"/>
  <c r="R101" i="12"/>
  <c r="N243" i="12"/>
  <c r="R243" i="12"/>
  <c r="R153" i="12"/>
  <c r="N153" i="12"/>
  <c r="N286" i="12"/>
  <c r="R286" i="12"/>
  <c r="N113" i="12"/>
  <c r="R113" i="12"/>
  <c r="R245" i="14"/>
  <c r="R59" i="14"/>
  <c r="N59" i="14"/>
  <c r="R194" i="14"/>
  <c r="N194" i="14"/>
  <c r="R153" i="14"/>
  <c r="N153" i="14"/>
  <c r="N224" i="14"/>
  <c r="R297" i="14"/>
  <c r="N294" i="14"/>
  <c r="R62" i="14"/>
  <c r="N62" i="14"/>
  <c r="N302" i="14"/>
  <c r="R302" i="14"/>
  <c r="N221" i="14"/>
  <c r="R221" i="14"/>
  <c r="N255" i="14"/>
  <c r="N230" i="14"/>
  <c r="R68" i="14"/>
  <c r="N68" i="14"/>
  <c r="N93" i="14"/>
  <c r="R93" i="14"/>
  <c r="R110" i="14"/>
  <c r="R268" i="14"/>
  <c r="N295" i="14"/>
  <c r="R295" i="14"/>
  <c r="R86" i="14"/>
  <c r="R31" i="14"/>
  <c r="R30" i="14" l="1"/>
  <c r="N137" i="14"/>
  <c r="R317" i="14"/>
  <c r="N44" i="12"/>
  <c r="R202" i="12"/>
  <c r="N122" i="12"/>
  <c r="N177" i="12"/>
  <c r="N249" i="12"/>
  <c r="R230" i="12"/>
  <c r="R307" i="12"/>
  <c r="R97" i="12"/>
  <c r="N288" i="12"/>
  <c r="N287" i="12"/>
  <c r="R297" i="9"/>
  <c r="N108" i="9"/>
  <c r="N132" i="9"/>
  <c r="R111" i="9"/>
  <c r="R236" i="9"/>
  <c r="R99" i="9"/>
  <c r="R115" i="9"/>
  <c r="N295" i="9"/>
  <c r="R170" i="3"/>
  <c r="R228" i="14"/>
  <c r="N123" i="12"/>
  <c r="R268" i="9"/>
  <c r="N157" i="9"/>
  <c r="R141" i="9"/>
  <c r="R312" i="9"/>
  <c r="N170" i="9"/>
  <c r="R151" i="9"/>
  <c r="R33" i="3"/>
  <c r="N47" i="9"/>
  <c r="R197" i="14"/>
  <c r="R274" i="12"/>
  <c r="R170" i="12"/>
  <c r="N235" i="14"/>
  <c r="N312" i="14"/>
  <c r="N114" i="14"/>
  <c r="N213" i="14"/>
  <c r="R115" i="12"/>
  <c r="R274" i="14"/>
  <c r="N248" i="12"/>
  <c r="R192" i="12"/>
  <c r="N325" i="12"/>
  <c r="N248" i="14"/>
  <c r="R120" i="12"/>
  <c r="N92" i="12"/>
  <c r="N266" i="12"/>
  <c r="N51" i="12"/>
  <c r="R174" i="9"/>
  <c r="N181" i="9"/>
  <c r="R40" i="9"/>
  <c r="R222" i="9"/>
  <c r="N321" i="9"/>
  <c r="R329" i="12"/>
  <c r="R138" i="14"/>
  <c r="R227" i="12"/>
  <c r="N46" i="9"/>
  <c r="N43" i="9"/>
  <c r="R182" i="9"/>
  <c r="N160" i="9"/>
  <c r="N94" i="12"/>
  <c r="R156" i="12"/>
  <c r="N111" i="12"/>
  <c r="R21" i="12"/>
  <c r="R100" i="14"/>
  <c r="R148" i="12"/>
  <c r="R43" i="14"/>
  <c r="R234" i="12"/>
  <c r="R57" i="12"/>
  <c r="N290" i="12"/>
  <c r="R48" i="14"/>
  <c r="N180" i="12"/>
  <c r="N276" i="9"/>
  <c r="N200" i="9"/>
  <c r="N238" i="9"/>
  <c r="R284" i="3"/>
  <c r="R100" i="9"/>
  <c r="N311" i="12"/>
  <c r="N236" i="14"/>
  <c r="R247" i="14"/>
  <c r="R28" i="14"/>
  <c r="R28" i="12"/>
  <c r="R307" i="14"/>
  <c r="R206" i="12"/>
  <c r="N141" i="14"/>
  <c r="R241" i="14"/>
  <c r="N287" i="9"/>
  <c r="N133" i="9"/>
  <c r="R33" i="12"/>
  <c r="R306" i="12"/>
  <c r="R303" i="12"/>
  <c r="N142" i="9"/>
  <c r="N67" i="9"/>
  <c r="N23" i="9"/>
  <c r="R93" i="9"/>
  <c r="N301" i="9"/>
  <c r="R27" i="3"/>
  <c r="N225" i="14"/>
  <c r="R59" i="12"/>
  <c r="N30" i="12"/>
  <c r="R107" i="12"/>
  <c r="N177" i="9"/>
  <c r="N171" i="9"/>
  <c r="R74" i="9"/>
  <c r="R72" i="9"/>
  <c r="N24" i="9"/>
  <c r="R74" i="12"/>
  <c r="R188" i="9"/>
  <c r="R224" i="9"/>
  <c r="R95" i="9"/>
  <c r="N280" i="9"/>
  <c r="N75" i="9"/>
  <c r="R220" i="3"/>
  <c r="R253" i="14"/>
  <c r="N284" i="14"/>
  <c r="N250" i="12"/>
  <c r="R296" i="12"/>
  <c r="N311" i="14"/>
  <c r="N70" i="12"/>
  <c r="N233" i="9"/>
  <c r="N159" i="9"/>
  <c r="N63" i="9"/>
  <c r="N86" i="12"/>
  <c r="R75" i="12"/>
  <c r="N178" i="12"/>
  <c r="R238" i="12"/>
  <c r="R270" i="12"/>
  <c r="N196" i="9"/>
  <c r="N101" i="9"/>
  <c r="N267" i="9"/>
  <c r="R148" i="9"/>
  <c r="N264" i="12"/>
  <c r="N126" i="12"/>
  <c r="N141" i="12"/>
  <c r="N259" i="9"/>
  <c r="N121" i="9"/>
  <c r="N192" i="9"/>
  <c r="R118" i="9"/>
  <c r="N61" i="14"/>
  <c r="N109" i="12"/>
  <c r="N183" i="14"/>
  <c r="N50" i="12"/>
  <c r="R301" i="12"/>
  <c r="R164" i="14"/>
  <c r="N194" i="12"/>
  <c r="R182" i="12"/>
  <c r="R202" i="9"/>
  <c r="R92" i="3"/>
  <c r="R89" i="14"/>
  <c r="N26" i="12"/>
  <c r="N175" i="12"/>
  <c r="N218" i="12"/>
  <c r="R277" i="14"/>
  <c r="N128" i="14"/>
  <c r="N278" i="14"/>
  <c r="N300" i="12"/>
  <c r="N320" i="14"/>
  <c r="R65" i="12"/>
  <c r="N55" i="9"/>
  <c r="R189" i="9"/>
  <c r="N38" i="9"/>
  <c r="N21" i="9"/>
  <c r="R131" i="9"/>
  <c r="R46" i="14"/>
  <c r="R299" i="14"/>
  <c r="R36" i="14"/>
  <c r="N172" i="14"/>
  <c r="N161" i="12"/>
  <c r="N308" i="14"/>
  <c r="R196" i="14"/>
  <c r="N167" i="12"/>
  <c r="N200" i="14"/>
  <c r="N222" i="12"/>
  <c r="R320" i="12"/>
  <c r="N314" i="14"/>
  <c r="R43" i="12"/>
  <c r="N80" i="12"/>
  <c r="N133" i="14"/>
  <c r="N288" i="9"/>
  <c r="N271" i="9"/>
  <c r="N35" i="9"/>
  <c r="R269" i="9"/>
  <c r="N315" i="9"/>
  <c r="R304" i="9"/>
  <c r="R225" i="9"/>
  <c r="R260" i="14"/>
  <c r="R231" i="12"/>
  <c r="R36" i="12"/>
  <c r="R221" i="12"/>
  <c r="R207" i="14"/>
  <c r="R272" i="14"/>
  <c r="N304" i="12"/>
  <c r="N144" i="12"/>
  <c r="R322" i="12"/>
  <c r="R85" i="14"/>
  <c r="R76" i="14"/>
  <c r="R168" i="12"/>
  <c r="R119" i="12"/>
  <c r="N65" i="14"/>
  <c r="R131" i="14"/>
  <c r="N49" i="12"/>
  <c r="N58" i="12"/>
  <c r="N93" i="12"/>
  <c r="R24" i="14"/>
  <c r="N48" i="12"/>
  <c r="R197" i="12"/>
  <c r="N325" i="9"/>
  <c r="R126" i="9"/>
  <c r="N248" i="9"/>
  <c r="R317" i="9"/>
  <c r="N300" i="9"/>
  <c r="R69" i="14"/>
  <c r="R136" i="14"/>
  <c r="R170" i="14"/>
  <c r="N239" i="12"/>
  <c r="R159" i="14"/>
  <c r="R130" i="12"/>
  <c r="N122" i="14"/>
  <c r="N52" i="14"/>
  <c r="N143" i="14"/>
  <c r="N195" i="14"/>
  <c r="N106" i="14"/>
  <c r="R99" i="12"/>
  <c r="R299" i="12"/>
  <c r="R124" i="12"/>
  <c r="N64" i="12"/>
  <c r="N228" i="12"/>
  <c r="R319" i="12"/>
  <c r="R98" i="9"/>
  <c r="N281" i="9"/>
  <c r="N199" i="9"/>
  <c r="R140" i="9"/>
  <c r="N89" i="12"/>
  <c r="N165" i="3"/>
  <c r="N265" i="14"/>
  <c r="N185" i="3"/>
  <c r="N50" i="3"/>
  <c r="N129" i="14"/>
  <c r="N304" i="3"/>
  <c r="R158" i="3"/>
  <c r="R155" i="3"/>
  <c r="R178" i="9"/>
  <c r="N214" i="12"/>
  <c r="N208" i="14"/>
  <c r="R172" i="9"/>
  <c r="R180" i="14"/>
  <c r="N115" i="14"/>
  <c r="N108" i="14"/>
  <c r="N135" i="9"/>
  <c r="N254" i="14"/>
  <c r="R282" i="14"/>
  <c r="R112" i="14"/>
  <c r="N78" i="14"/>
  <c r="N142" i="12"/>
  <c r="R295" i="3"/>
  <c r="N187" i="14"/>
  <c r="R42" i="14"/>
  <c r="N305" i="12"/>
  <c r="N282" i="9"/>
  <c r="R142" i="3"/>
  <c r="N190" i="14"/>
  <c r="R218" i="3"/>
  <c r="N103" i="14"/>
  <c r="R92" i="14"/>
  <c r="N101" i="3"/>
  <c r="N336" i="14"/>
  <c r="R60" i="14"/>
  <c r="N199" i="14"/>
  <c r="R181" i="3"/>
  <c r="N307" i="3"/>
  <c r="R290" i="14"/>
  <c r="R131" i="3"/>
  <c r="R168" i="14"/>
  <c r="N291" i="12"/>
  <c r="R29" i="12"/>
  <c r="R279" i="14"/>
  <c r="R105" i="14"/>
  <c r="N68" i="12"/>
  <c r="R112" i="12"/>
  <c r="R131" i="12"/>
  <c r="N176" i="14"/>
  <c r="R242" i="12"/>
  <c r="R233" i="3"/>
  <c r="N207" i="12"/>
  <c r="R260" i="12"/>
  <c r="N45" i="12"/>
  <c r="N331" i="14"/>
  <c r="R151" i="3"/>
  <c r="R114" i="3"/>
  <c r="N175" i="14"/>
  <c r="R252" i="12"/>
  <c r="N317" i="12"/>
  <c r="R220" i="12"/>
  <c r="N248" i="3"/>
  <c r="N245" i="3"/>
  <c r="R81" i="3"/>
  <c r="N309" i="12"/>
  <c r="N283" i="12"/>
  <c r="R39" i="12"/>
  <c r="N148" i="14"/>
  <c r="N95" i="14"/>
  <c r="R321" i="3"/>
  <c r="N271" i="3"/>
  <c r="R154" i="12"/>
  <c r="R166" i="12"/>
  <c r="N263" i="12"/>
  <c r="R191" i="14"/>
  <c r="R293" i="12"/>
  <c r="R47" i="12"/>
  <c r="N275" i="14"/>
  <c r="N256" i="3"/>
  <c r="R212" i="14"/>
  <c r="R166" i="3"/>
  <c r="N268" i="3"/>
  <c r="N255" i="3"/>
  <c r="N115" i="3"/>
  <c r="R115" i="3"/>
  <c r="R136" i="3"/>
  <c r="N136" i="3"/>
  <c r="R309" i="3"/>
  <c r="N309" i="3"/>
  <c r="R45" i="3"/>
  <c r="N45" i="3"/>
  <c r="R278" i="3"/>
  <c r="N278" i="3"/>
  <c r="R121" i="3"/>
  <c r="N121" i="3"/>
  <c r="N303" i="14"/>
  <c r="N332" i="14"/>
  <c r="R129" i="3"/>
  <c r="R153" i="3"/>
  <c r="R232" i="3"/>
  <c r="N56" i="3"/>
  <c r="R56" i="3"/>
  <c r="N113" i="3"/>
  <c r="R113" i="3"/>
  <c r="N310" i="3"/>
  <c r="R310" i="3"/>
  <c r="N28" i="3"/>
  <c r="R28" i="3"/>
  <c r="R78" i="3"/>
  <c r="N78" i="3"/>
  <c r="N157" i="3"/>
  <c r="R157" i="3"/>
  <c r="N162" i="3"/>
  <c r="R162" i="3"/>
  <c r="R148" i="3"/>
  <c r="N148" i="3"/>
  <c r="N172" i="3"/>
  <c r="N22" i="3"/>
  <c r="R22" i="3"/>
  <c r="R169" i="3"/>
  <c r="N169" i="3"/>
  <c r="N178" i="3"/>
  <c r="R178" i="3"/>
  <c r="R117" i="3"/>
  <c r="N117" i="3"/>
  <c r="N154" i="14"/>
  <c r="N214" i="3"/>
  <c r="R102" i="3"/>
  <c r="R147" i="3"/>
  <c r="N190" i="3"/>
  <c r="R190" i="3"/>
  <c r="R296" i="3"/>
  <c r="N296" i="3"/>
  <c r="R197" i="3"/>
  <c r="N197" i="3"/>
  <c r="R88" i="3"/>
  <c r="N88" i="3"/>
  <c r="N231" i="3"/>
  <c r="R231" i="3"/>
  <c r="R82" i="3"/>
  <c r="N82" i="3"/>
  <c r="R32" i="14"/>
  <c r="N65" i="3"/>
  <c r="N213" i="3"/>
  <c r="N277" i="3"/>
  <c r="N286" i="3"/>
  <c r="R286" i="3"/>
  <c r="R306" i="3"/>
  <c r="N306" i="3"/>
  <c r="R97" i="3"/>
  <c r="N97" i="3"/>
  <c r="R200" i="3"/>
  <c r="N200" i="3"/>
  <c r="N86" i="3"/>
  <c r="R86" i="3"/>
  <c r="N201" i="3"/>
  <c r="R201" i="3"/>
  <c r="N195" i="3"/>
  <c r="R195" i="3"/>
  <c r="R29" i="3"/>
  <c r="N29" i="3"/>
  <c r="N267" i="3"/>
  <c r="R267" i="3"/>
  <c r="R308" i="3"/>
  <c r="N308" i="3"/>
  <c r="R293" i="3"/>
  <c r="N293" i="3"/>
  <c r="R39" i="3"/>
  <c r="N39" i="3"/>
  <c r="N127" i="3"/>
  <c r="R127" i="3"/>
  <c r="N96" i="3"/>
  <c r="R96" i="3"/>
  <c r="R59" i="3"/>
  <c r="N59" i="3"/>
  <c r="R227" i="3"/>
  <c r="N227" i="3"/>
  <c r="R30" i="3"/>
  <c r="N30" i="3"/>
  <c r="N266" i="3"/>
  <c r="R266" i="3"/>
  <c r="R280" i="3"/>
  <c r="N280" i="3"/>
  <c r="N63" i="3"/>
  <c r="R63" i="3"/>
  <c r="R64" i="3"/>
  <c r="N64" i="3"/>
  <c r="N34" i="3"/>
  <c r="R34" i="3"/>
  <c r="R69" i="3"/>
  <c r="N69" i="3"/>
  <c r="N138" i="3"/>
  <c r="R138" i="3"/>
  <c r="N49" i="3"/>
  <c r="R49" i="3"/>
  <c r="N230" i="3"/>
  <c r="R230" i="3"/>
  <c r="N211" i="3"/>
  <c r="R211" i="3"/>
  <c r="R84" i="3"/>
  <c r="N84" i="3"/>
  <c r="N251" i="3"/>
  <c r="R251" i="3"/>
  <c r="R159" i="3"/>
  <c r="N159" i="3"/>
  <c r="R143" i="3"/>
  <c r="N143" i="3"/>
  <c r="R258" i="3"/>
  <c r="N258" i="3"/>
  <c r="N193" i="3"/>
  <c r="R193" i="3"/>
  <c r="R47" i="3"/>
  <c r="N47" i="3"/>
  <c r="N314" i="3"/>
  <c r="R314" i="3"/>
  <c r="N263" i="3"/>
  <c r="R263" i="3"/>
  <c r="N76" i="3"/>
  <c r="R76" i="3"/>
  <c r="R224" i="3"/>
  <c r="N224" i="3"/>
  <c r="R292" i="3"/>
  <c r="N292" i="3"/>
  <c r="N122" i="3"/>
  <c r="R122" i="3"/>
  <c r="N31" i="3"/>
  <c r="R31" i="3"/>
  <c r="N68" i="3"/>
  <c r="R68" i="3"/>
  <c r="N215" i="3"/>
  <c r="R215" i="3"/>
  <c r="R279" i="3"/>
  <c r="N279" i="3"/>
  <c r="R318" i="3"/>
  <c r="N318" i="3"/>
  <c r="R70" i="3"/>
  <c r="N70" i="3"/>
  <c r="R207" i="3"/>
  <c r="N207" i="3"/>
  <c r="N198" i="3"/>
  <c r="R198" i="3"/>
  <c r="R83" i="3"/>
  <c r="N83" i="3"/>
  <c r="N44" i="3"/>
  <c r="R44" i="3"/>
  <c r="N174" i="3"/>
  <c r="R174" i="3"/>
  <c r="N132" i="3"/>
  <c r="R132" i="3"/>
  <c r="N241" i="3"/>
  <c r="R241" i="3"/>
  <c r="N217" i="3"/>
  <c r="R217" i="3"/>
  <c r="N62" i="3"/>
  <c r="R62" i="3"/>
  <c r="R208" i="3"/>
  <c r="N208" i="3"/>
  <c r="R103" i="3"/>
  <c r="N103" i="3"/>
  <c r="N173" i="3"/>
  <c r="R173" i="3"/>
  <c r="N37" i="3"/>
  <c r="R37" i="3"/>
  <c r="R36" i="3"/>
  <c r="N36" i="3"/>
  <c r="R243" i="3"/>
  <c r="N243" i="3"/>
  <c r="R274" i="3"/>
  <c r="N274" i="3"/>
  <c r="N177" i="3"/>
  <c r="R177" i="3"/>
  <c r="R145" i="3"/>
  <c r="N145" i="3"/>
  <c r="N167" i="3"/>
  <c r="R167" i="3"/>
  <c r="N282" i="3"/>
  <c r="R282" i="3"/>
  <c r="R137" i="3"/>
  <c r="N137" i="3"/>
  <c r="R186" i="3"/>
  <c r="N186" i="3"/>
  <c r="N228" i="3"/>
  <c r="R228" i="3"/>
  <c r="R23" i="3"/>
  <c r="N23" i="3"/>
  <c r="R234" i="3"/>
  <c r="N234" i="3"/>
  <c r="N54" i="3"/>
  <c r="R54" i="3"/>
  <c r="N320" i="3"/>
  <c r="R320" i="3"/>
  <c r="R249" i="3"/>
  <c r="N249" i="3"/>
  <c r="R183" i="3"/>
  <c r="N183" i="3"/>
  <c r="R110" i="3"/>
  <c r="N110" i="3"/>
  <c r="N66" i="3"/>
  <c r="R66" i="3"/>
  <c r="N95" i="3"/>
  <c r="R95" i="3"/>
  <c r="N212" i="3"/>
  <c r="R212" i="3"/>
  <c r="R184" i="3"/>
  <c r="N184" i="3"/>
  <c r="N130" i="3"/>
  <c r="R130" i="3"/>
  <c r="R57" i="3"/>
  <c r="N57" i="3"/>
  <c r="N283" i="3"/>
  <c r="R283" i="3"/>
  <c r="R141" i="3"/>
  <c r="N141" i="3"/>
  <c r="N120" i="3"/>
  <c r="R120" i="3"/>
  <c r="N176" i="3"/>
  <c r="R176" i="3"/>
  <c r="R287" i="3"/>
  <c r="N287" i="3"/>
  <c r="N38" i="3"/>
  <c r="R38" i="3"/>
  <c r="N289" i="3"/>
  <c r="R289" i="3"/>
  <c r="R91" i="3"/>
  <c r="N91" i="3"/>
  <c r="N24" i="3"/>
  <c r="R24" i="3"/>
  <c r="N25" i="3"/>
  <c r="R25" i="3"/>
  <c r="N313" i="3"/>
  <c r="R313" i="3"/>
  <c r="R229" i="3"/>
  <c r="N229" i="3"/>
  <c r="R205" i="3"/>
  <c r="N205" i="3"/>
  <c r="R302" i="3"/>
  <c r="N302" i="3"/>
  <c r="R42" i="3"/>
  <c r="N42" i="3"/>
  <c r="R189" i="3"/>
  <c r="N189" i="3"/>
  <c r="R87" i="3"/>
  <c r="N87" i="3"/>
  <c r="R41" i="3"/>
  <c r="N41" i="3"/>
  <c r="N126" i="3"/>
  <c r="R126" i="3"/>
  <c r="N161" i="3"/>
  <c r="R161" i="3"/>
  <c r="N179" i="3"/>
  <c r="R179" i="3"/>
  <c r="N112" i="3"/>
  <c r="R112" i="3"/>
  <c r="R300" i="3"/>
  <c r="N300" i="3"/>
  <c r="N152" i="3"/>
  <c r="R152" i="3"/>
  <c r="N61" i="3"/>
  <c r="R61" i="3"/>
  <c r="R118" i="3"/>
  <c r="N118" i="3"/>
  <c r="R276" i="3"/>
  <c r="N276" i="3"/>
  <c r="R316" i="3"/>
  <c r="N316" i="3"/>
  <c r="N285" i="3"/>
  <c r="R285" i="3"/>
  <c r="N79" i="3"/>
  <c r="R79" i="3"/>
  <c r="R261" i="3"/>
  <c r="N261" i="3"/>
  <c r="R204" i="3"/>
  <c r="N204" i="3"/>
  <c r="N111" i="3"/>
  <c r="R111" i="3"/>
  <c r="N250" i="3"/>
  <c r="R250" i="3"/>
  <c r="N133" i="3"/>
  <c r="R133" i="3"/>
  <c r="N94" i="3"/>
  <c r="R94" i="3"/>
  <c r="N74" i="3"/>
  <c r="R74" i="3"/>
  <c r="R168" i="3"/>
  <c r="N168" i="3"/>
  <c r="N194" i="3"/>
  <c r="R194" i="3"/>
  <c r="R123" i="3"/>
  <c r="N123" i="3"/>
  <c r="R290" i="3"/>
  <c r="N290" i="3"/>
  <c r="R104" i="3"/>
  <c r="N104" i="3"/>
  <c r="R288" i="3"/>
  <c r="N288" i="3"/>
  <c r="N192" i="3"/>
  <c r="R192" i="3"/>
  <c r="N244" i="3"/>
  <c r="R244" i="3"/>
  <c r="N328" i="3"/>
  <c r="R328" i="3"/>
  <c r="R46" i="3"/>
  <c r="N46" i="3"/>
  <c r="N264" i="3"/>
  <c r="R264" i="3"/>
  <c r="N247" i="3"/>
  <c r="R247" i="3"/>
  <c r="N216" i="3"/>
  <c r="R216" i="3"/>
  <c r="N252" i="3"/>
  <c r="R252" i="3"/>
  <c r="R182" i="3"/>
  <c r="N182" i="3"/>
  <c r="R100" i="3"/>
  <c r="N100" i="3"/>
  <c r="R35" i="3"/>
  <c r="N35" i="3"/>
  <c r="R317" i="3"/>
  <c r="N317" i="3"/>
  <c r="N124" i="3"/>
  <c r="R124" i="3"/>
  <c r="N246" i="3"/>
  <c r="R246" i="3"/>
  <c r="R135" i="3"/>
  <c r="N135" i="3"/>
  <c r="N240" i="3"/>
  <c r="R240" i="3"/>
  <c r="R312" i="3"/>
  <c r="N312" i="3"/>
  <c r="N236" i="3"/>
  <c r="R236" i="3"/>
  <c r="N144" i="3"/>
  <c r="R144" i="3"/>
  <c r="N301" i="3"/>
  <c r="R301" i="3"/>
  <c r="N139" i="3"/>
  <c r="R139" i="3"/>
  <c r="R299" i="3"/>
  <c r="N299" i="3"/>
  <c r="N303" i="3"/>
  <c r="R303" i="3"/>
  <c r="R298" i="3"/>
  <c r="N298" i="3"/>
  <c r="N191" i="3"/>
  <c r="R191" i="3"/>
  <c r="N109" i="3"/>
  <c r="R109" i="3"/>
  <c r="N206" i="3"/>
  <c r="R206" i="3"/>
  <c r="R324" i="3"/>
  <c r="N324" i="3"/>
  <c r="N43" i="3"/>
  <c r="R43" i="3"/>
  <c r="N272" i="3"/>
  <c r="R272" i="3"/>
  <c r="N322" i="3"/>
  <c r="R322" i="3"/>
  <c r="R72" i="3"/>
  <c r="N72" i="3"/>
  <c r="R128" i="3"/>
  <c r="N128" i="3"/>
  <c r="R163" i="3"/>
  <c r="N163" i="3"/>
  <c r="R175" i="3"/>
  <c r="N175" i="3"/>
  <c r="N90" i="3"/>
  <c r="R90" i="3"/>
  <c r="R140" i="3"/>
  <c r="N140" i="3"/>
  <c r="R199" i="3"/>
  <c r="N199" i="3"/>
  <c r="N222" i="3"/>
  <c r="R222" i="3"/>
  <c r="R311" i="3"/>
  <c r="N311" i="3"/>
  <c r="R221" i="3"/>
  <c r="N221" i="3"/>
  <c r="N48" i="3"/>
  <c r="R48" i="3"/>
  <c r="N270" i="3"/>
  <c r="R270" i="3"/>
  <c r="R51" i="3"/>
  <c r="N51" i="3"/>
  <c r="N326" i="3"/>
  <c r="R326" i="3"/>
  <c r="N262" i="3"/>
  <c r="R262" i="3"/>
  <c r="N164" i="3"/>
  <c r="R164" i="3"/>
  <c r="N53" i="3"/>
  <c r="R53" i="3"/>
  <c r="N327" i="3"/>
  <c r="R327" i="3"/>
  <c r="N291" i="3"/>
  <c r="R291" i="3"/>
  <c r="R180" i="3"/>
  <c r="N180" i="3"/>
  <c r="R209" i="3"/>
  <c r="N209" i="3"/>
  <c r="N85" i="3"/>
  <c r="R85" i="3"/>
  <c r="R223" i="3"/>
  <c r="N223" i="3"/>
  <c r="R319" i="3"/>
  <c r="N319" i="3"/>
  <c r="N80" i="3"/>
  <c r="R80" i="3"/>
  <c r="N259" i="3"/>
  <c r="R259" i="3"/>
  <c r="R297" i="3"/>
  <c r="N297" i="3"/>
  <c r="N275" i="3"/>
  <c r="R275" i="3"/>
  <c r="N21" i="3"/>
  <c r="R21" i="3"/>
  <c r="N260" i="3"/>
  <c r="R260" i="3"/>
  <c r="N93" i="3"/>
  <c r="R93" i="3"/>
  <c r="R134" i="3"/>
  <c r="N134" i="3"/>
  <c r="N325" i="3"/>
  <c r="R325" i="3"/>
  <c r="N202" i="3"/>
  <c r="R202" i="3"/>
  <c r="R235" i="3"/>
  <c r="N235" i="3"/>
  <c r="N108" i="3"/>
  <c r="R108" i="3"/>
  <c r="N150" i="3"/>
  <c r="R150" i="3"/>
  <c r="N265" i="3"/>
  <c r="R265" i="3"/>
  <c r="R105" i="3"/>
  <c r="N105" i="3"/>
  <c r="N226" i="3"/>
  <c r="R226" i="3"/>
  <c r="R294" i="3"/>
  <c r="N294" i="3"/>
  <c r="R257" i="3"/>
  <c r="N257" i="3"/>
  <c r="R89" i="3"/>
  <c r="N89" i="3"/>
  <c r="R273" i="3"/>
  <c r="N273" i="3"/>
  <c r="R315" i="3"/>
  <c r="N315" i="3"/>
  <c r="N26" i="3"/>
  <c r="R26" i="3"/>
  <c r="N55" i="3"/>
  <c r="R55" i="3"/>
  <c r="N125" i="3"/>
  <c r="R125" i="3"/>
  <c r="R98" i="3"/>
  <c r="N98" i="3"/>
  <c r="R52" i="3"/>
  <c r="N52" i="3"/>
  <c r="N71" i="3"/>
  <c r="R71" i="3"/>
  <c r="N171" i="3"/>
  <c r="R171" i="3"/>
  <c r="N305" i="3"/>
  <c r="R305" i="3"/>
  <c r="N119" i="3"/>
  <c r="R119" i="3"/>
  <c r="N269" i="3"/>
  <c r="R269" i="3"/>
  <c r="R254" i="3"/>
  <c r="N254" i="3"/>
  <c r="N40" i="3"/>
  <c r="R40" i="3"/>
  <c r="R146" i="3"/>
  <c r="N146" i="3"/>
  <c r="N225" i="3"/>
  <c r="R225" i="3"/>
  <c r="N154" i="3"/>
  <c r="R154" i="3"/>
  <c r="R253" i="3"/>
  <c r="N253" i="3"/>
  <c r="N187" i="3"/>
  <c r="R187" i="3"/>
  <c r="R329" i="3"/>
  <c r="N329" i="3"/>
  <c r="N32" i="3"/>
  <c r="R32" i="3"/>
  <c r="N242" i="3"/>
  <c r="R242" i="3"/>
  <c r="N156" i="3"/>
  <c r="R156" i="3"/>
  <c r="R210" i="3"/>
  <c r="N210" i="3"/>
  <c r="N116" i="3"/>
  <c r="R116" i="3"/>
  <c r="R188" i="3"/>
  <c r="N188" i="3"/>
  <c r="R281" i="3"/>
  <c r="N281" i="3"/>
  <c r="N107" i="3"/>
  <c r="R107" i="3"/>
  <c r="N203" i="3"/>
  <c r="R203" i="3"/>
  <c r="R323" i="3"/>
  <c r="N323" i="3"/>
  <c r="N67" i="3"/>
  <c r="R67" i="3"/>
  <c r="N106" i="3"/>
  <c r="R106" i="3"/>
  <c r="N73" i="3"/>
  <c r="R73" i="3"/>
  <c r="R219" i="3"/>
  <c r="N219" i="3"/>
  <c r="N160" i="3"/>
  <c r="R160" i="3"/>
  <c r="N238" i="3"/>
  <c r="R238" i="3"/>
  <c r="N99" i="3"/>
  <c r="R99" i="3"/>
  <c r="N77" i="3"/>
  <c r="R77" i="3"/>
  <c r="R60" i="3"/>
  <c r="N60" i="3"/>
  <c r="N196" i="3"/>
  <c r="R196" i="3"/>
  <c r="N149" i="3"/>
  <c r="R149" i="3"/>
  <c r="N288" i="14"/>
  <c r="R172" i="12"/>
  <c r="N324" i="12"/>
  <c r="R323" i="14"/>
  <c r="N233" i="14"/>
  <c r="R233" i="12"/>
  <c r="R137" i="12"/>
  <c r="N336" i="12"/>
  <c r="N157" i="12"/>
  <c r="R251" i="12"/>
  <c r="R144" i="14"/>
  <c r="R196" i="12"/>
  <c r="N111" i="14"/>
  <c r="R287" i="14"/>
  <c r="N229" i="14"/>
  <c r="N263" i="14"/>
  <c r="N282" i="12"/>
  <c r="R40" i="14"/>
  <c r="R223" i="14"/>
  <c r="R127" i="14"/>
  <c r="R259" i="12"/>
  <c r="N133" i="12"/>
  <c r="R226" i="12"/>
  <c r="N63" i="12"/>
  <c r="R238" i="14"/>
  <c r="R195" i="12"/>
  <c r="R258" i="12"/>
  <c r="R53" i="12"/>
  <c r="N58" i="14"/>
  <c r="R169" i="12"/>
  <c r="R232" i="14"/>
  <c r="N324" i="14"/>
  <c r="R204" i="14"/>
  <c r="R292" i="14"/>
  <c r="N106" i="12"/>
  <c r="R184" i="14"/>
  <c r="N277" i="12"/>
  <c r="N107" i="14"/>
  <c r="N165" i="12"/>
  <c r="N298" i="12"/>
  <c r="R226" i="14"/>
  <c r="N304" i="14"/>
  <c r="N334" i="12"/>
  <c r="R54" i="12"/>
  <c r="R240" i="14"/>
  <c r="N321" i="14"/>
  <c r="N119" i="14"/>
  <c r="R71" i="12"/>
  <c r="N283" i="14"/>
  <c r="R188" i="14"/>
  <c r="R198" i="12"/>
  <c r="N116" i="14"/>
  <c r="R327" i="14"/>
  <c r="R297" i="12"/>
  <c r="N91" i="14"/>
  <c r="N335" i="14"/>
  <c r="R57" i="14"/>
  <c r="R216" i="14"/>
  <c r="N310" i="14"/>
  <c r="R155" i="14"/>
  <c r="N186" i="14"/>
  <c r="N309" i="14"/>
  <c r="N88" i="12"/>
  <c r="N82" i="12"/>
  <c r="R318" i="12"/>
  <c r="N151" i="14"/>
  <c r="R39" i="14"/>
  <c r="R301" i="14"/>
  <c r="N276" i="14"/>
  <c r="N256" i="12"/>
  <c r="R155" i="12"/>
  <c r="R85" i="12"/>
  <c r="N219" i="12"/>
  <c r="R77" i="14"/>
  <c r="R273" i="14"/>
  <c r="N63" i="14"/>
  <c r="R334" i="14"/>
  <c r="N171" i="12"/>
  <c r="R158" i="12"/>
  <c r="R193" i="12"/>
  <c r="N96" i="14"/>
  <c r="N298" i="14"/>
  <c r="R333" i="14"/>
  <c r="N147" i="14"/>
  <c r="N94" i="14"/>
  <c r="N266" i="14"/>
  <c r="N90" i="14"/>
  <c r="R319" i="14"/>
  <c r="R140" i="14"/>
  <c r="N149" i="14"/>
  <c r="N234" i="14"/>
  <c r="R81" i="14"/>
  <c r="R205" i="14"/>
  <c r="N257" i="14"/>
  <c r="R261" i="14"/>
  <c r="N166" i="14"/>
  <c r="N296" i="14"/>
  <c r="N71" i="14"/>
  <c r="N267" i="12"/>
  <c r="R255" i="12"/>
  <c r="R74" i="14"/>
  <c r="N139" i="14"/>
  <c r="N157" i="14"/>
  <c r="N281" i="14"/>
  <c r="R250" i="14"/>
  <c r="R178" i="14"/>
  <c r="R182" i="14"/>
  <c r="N193" i="14"/>
  <c r="R162" i="14"/>
  <c r="R53" i="14"/>
  <c r="R189" i="14"/>
  <c r="N113" i="14"/>
  <c r="R135" i="14"/>
  <c r="R173" i="12"/>
  <c r="N181" i="14"/>
  <c r="N316" i="14"/>
  <c r="N121" i="12"/>
  <c r="N291" i="14"/>
  <c r="N313" i="14"/>
  <c r="N259" i="14"/>
  <c r="R280" i="14"/>
  <c r="N88" i="14"/>
  <c r="N174" i="14"/>
  <c r="N73" i="12"/>
  <c r="R128" i="12"/>
  <c r="N289" i="12"/>
  <c r="N45" i="14"/>
  <c r="N21" i="14"/>
  <c r="R38" i="14"/>
  <c r="R249" i="14"/>
  <c r="R150" i="14"/>
  <c r="R91" i="12"/>
  <c r="N97" i="14"/>
  <c r="R243" i="14"/>
  <c r="R186" i="12"/>
  <c r="R159" i="12"/>
  <c r="N146" i="14"/>
  <c r="R134" i="14"/>
  <c r="N258" i="14"/>
  <c r="N325" i="14"/>
  <c r="N160" i="14"/>
  <c r="N210" i="14"/>
  <c r="R51" i="14"/>
  <c r="N329" i="14"/>
  <c r="R142" i="14"/>
  <c r="R173" i="14"/>
  <c r="N220" i="14"/>
  <c r="R202" i="14"/>
  <c r="N41" i="14"/>
  <c r="N326" i="14"/>
  <c r="R201" i="14"/>
  <c r="R55" i="14"/>
  <c r="R163" i="14"/>
  <c r="N209" i="14"/>
  <c r="R171" i="14"/>
  <c r="N50" i="14"/>
  <c r="R246" i="14"/>
  <c r="R167" i="14"/>
  <c r="R124" i="14"/>
  <c r="R214" i="14"/>
  <c r="N37" i="14"/>
  <c r="R251" i="14"/>
  <c r="N231" i="14"/>
  <c r="R54" i="14"/>
  <c r="R117" i="14"/>
  <c r="N161" i="14"/>
  <c r="N35" i="14"/>
  <c r="N328" i="14"/>
  <c r="N33" i="14"/>
  <c r="N242" i="14"/>
  <c r="R29" i="14"/>
  <c r="N305" i="14"/>
  <c r="R66" i="14"/>
  <c r="N237" i="14"/>
  <c r="R244" i="14"/>
  <c r="R219" i="14"/>
  <c r="N270" i="14"/>
  <c r="N267" i="14"/>
  <c r="N177" i="14"/>
  <c r="R222" i="14"/>
  <c r="R26" i="14"/>
  <c r="R271" i="14"/>
  <c r="R34" i="14"/>
  <c r="R227" i="14"/>
  <c r="N125" i="14"/>
  <c r="R130" i="14"/>
  <c r="N289" i="14"/>
  <c r="R300" i="14"/>
  <c r="R73" i="14"/>
  <c r="R121" i="14"/>
  <c r="R169" i="14"/>
  <c r="N78" i="5"/>
  <c r="R78" i="5"/>
  <c r="R280" i="5"/>
  <c r="N280" i="5"/>
  <c r="R141" i="5"/>
  <c r="N141" i="5"/>
  <c r="N119" i="5"/>
  <c r="R119" i="5"/>
  <c r="N80" i="5"/>
  <c r="R80" i="5"/>
  <c r="R130" i="5"/>
  <c r="N130" i="5"/>
  <c r="N318" i="5"/>
  <c r="R318" i="5"/>
  <c r="R120" i="5"/>
  <c r="N120" i="5"/>
  <c r="R207" i="5"/>
  <c r="N207" i="5"/>
  <c r="R299" i="5"/>
  <c r="N299" i="5"/>
  <c r="N237" i="5"/>
  <c r="R237" i="5"/>
  <c r="N176" i="5"/>
  <c r="R176" i="5"/>
  <c r="R117" i="5"/>
  <c r="N117" i="5"/>
  <c r="N133" i="5"/>
  <c r="R133" i="5"/>
  <c r="R172" i="5"/>
  <c r="N172" i="5"/>
  <c r="R311" i="5"/>
  <c r="N311" i="5"/>
  <c r="R86" i="5"/>
  <c r="N86" i="5"/>
  <c r="N165" i="5"/>
  <c r="R165" i="5"/>
  <c r="N126" i="5"/>
  <c r="R126" i="5"/>
  <c r="N134" i="5"/>
  <c r="R134" i="5"/>
  <c r="R275" i="5"/>
  <c r="N275" i="5"/>
  <c r="N228" i="5"/>
  <c r="R228" i="5"/>
  <c r="N156" i="5"/>
  <c r="R156" i="5"/>
  <c r="R112" i="5"/>
  <c r="N112" i="5"/>
  <c r="R220" i="5"/>
  <c r="N220" i="5"/>
  <c r="R249" i="5"/>
  <c r="N249" i="5"/>
  <c r="R139" i="5"/>
  <c r="N139" i="5"/>
  <c r="N36" i="5"/>
  <c r="R36" i="5"/>
  <c r="N189" i="5"/>
  <c r="R189" i="5"/>
  <c r="R179" i="5"/>
  <c r="N179" i="5"/>
  <c r="R180" i="5"/>
  <c r="N180" i="5"/>
  <c r="R39" i="5"/>
  <c r="N39" i="5"/>
  <c r="R229" i="5"/>
  <c r="N229" i="5"/>
  <c r="N219" i="5"/>
  <c r="R219" i="5"/>
  <c r="N167" i="5"/>
  <c r="R167" i="5"/>
  <c r="N103" i="5"/>
  <c r="R103" i="5"/>
  <c r="R195" i="5"/>
  <c r="N195" i="5"/>
  <c r="R236" i="5"/>
  <c r="N236" i="5"/>
  <c r="N155" i="5"/>
  <c r="R155" i="5"/>
  <c r="R310" i="5"/>
  <c r="N310" i="5"/>
  <c r="N83" i="5"/>
  <c r="R83" i="5"/>
  <c r="R46" i="5"/>
  <c r="N46" i="5"/>
  <c r="N122" i="5"/>
  <c r="R122" i="5"/>
  <c r="N196" i="5"/>
  <c r="R196" i="5"/>
  <c r="N75" i="5"/>
  <c r="R75" i="5"/>
  <c r="N297" i="5"/>
  <c r="R297" i="5"/>
  <c r="N62" i="5"/>
  <c r="R62" i="5"/>
  <c r="R313" i="5"/>
  <c r="N313" i="5"/>
  <c r="N89" i="5"/>
  <c r="R89" i="5"/>
  <c r="N107" i="5"/>
  <c r="R107" i="5"/>
  <c r="R285" i="5"/>
  <c r="N285" i="5"/>
  <c r="R304" i="5"/>
  <c r="N304" i="5"/>
  <c r="R187" i="5"/>
  <c r="N187" i="5"/>
  <c r="N73" i="5"/>
  <c r="R73" i="5"/>
  <c r="N277" i="5"/>
  <c r="R277" i="5"/>
  <c r="R233" i="5"/>
  <c r="N233" i="5"/>
  <c r="N283" i="5"/>
  <c r="R283" i="5"/>
  <c r="N32" i="5"/>
  <c r="R32" i="5"/>
  <c r="N171" i="5"/>
  <c r="R171" i="5"/>
  <c r="R42" i="5"/>
  <c r="N42" i="5"/>
  <c r="R243" i="5"/>
  <c r="N243" i="5"/>
  <c r="N26" i="5"/>
  <c r="R26" i="5"/>
  <c r="R161" i="5"/>
  <c r="N161" i="5"/>
  <c r="R230" i="5"/>
  <c r="N230" i="5"/>
  <c r="R102" i="5"/>
  <c r="N102" i="5"/>
  <c r="N226" i="5"/>
  <c r="R226" i="5"/>
  <c r="R206" i="5"/>
  <c r="N206" i="5"/>
  <c r="R287" i="5"/>
  <c r="N287" i="5"/>
  <c r="N256" i="5"/>
  <c r="R256" i="5"/>
  <c r="N333" i="5"/>
  <c r="R333" i="5"/>
  <c r="N160" i="5"/>
  <c r="R160" i="5"/>
  <c r="N105" i="5"/>
  <c r="R105" i="5"/>
  <c r="R123" i="5"/>
  <c r="N123" i="5"/>
  <c r="R54" i="5"/>
  <c r="N54" i="5"/>
  <c r="N97" i="5"/>
  <c r="R97" i="5"/>
  <c r="R37" i="5"/>
  <c r="N37" i="5"/>
  <c r="R150" i="5"/>
  <c r="N150" i="5"/>
  <c r="R257" i="5"/>
  <c r="N257" i="5"/>
  <c r="R221" i="5"/>
  <c r="N221" i="5"/>
  <c r="N191" i="5"/>
  <c r="R191" i="5"/>
  <c r="N260" i="5"/>
  <c r="R260" i="5"/>
  <c r="R100" i="5"/>
  <c r="N100" i="5"/>
  <c r="N136" i="5"/>
  <c r="R136" i="5"/>
  <c r="N135" i="5"/>
  <c r="R135" i="5"/>
  <c r="N178" i="5"/>
  <c r="R178" i="5"/>
  <c r="N330" i="5"/>
  <c r="R330" i="5"/>
  <c r="R234" i="5"/>
  <c r="N234" i="5"/>
  <c r="R58" i="5"/>
  <c r="N58" i="5"/>
  <c r="R213" i="5"/>
  <c r="N213" i="5"/>
  <c r="N63" i="5"/>
  <c r="R63" i="5"/>
  <c r="N85" i="5"/>
  <c r="R85" i="5"/>
  <c r="R288" i="5"/>
  <c r="N288" i="5"/>
  <c r="N200" i="5"/>
  <c r="R200" i="5"/>
  <c r="N326" i="5"/>
  <c r="R326" i="5"/>
  <c r="N241" i="5"/>
  <c r="R241" i="5"/>
  <c r="N263" i="5"/>
  <c r="R263" i="5"/>
  <c r="N300" i="5"/>
  <c r="R300" i="5"/>
  <c r="R255" i="5"/>
  <c r="N255" i="5"/>
  <c r="R185" i="5"/>
  <c r="N185" i="5"/>
  <c r="R151" i="5"/>
  <c r="N151" i="5"/>
  <c r="R205" i="5"/>
  <c r="N205" i="5"/>
  <c r="N245" i="5"/>
  <c r="R245" i="5"/>
  <c r="R44" i="5"/>
  <c r="N44" i="5"/>
  <c r="R262" i="5"/>
  <c r="N262" i="5"/>
  <c r="R66" i="5"/>
  <c r="N66" i="5"/>
  <c r="R335" i="5"/>
  <c r="N335" i="5"/>
  <c r="R334" i="5"/>
  <c r="N334" i="5"/>
  <c r="R96" i="5"/>
  <c r="N96" i="5"/>
  <c r="R158" i="5"/>
  <c r="N158" i="5"/>
  <c r="R325" i="5"/>
  <c r="N325" i="5"/>
  <c r="N68" i="5"/>
  <c r="R68" i="5"/>
  <c r="R268" i="5"/>
  <c r="N268" i="5"/>
  <c r="R111" i="5"/>
  <c r="N111" i="5"/>
  <c r="R35" i="5"/>
  <c r="N35" i="5"/>
  <c r="R227" i="5"/>
  <c r="N227" i="5"/>
  <c r="R131" i="5"/>
  <c r="N131" i="5"/>
  <c r="R209" i="5"/>
  <c r="N209" i="5"/>
  <c r="N118" i="5"/>
  <c r="R118" i="5"/>
  <c r="R247" i="5"/>
  <c r="N247" i="5"/>
  <c r="N108" i="5"/>
  <c r="R108" i="5"/>
  <c r="N258" i="5"/>
  <c r="R258" i="5"/>
  <c r="N246" i="5"/>
  <c r="R246" i="5"/>
  <c r="R164" i="5"/>
  <c r="N164" i="5"/>
  <c r="N212" i="5"/>
  <c r="R212" i="5"/>
  <c r="N214" i="5"/>
  <c r="R214" i="5"/>
  <c r="N157" i="5"/>
  <c r="R157" i="5"/>
  <c r="N110" i="5"/>
  <c r="R110" i="5"/>
  <c r="R142" i="5"/>
  <c r="N142" i="5"/>
  <c r="R115" i="5"/>
  <c r="N115" i="5"/>
  <c r="R169" i="5"/>
  <c r="N169" i="5"/>
  <c r="N145" i="5"/>
  <c r="R145" i="5"/>
  <c r="N211" i="5"/>
  <c r="R211" i="5"/>
  <c r="R217" i="5"/>
  <c r="N217" i="5"/>
  <c r="N34" i="5"/>
  <c r="R34" i="5"/>
  <c r="R290" i="5"/>
  <c r="N290" i="5"/>
  <c r="N314" i="5"/>
  <c r="R314" i="5"/>
  <c r="N198" i="5"/>
  <c r="R198" i="5"/>
  <c r="N56" i="5"/>
  <c r="R56" i="5"/>
  <c r="N168" i="5"/>
  <c r="R168" i="5"/>
  <c r="N121" i="5"/>
  <c r="R121" i="5"/>
  <c r="R72" i="5"/>
  <c r="N72" i="5"/>
  <c r="N254" i="5"/>
  <c r="R254" i="5"/>
  <c r="N166" i="5"/>
  <c r="R166" i="5"/>
  <c r="N91" i="5"/>
  <c r="R91" i="5"/>
  <c r="R203" i="5"/>
  <c r="N203" i="5"/>
  <c r="R88" i="5"/>
  <c r="N88" i="5"/>
  <c r="N208" i="5"/>
  <c r="R208" i="5"/>
  <c r="N332" i="5"/>
  <c r="R332" i="5"/>
  <c r="N264" i="5"/>
  <c r="R264" i="5"/>
  <c r="N41" i="5"/>
  <c r="R41" i="5"/>
  <c r="N302" i="5"/>
  <c r="R302" i="5"/>
  <c r="N194" i="5"/>
  <c r="R194" i="5"/>
  <c r="R301" i="5"/>
  <c r="N301" i="5"/>
  <c r="R57" i="5"/>
  <c r="N57" i="5"/>
  <c r="R321" i="5"/>
  <c r="N321" i="5"/>
  <c r="N286" i="5"/>
  <c r="R286" i="5"/>
  <c r="N33" i="5"/>
  <c r="R33" i="5"/>
  <c r="N40" i="5"/>
  <c r="R40" i="5"/>
  <c r="N132" i="5"/>
  <c r="R132" i="5"/>
  <c r="N55" i="5"/>
  <c r="R55" i="5"/>
  <c r="R128" i="5"/>
  <c r="N128" i="5"/>
  <c r="R271" i="5"/>
  <c r="N271" i="5"/>
  <c r="N239" i="5"/>
  <c r="R239" i="5"/>
  <c r="R253" i="5"/>
  <c r="N253" i="5"/>
  <c r="N84" i="5"/>
  <c r="R84" i="5"/>
  <c r="N265" i="5"/>
  <c r="R265" i="5"/>
  <c r="R116" i="5"/>
  <c r="N116" i="5"/>
  <c r="R21" i="5"/>
  <c r="N21" i="5"/>
  <c r="R146" i="5"/>
  <c r="N146" i="5"/>
  <c r="N190" i="5"/>
  <c r="R190" i="5"/>
  <c r="R323" i="5"/>
  <c r="N323" i="5"/>
  <c r="N276" i="5"/>
  <c r="R276" i="5"/>
  <c r="N248" i="5"/>
  <c r="R248" i="5"/>
  <c r="N23" i="5"/>
  <c r="R23" i="5"/>
  <c r="R154" i="5"/>
  <c r="N154" i="5"/>
  <c r="R53" i="5"/>
  <c r="N53" i="5"/>
  <c r="N289" i="5"/>
  <c r="R289" i="5"/>
  <c r="R322" i="5"/>
  <c r="N322" i="5"/>
  <c r="R109" i="5"/>
  <c r="N109" i="5"/>
  <c r="N177" i="5"/>
  <c r="R177" i="5"/>
  <c r="N269" i="5"/>
  <c r="R269" i="5"/>
  <c r="N272" i="5"/>
  <c r="R272" i="5"/>
  <c r="R327" i="5"/>
  <c r="N327" i="5"/>
  <c r="N193" i="5"/>
  <c r="R193" i="5"/>
  <c r="R82" i="5"/>
  <c r="N82" i="5"/>
  <c r="N65" i="5"/>
  <c r="R65" i="5"/>
  <c r="R113" i="5"/>
  <c r="N113" i="5"/>
  <c r="N59" i="5"/>
  <c r="R59" i="5"/>
  <c r="R216" i="5"/>
  <c r="N216" i="5"/>
  <c r="N43" i="5"/>
  <c r="R43" i="5"/>
  <c r="N192" i="5"/>
  <c r="R192" i="5"/>
  <c r="R282" i="5"/>
  <c r="N282" i="5"/>
  <c r="R114" i="5"/>
  <c r="N114" i="5"/>
  <c r="N186" i="5"/>
  <c r="R186" i="5"/>
  <c r="N45" i="5"/>
  <c r="R45" i="5"/>
  <c r="N77" i="5"/>
  <c r="R77" i="5"/>
  <c r="R284" i="5"/>
  <c r="N284" i="5"/>
  <c r="N305" i="5"/>
  <c r="R305" i="5"/>
  <c r="N270" i="5"/>
  <c r="R270" i="5"/>
  <c r="R170" i="5"/>
  <c r="N170" i="5"/>
  <c r="N159" i="5"/>
  <c r="R159" i="5"/>
  <c r="R273" i="5"/>
  <c r="N273" i="5"/>
  <c r="R316" i="5"/>
  <c r="N316" i="5"/>
  <c r="R125" i="5"/>
  <c r="N125" i="5"/>
  <c r="N181" i="5"/>
  <c r="R181" i="5"/>
  <c r="N259" i="5"/>
  <c r="R259" i="5"/>
  <c r="N138" i="5"/>
  <c r="R138" i="5"/>
  <c r="N292" i="5"/>
  <c r="R292" i="5"/>
  <c r="R31" i="5"/>
  <c r="N31" i="5"/>
  <c r="N29" i="5"/>
  <c r="R29" i="5"/>
  <c r="R101" i="5"/>
  <c r="N101" i="5"/>
  <c r="N218" i="5"/>
  <c r="R218" i="5"/>
  <c r="N153" i="5"/>
  <c r="R153" i="5"/>
  <c r="N306" i="5"/>
  <c r="R306" i="5"/>
  <c r="N148" i="5"/>
  <c r="R148" i="5"/>
  <c r="R312" i="5"/>
  <c r="N312" i="5"/>
  <c r="N30" i="5"/>
  <c r="R30" i="5"/>
  <c r="N294" i="5"/>
  <c r="R294" i="5"/>
  <c r="N52" i="5"/>
  <c r="R52" i="5"/>
  <c r="N140" i="5"/>
  <c r="R140" i="5"/>
  <c r="N298" i="5"/>
  <c r="R298" i="5"/>
  <c r="R279" i="5"/>
  <c r="N279" i="5"/>
  <c r="R315" i="5"/>
  <c r="N315" i="5"/>
  <c r="R199" i="5"/>
  <c r="N199" i="5"/>
  <c r="N336" i="5"/>
  <c r="R336" i="5"/>
  <c r="N162" i="5"/>
  <c r="R162" i="5"/>
  <c r="N27" i="5"/>
  <c r="R27" i="5"/>
  <c r="N250" i="5"/>
  <c r="R250" i="5"/>
  <c r="N319" i="5"/>
  <c r="R319" i="5"/>
  <c r="N175" i="5"/>
  <c r="R175" i="5"/>
  <c r="R266" i="5"/>
  <c r="N266" i="5"/>
  <c r="N173" i="5"/>
  <c r="R173" i="5"/>
  <c r="N81" i="5"/>
  <c r="R81" i="5"/>
  <c r="R95" i="5"/>
  <c r="N95" i="5"/>
  <c r="R252" i="5"/>
  <c r="N252" i="5"/>
  <c r="N51" i="5"/>
  <c r="R51" i="5"/>
  <c r="N106" i="5"/>
  <c r="R106" i="5"/>
  <c r="R70" i="5"/>
  <c r="N70" i="5"/>
  <c r="N64" i="5"/>
  <c r="R64" i="5"/>
  <c r="R24" i="5"/>
  <c r="N24" i="5"/>
  <c r="R92" i="5"/>
  <c r="N92" i="5"/>
  <c r="N129" i="5"/>
  <c r="R129" i="5"/>
  <c r="N303" i="5"/>
  <c r="R303" i="5"/>
  <c r="N79" i="5"/>
  <c r="R79" i="5"/>
  <c r="N197" i="5"/>
  <c r="R197" i="5"/>
  <c r="N38" i="5"/>
  <c r="R38" i="5"/>
  <c r="R184" i="5"/>
  <c r="N184" i="5"/>
  <c r="R60" i="5"/>
  <c r="N60" i="5"/>
  <c r="R329" i="5"/>
  <c r="N329" i="5"/>
  <c r="N76" i="5"/>
  <c r="R76" i="5"/>
  <c r="R152" i="5"/>
  <c r="N152" i="5"/>
  <c r="R74" i="5"/>
  <c r="N74" i="5"/>
  <c r="N61" i="5"/>
  <c r="R61" i="5"/>
  <c r="N215" i="5"/>
  <c r="R215" i="5"/>
  <c r="N144" i="5"/>
  <c r="R144" i="5"/>
  <c r="N174" i="5"/>
  <c r="R174" i="5"/>
  <c r="N320" i="5"/>
  <c r="R320" i="5"/>
  <c r="N49" i="5"/>
  <c r="R49" i="5"/>
  <c r="N309" i="5"/>
  <c r="R309" i="5"/>
  <c r="R163" i="5"/>
  <c r="N163" i="5"/>
  <c r="R291" i="5"/>
  <c r="N291" i="5"/>
  <c r="R201" i="5"/>
  <c r="N201" i="5"/>
  <c r="N231" i="5"/>
  <c r="R231" i="5"/>
  <c r="R22" i="5"/>
  <c r="N22" i="5"/>
  <c r="R224" i="5"/>
  <c r="N224" i="5"/>
  <c r="R308" i="5"/>
  <c r="N308" i="5"/>
  <c r="N90" i="5"/>
  <c r="R90" i="5"/>
  <c r="R25" i="5"/>
  <c r="N25" i="5"/>
  <c r="N202" i="5"/>
  <c r="R202" i="5"/>
  <c r="R324" i="5"/>
  <c r="N324" i="5"/>
  <c r="N296" i="5"/>
  <c r="R296" i="5"/>
  <c r="N328" i="5"/>
  <c r="R328" i="5"/>
  <c r="R67" i="5"/>
  <c r="N67" i="5"/>
  <c r="N295" i="5"/>
  <c r="R295" i="5"/>
  <c r="R251" i="5"/>
  <c r="N251" i="5"/>
  <c r="R99" i="5"/>
  <c r="N99" i="5"/>
  <c r="R225" i="5"/>
  <c r="N225" i="5"/>
  <c r="R244" i="5"/>
  <c r="N244" i="5"/>
  <c r="N50" i="5"/>
  <c r="R50" i="5"/>
  <c r="R143" i="5"/>
  <c r="N143" i="5"/>
  <c r="N182" i="5"/>
  <c r="R182" i="5"/>
  <c r="R69" i="5"/>
  <c r="N69" i="5"/>
  <c r="N331" i="5"/>
  <c r="R331" i="5"/>
  <c r="N240" i="5"/>
  <c r="R240" i="5"/>
  <c r="R127" i="5"/>
  <c r="N127" i="5"/>
  <c r="N183" i="5"/>
  <c r="R183" i="5"/>
  <c r="N232" i="5"/>
  <c r="R232" i="5"/>
  <c r="R281" i="5"/>
  <c r="N281" i="5"/>
  <c r="N149" i="5"/>
  <c r="R149" i="5"/>
  <c r="N204" i="5"/>
  <c r="R204" i="5"/>
  <c r="N98" i="5"/>
  <c r="R98" i="5"/>
  <c r="N261" i="5"/>
  <c r="R261" i="5"/>
  <c r="N235" i="5"/>
  <c r="R235" i="5"/>
  <c r="R48" i="5"/>
  <c r="N48" i="5"/>
  <c r="R238" i="5"/>
  <c r="N238" i="5"/>
  <c r="N267" i="5"/>
  <c r="R267" i="5"/>
  <c r="R94" i="5"/>
  <c r="N94" i="5"/>
  <c r="R210" i="5"/>
  <c r="N210" i="5"/>
  <c r="N317" i="5"/>
  <c r="R317" i="5"/>
  <c r="N71" i="5"/>
  <c r="R71" i="5"/>
  <c r="N124" i="5"/>
  <c r="R124" i="5"/>
  <c r="N28" i="5"/>
  <c r="R28" i="5"/>
  <c r="R222" i="5"/>
  <c r="N222" i="5"/>
  <c r="R147" i="5"/>
  <c r="N147" i="5"/>
  <c r="N307" i="5"/>
  <c r="R307" i="5"/>
  <c r="R223" i="5"/>
  <c r="N223" i="5"/>
  <c r="N137" i="5"/>
  <c r="R137" i="5"/>
  <c r="N93" i="5"/>
  <c r="R93" i="5"/>
  <c r="N242" i="5"/>
  <c r="R242" i="5"/>
  <c r="R87" i="5"/>
  <c r="N87" i="5"/>
  <c r="R274" i="5"/>
  <c r="N274" i="5"/>
  <c r="R47" i="5"/>
  <c r="N47" i="5"/>
  <c r="R104" i="5"/>
  <c r="N104" i="5"/>
  <c r="N188" i="5"/>
  <c r="R188" i="5"/>
  <c r="R278" i="5"/>
  <c r="N278" i="5"/>
  <c r="R293" i="5"/>
  <c r="N293" i="5"/>
  <c r="N18" i="9"/>
  <c r="N18" i="14"/>
  <c r="N18" i="3"/>
  <c r="N18" i="12"/>
  <c r="N18" i="5"/>
  <c r="E7" i="9" l="1"/>
  <c r="F4" i="9" s="1"/>
  <c r="H4" i="9" s="1"/>
  <c r="E7" i="12"/>
  <c r="F5" i="12" s="1"/>
  <c r="H5" i="12" s="1"/>
  <c r="E7" i="3"/>
  <c r="F4" i="3" s="1"/>
  <c r="H4" i="3" s="1"/>
  <c r="E7" i="14"/>
  <c r="F4" i="14" s="1"/>
  <c r="H4" i="14" s="1"/>
  <c r="E7" i="5"/>
  <c r="F6" i="9" l="1"/>
  <c r="H6" i="9" s="1"/>
  <c r="F9" i="9" s="1"/>
  <c r="F5" i="9"/>
  <c r="H5" i="9" s="1"/>
  <c r="F4" i="12"/>
  <c r="H4" i="12" s="1"/>
  <c r="F6" i="12"/>
  <c r="H6" i="12" s="1"/>
  <c r="F9" i="12" s="1"/>
  <c r="F5" i="3"/>
  <c r="H5" i="3" s="1"/>
  <c r="F6" i="3"/>
  <c r="H6" i="3" s="1"/>
  <c r="F9" i="3" s="1"/>
  <c r="F6" i="14"/>
  <c r="H6" i="14" s="1"/>
  <c r="F9" i="14" s="1"/>
  <c r="F5" i="14"/>
  <c r="H5" i="14" s="1"/>
  <c r="F4" i="5"/>
  <c r="H4" i="5" s="1"/>
  <c r="F6" i="5"/>
  <c r="H6" i="5" s="1"/>
  <c r="F9" i="5" s="1"/>
  <c r="F5" i="5"/>
  <c r="H5" i="5" s="1"/>
  <c r="F8" i="12"/>
  <c r="F8" i="14"/>
  <c r="F8" i="5"/>
  <c r="F8" i="9"/>
  <c r="F8" i="3"/>
  <c r="G9" i="3" l="1"/>
  <c r="G9" i="5"/>
  <c r="G9" i="14"/>
  <c r="G9" i="12"/>
  <c r="G9" i="9"/>
</calcChain>
</file>

<file path=xl/sharedStrings.xml><?xml version="1.0" encoding="utf-8"?>
<sst xmlns="http://schemas.openxmlformats.org/spreadsheetml/2006/main" count="6359" uniqueCount="1226">
  <si>
    <t>JAVSO..47..105</t>
  </si>
  <si>
    <t>VSB-063</t>
  </si>
  <si>
    <t>IBVS 6244</t>
  </si>
  <si>
    <t>IBVS 6196</t>
  </si>
  <si>
    <t>OEJV 0179</t>
  </si>
  <si>
    <t>GCVS 4 Eph.</t>
  </si>
  <si>
    <t>--- Working ----</t>
  </si>
  <si>
    <t>Epoch =</t>
  </si>
  <si>
    <t>Period =</t>
  </si>
  <si>
    <t>New Period =</t>
  </si>
  <si>
    <t>Source</t>
  </si>
  <si>
    <t>Typ</t>
  </si>
  <si>
    <t>ToM</t>
  </si>
  <si>
    <t>n'</t>
  </si>
  <si>
    <t>n</t>
  </si>
  <si>
    <t>O-C</t>
  </si>
  <si>
    <t>GCVS 4</t>
  </si>
  <si>
    <t>error</t>
  </si>
  <si>
    <t>na</t>
  </si>
  <si>
    <t>Date</t>
  </si>
  <si>
    <t>LS Intercept =</t>
  </si>
  <si>
    <t>LS Slope =</t>
  </si>
  <si>
    <t>New epoch =</t>
  </si>
  <si>
    <t>LS Quadr term =</t>
  </si>
  <si>
    <t>Linear</t>
  </si>
  <si>
    <t>Quadratic</t>
  </si>
  <si>
    <t>Q. Fit</t>
  </si>
  <si>
    <t>Lin Fit</t>
  </si>
  <si>
    <t>System Type:</t>
  </si>
  <si>
    <t>Diethelm R</t>
  </si>
  <si>
    <t>BBSAG Bull.22</t>
  </si>
  <si>
    <t>B</t>
  </si>
  <si>
    <t>v</t>
  </si>
  <si>
    <t>BBSAG 22</t>
  </si>
  <si>
    <t>K</t>
  </si>
  <si>
    <t>BBSAG Bull.23</t>
  </si>
  <si>
    <t>Brno 21</t>
  </si>
  <si>
    <t>G. Samolyk</t>
  </si>
  <si>
    <t>AAVSO 4</t>
  </si>
  <si>
    <t>A</t>
  </si>
  <si>
    <t>BBSAG Bull.34</t>
  </si>
  <si>
    <t>BBSAG Bull.47</t>
  </si>
  <si>
    <t>G.SAMOLYK</t>
  </si>
  <si>
    <t>BAAVSS 60</t>
  </si>
  <si>
    <t>pg</t>
  </si>
  <si>
    <t>BAV-M 38</t>
  </si>
  <si>
    <t>phe  V</t>
  </si>
  <si>
    <t>BAV-M 36</t>
  </si>
  <si>
    <t>phe  B</t>
  </si>
  <si>
    <t>BAV-M 39</t>
  </si>
  <si>
    <t>BBSAG Bull.71</t>
  </si>
  <si>
    <t>P. Atwood</t>
  </si>
  <si>
    <t>BAV-M 46</t>
  </si>
  <si>
    <t>Mavrofridis G</t>
  </si>
  <si>
    <t>BBSAG Bull.84</t>
  </si>
  <si>
    <t>BAV-M 56</t>
  </si>
  <si>
    <t>phe</t>
  </si>
  <si>
    <t>BBSAG Bull.88</t>
  </si>
  <si>
    <t>BAV-M 52</t>
  </si>
  <si>
    <t>BAV-M 60</t>
  </si>
  <si>
    <t>Paschke A</t>
  </si>
  <si>
    <t>BBSAG Bull.104</t>
  </si>
  <si>
    <t>BAV-M 68</t>
  </si>
  <si>
    <t>BBSAG Bull.106</t>
  </si>
  <si>
    <t>ccd</t>
  </si>
  <si>
    <t>G. Lubcke</t>
  </si>
  <si>
    <t>IBVS 4383</t>
  </si>
  <si>
    <t>M. Baldwin</t>
  </si>
  <si>
    <t>IBVS 4472</t>
  </si>
  <si>
    <t>BAV-M 102</t>
  </si>
  <si>
    <t>W.Kleikamp</t>
  </si>
  <si>
    <t>BAV-M 111</t>
  </si>
  <si>
    <t>IBVS 4711</t>
  </si>
  <si>
    <t>AAVSO</t>
  </si>
  <si>
    <t>BAV</t>
  </si>
  <si>
    <t>BBSAG</t>
  </si>
  <si>
    <t>IBVS</t>
  </si>
  <si>
    <t>Misc</t>
  </si>
  <si>
    <t>IBVS 4912</t>
  </si>
  <si>
    <t>IBVS 4562</t>
  </si>
  <si>
    <t>EA</t>
  </si>
  <si>
    <t>Nelson</t>
  </si>
  <si>
    <t>IBVS 5443</t>
  </si>
  <si>
    <t>I</t>
  </si>
  <si>
    <t>II</t>
  </si>
  <si>
    <t>IBVS 5484</t>
  </si>
  <si>
    <t>IBVS 5296</t>
  </si>
  <si>
    <t>IBVS 5543</t>
  </si>
  <si>
    <t>I?</t>
  </si>
  <si>
    <t>IBVS 5493</t>
  </si>
  <si>
    <t>IBVS 5643</t>
  </si>
  <si>
    <t>IBVS 5657</t>
  </si>
  <si>
    <t>V W Boo / GSC 0908-1170</t>
  </si>
  <si>
    <t># of data points:</t>
  </si>
  <si>
    <t>IBVS 5653</t>
  </si>
  <si>
    <t>My time zone &gt;&gt;&gt;&gt;&gt;</t>
  </si>
  <si>
    <t>(PST=8, PDT=MDT=7, MDT=CST=6, etc.)</t>
  </si>
  <si>
    <t>JD today</t>
  </si>
  <si>
    <t>New Cycle</t>
  </si>
  <si>
    <t>Next ToM</t>
  </si>
  <si>
    <t>IBVS 5795</t>
  </si>
  <si>
    <t>Start of linear fit &gt;&gt;&gt;&gt;&gt;&gt;&gt;&gt;&gt;&gt;&gt;&gt;&gt;&gt;&gt;&gt;&gt;&gt;&gt;&gt;&gt;</t>
  </si>
  <si>
    <t>OEJV 0094</t>
  </si>
  <si>
    <t>IBVS 5917</t>
  </si>
  <si>
    <t>Add cycle</t>
  </si>
  <si>
    <t>Old Cycle</t>
  </si>
  <si>
    <t>IBVS 5959</t>
  </si>
  <si>
    <t>IBVS 6010</t>
  </si>
  <si>
    <t>IBVS 5992</t>
  </si>
  <si>
    <t>IBVS 6005</t>
  </si>
  <si>
    <t>Linear Ephemeris =</t>
  </si>
  <si>
    <t>Quad. Ephemeris =</t>
  </si>
  <si>
    <t>diff²</t>
  </si>
  <si>
    <t>Bad</t>
  </si>
  <si>
    <t>Weight</t>
  </si>
  <si>
    <t>wt*diff²</t>
  </si>
  <si>
    <t>Residuals</t>
  </si>
  <si>
    <t>V</t>
  </si>
  <si>
    <t>Quad Fit</t>
  </si>
  <si>
    <t>ZA =</t>
  </si>
  <si>
    <t>X2.X4-X3.X3</t>
  </si>
  <si>
    <t xml:space="preserve">ZB = </t>
  </si>
  <si>
    <t>X1.X4-X2.X3</t>
  </si>
  <si>
    <t>File:</t>
  </si>
  <si>
    <t>Quad_Fit.xls</t>
  </si>
  <si>
    <t>Quantity</t>
  </si>
  <si>
    <t>Error</t>
  </si>
  <si>
    <t>Power</t>
  </si>
  <si>
    <t>%</t>
  </si>
  <si>
    <t xml:space="preserve">ZC = </t>
  </si>
  <si>
    <t>X1.X3-X2.X2</t>
  </si>
  <si>
    <t>C</t>
  </si>
  <si>
    <t>By:</t>
  </si>
  <si>
    <t>Bob Nelson</t>
  </si>
  <si>
    <t xml:space="preserve">A = </t>
  </si>
  <si>
    <t xml:space="preserve">ZD = </t>
  </si>
  <si>
    <t>N.X4-X2.X2</t>
  </si>
  <si>
    <t>D</t>
  </si>
  <si>
    <t>Date:</t>
  </si>
  <si>
    <t xml:space="preserve">B = </t>
  </si>
  <si>
    <t xml:space="preserve">ZE = </t>
  </si>
  <si>
    <t>N.X3-X1.X2</t>
  </si>
  <si>
    <t>E</t>
  </si>
  <si>
    <t xml:space="preserve">C = </t>
  </si>
  <si>
    <t xml:space="preserve">ZF = </t>
  </si>
  <si>
    <t>N.X2-X1.X1</t>
  </si>
  <si>
    <t>F</t>
  </si>
  <si>
    <t xml:space="preserve">δy = </t>
  </si>
  <si>
    <t>MM =</t>
  </si>
  <si>
    <t>many terms</t>
  </si>
  <si>
    <t>G</t>
  </si>
  <si>
    <t>H</t>
  </si>
  <si>
    <t>J</t>
  </si>
  <si>
    <t>Start Row</t>
  </si>
  <si>
    <t>L</t>
  </si>
  <si>
    <t>End Row</t>
  </si>
  <si>
    <t>M</t>
  </si>
  <si>
    <t>N</t>
  </si>
  <si>
    <t>O</t>
  </si>
  <si>
    <t>P</t>
  </si>
  <si>
    <t>SCALE FACTORS</t>
  </si>
  <si>
    <t xml:space="preserve">N = </t>
  </si>
  <si>
    <t>Q</t>
  </si>
  <si>
    <t>R</t>
  </si>
  <si>
    <t>DUMP DATA HERE</t>
  </si>
  <si>
    <t>X1</t>
  </si>
  <si>
    <t>Y1</t>
  </si>
  <si>
    <t>X2</t>
  </si>
  <si>
    <t>X3</t>
  </si>
  <si>
    <t>X4</t>
  </si>
  <si>
    <t>W1</t>
  </si>
  <si>
    <t>W2</t>
  </si>
  <si>
    <t>S</t>
  </si>
  <si>
    <t>X</t>
  </si>
  <si>
    <t>Y</t>
  </si>
  <si>
    <t>Q.Fit</t>
  </si>
  <si>
    <t>for δA</t>
  </si>
  <si>
    <t>for δB</t>
  </si>
  <si>
    <t>for δC</t>
  </si>
  <si>
    <t>Dev'n</t>
  </si>
  <si>
    <t>T</t>
  </si>
  <si>
    <t>U</t>
  </si>
  <si>
    <t>W</t>
  </si>
  <si>
    <t>Z</t>
  </si>
  <si>
    <t xml:space="preserve">Correlation = </t>
  </si>
  <si>
    <t>dP/dt</t>
  </si>
  <si>
    <t>days/year</t>
  </si>
  <si>
    <t>w</t>
  </si>
  <si>
    <t>w*X</t>
  </si>
  <si>
    <t>w*Y</t>
  </si>
  <si>
    <t>w*YX</t>
  </si>
  <si>
    <t>ZA</t>
  </si>
  <si>
    <t>ZB</t>
  </si>
  <si>
    <t>ZC</t>
  </si>
  <si>
    <t>ZD</t>
  </si>
  <si>
    <t>ZE</t>
  </si>
  <si>
    <t>ZF</t>
  </si>
  <si>
    <r>
      <t>Y = A + B.X + C.X</t>
    </r>
    <r>
      <rPr>
        <b/>
        <vertAlign val="superscript"/>
        <sz val="10"/>
        <rFont val="Arial"/>
        <family val="2"/>
      </rPr>
      <t>2</t>
    </r>
  </si>
  <si>
    <r>
      <t>w*X</t>
    </r>
    <r>
      <rPr>
        <b/>
        <vertAlign val="superscript"/>
        <sz val="10"/>
        <rFont val="Arial"/>
        <family val="2"/>
      </rPr>
      <t>2</t>
    </r>
  </si>
  <si>
    <r>
      <t>w*X</t>
    </r>
    <r>
      <rPr>
        <b/>
        <vertAlign val="superscript"/>
        <sz val="10"/>
        <rFont val="Arial"/>
        <family val="2"/>
      </rPr>
      <t>3</t>
    </r>
  </si>
  <si>
    <r>
      <t>w*X</t>
    </r>
    <r>
      <rPr>
        <b/>
        <vertAlign val="superscript"/>
        <sz val="10"/>
        <rFont val="Arial"/>
        <family val="2"/>
      </rPr>
      <t>4</t>
    </r>
  </si>
  <si>
    <r>
      <t>w*YX</t>
    </r>
    <r>
      <rPr>
        <b/>
        <vertAlign val="superscript"/>
        <sz val="10"/>
        <rFont val="Arial"/>
        <family val="2"/>
      </rPr>
      <t>2</t>
    </r>
  </si>
  <si>
    <r>
      <t>err</t>
    </r>
    <r>
      <rPr>
        <b/>
        <vertAlign val="superscript"/>
        <sz val="10"/>
        <rFont val="Arial"/>
        <family val="2"/>
      </rPr>
      <t>2</t>
    </r>
  </si>
  <si>
    <t>CCD</t>
  </si>
  <si>
    <t>1 m</t>
  </si>
  <si>
    <t>s</t>
  </si>
  <si>
    <t>p</t>
  </si>
  <si>
    <t>60 cm</t>
  </si>
  <si>
    <t>85 cm</t>
  </si>
  <si>
    <t>Liu et al 2011</t>
  </si>
  <si>
    <t>Liu et al 2011AJ....141..147</t>
  </si>
  <si>
    <t>JAVSO..36..186</t>
  </si>
  <si>
    <t>JAVSO..37...44</t>
  </si>
  <si>
    <t>JAVSO..38...85</t>
  </si>
  <si>
    <t>JAVSO..39...94</t>
  </si>
  <si>
    <t>JAVSO..40....1</t>
  </si>
  <si>
    <t>vis</t>
  </si>
  <si>
    <t>AC 6</t>
  </si>
  <si>
    <t>IODE 4, 1,</t>
  </si>
  <si>
    <t>IODE 4, 1,133</t>
  </si>
  <si>
    <t>Szafraniec 1959</t>
  </si>
  <si>
    <t>Szafraniec 1960</t>
  </si>
  <si>
    <t>MVS 2, 122</t>
  </si>
  <si>
    <t>Binnendijk 1973</t>
  </si>
  <si>
    <t>BBSAG 23</t>
  </si>
  <si>
    <t>BBSAG 34</t>
  </si>
  <si>
    <t>BBSAG 47</t>
  </si>
  <si>
    <t>BAVSM 38</t>
  </si>
  <si>
    <t>BAVSM 36</t>
  </si>
  <si>
    <t>BAVSM 39</t>
  </si>
  <si>
    <t>BBSAG71</t>
  </si>
  <si>
    <t>BAVSM 46</t>
  </si>
  <si>
    <t>BBSAG 84</t>
  </si>
  <si>
    <t>BAVSM 56</t>
  </si>
  <si>
    <t>BBSAG 88</t>
  </si>
  <si>
    <t>BAVSM 52</t>
  </si>
  <si>
    <t>Hipparcos, ESA I9&lt;</t>
  </si>
  <si>
    <t>BAVSM 60</t>
  </si>
  <si>
    <t>BBSAG 104</t>
  </si>
  <si>
    <t>BAVSM 68</t>
  </si>
  <si>
    <t>BBSAG 106</t>
  </si>
  <si>
    <t>BAVSM 99</t>
  </si>
  <si>
    <t>IBVS 4606</t>
  </si>
  <si>
    <t>BBSAG 125</t>
  </si>
  <si>
    <t>The present paper</t>
  </si>
  <si>
    <t>IBVS5296</t>
  </si>
  <si>
    <t>IBVS5484</t>
  </si>
  <si>
    <t>AAVS09</t>
  </si>
  <si>
    <t>IBVS 5463</t>
  </si>
  <si>
    <t>VSB 43</t>
  </si>
  <si>
    <t>BBSAG 173</t>
  </si>
  <si>
    <t>AAVSO 12</t>
  </si>
  <si>
    <t>VSB 44</t>
  </si>
  <si>
    <t>VSB 45</t>
  </si>
  <si>
    <t>IBVS 5918</t>
  </si>
  <si>
    <t>OEJV 94</t>
  </si>
  <si>
    <t>AAVSO 86</t>
  </si>
  <si>
    <t>AAVSO 109</t>
  </si>
  <si>
    <t>PE</t>
  </si>
  <si>
    <t>Data from Liu et al 2011AJ....141..147</t>
  </si>
  <si>
    <t>BAV, BBSAG</t>
  </si>
  <si>
    <t>Other</t>
  </si>
  <si>
    <t>JAVSO..39..177</t>
  </si>
  <si>
    <t>dP/dt =</t>
  </si>
  <si>
    <t>Analysis of Qian and Zhu 2002ApJ...568.1004 --ALL DATA</t>
  </si>
  <si>
    <t>1990MNRAS.214...47</t>
  </si>
  <si>
    <t>Analysis of Qian and Zhu 2002ApJ...568.1004 -- PE &amp; CCD only</t>
  </si>
  <si>
    <r>
      <t>This is an extreme cycle adjustmen</t>
    </r>
    <r>
      <rPr>
        <b/>
        <sz val="10"/>
        <color indexed="14"/>
        <rFont val="Arial"/>
        <family val="2"/>
      </rPr>
      <t>t NOT RECOMMENDED</t>
    </r>
  </si>
  <si>
    <t>IBVS 6029</t>
  </si>
  <si>
    <t>IBVS 6070</t>
  </si>
  <si>
    <t>OEJV 0160</t>
  </si>
  <si>
    <t>IBVS 6118</t>
  </si>
  <si>
    <t>JAVSO..42..426</t>
  </si>
  <si>
    <t>JAVSO..41..328</t>
  </si>
  <si>
    <t>JAVSO..41..122</t>
  </si>
  <si>
    <t>JAVSO..40..975</t>
  </si>
  <si>
    <t>IBVS 6149</t>
  </si>
  <si>
    <t>Minima from the Lichtenknecker Database of the BAV</t>
  </si>
  <si>
    <t>http://www.bav-astro.de/LkDB/index.php?lang=en&amp;sprache_dial=en</t>
  </si>
  <si>
    <t>F </t>
  </si>
  <si>
    <t>2429051.315 </t>
  </si>
  <si>
    <t> 01.06.1938 19:33 </t>
  </si>
  <si>
    <t> -0.480 </t>
  </si>
  <si>
    <t>V </t>
  </si>
  <si>
    <t> N.Guriev </t>
  </si>
  <si>
    <t> AC 6 </t>
  </si>
  <si>
    <t>2429399.292 </t>
  </si>
  <si>
    <t> 15.05.1939 19:00 </t>
  </si>
  <si>
    <t> -0.466 </t>
  </si>
  <si>
    <t>2431173.405 </t>
  </si>
  <si>
    <t> 23.03.1944 21:43 </t>
  </si>
  <si>
    <t> -0.399 </t>
  </si>
  <si>
    <t> W.Zessewitsch </t>
  </si>
  <si>
    <t> IODE 4.1.133 </t>
  </si>
  <si>
    <t>2431174.422 </t>
  </si>
  <si>
    <t> 24.03.1944 22:07 </t>
  </si>
  <si>
    <t> -0.409 </t>
  </si>
  <si>
    <t>2431176.493 </t>
  </si>
  <si>
    <t> 26.03.1944 23:49 </t>
  </si>
  <si>
    <t> -0.392 </t>
  </si>
  <si>
    <t>2431177.335 </t>
  </si>
  <si>
    <t> 27.03.1944 20:02 </t>
  </si>
  <si>
    <t> -0.406 </t>
  </si>
  <si>
    <t>2431178.376 </t>
  </si>
  <si>
    <t> 28.03.1944 21:01 </t>
  </si>
  <si>
    <t>2431180.428 </t>
  </si>
  <si>
    <t> 30.03.1944 22:16 </t>
  </si>
  <si>
    <t> -0.394 </t>
  </si>
  <si>
    <t>2431194.281 </t>
  </si>
  <si>
    <t> 13.04.1944 18:44 </t>
  </si>
  <si>
    <t> -0.404 </t>
  </si>
  <si>
    <t>2431206.267 </t>
  </si>
  <si>
    <t> 25.04.1944 18:24 </t>
  </si>
  <si>
    <t>2431212.432 </t>
  </si>
  <si>
    <t> 01.05.1944 22:22 </t>
  </si>
  <si>
    <t> -0.396 </t>
  </si>
  <si>
    <t>2431213.290 </t>
  </si>
  <si>
    <t> 02.05.1944 18:57 </t>
  </si>
  <si>
    <t>2431244.270 </t>
  </si>
  <si>
    <t> 02.06.1944 18:28 </t>
  </si>
  <si>
    <t> -0.393 </t>
  </si>
  <si>
    <t>2431245.300 </t>
  </si>
  <si>
    <t> 03.06.1944 19:12 </t>
  </si>
  <si>
    <t> -0.390 </t>
  </si>
  <si>
    <t>2431269.267 </t>
  </si>
  <si>
    <t> 27.06.1944 18:24 </t>
  </si>
  <si>
    <t> -0.385 </t>
  </si>
  <si>
    <t>2431270.286 </t>
  </si>
  <si>
    <t> 28.06.1944 18:51 </t>
  </si>
  <si>
    <t>2431275.245 </t>
  </si>
  <si>
    <t> 03.07.1944 17:52 </t>
  </si>
  <si>
    <t> -0.398 </t>
  </si>
  <si>
    <t>2431580.430 </t>
  </si>
  <si>
    <t> 04.05.1945 22:19 </t>
  </si>
  <si>
    <t> -0.386 </t>
  </si>
  <si>
    <t>2431585.400 </t>
  </si>
  <si>
    <t> 09.05.1945 21:36 </t>
  </si>
  <si>
    <t> -0.380 </t>
  </si>
  <si>
    <t>2431586.425 </t>
  </si>
  <si>
    <t> 10.05.1945 22:12 </t>
  </si>
  <si>
    <t> -0.382 </t>
  </si>
  <si>
    <t>2435127.609 </t>
  </si>
  <si>
    <t> 20.01.1955 02:36 </t>
  </si>
  <si>
    <t> -0.272 </t>
  </si>
  <si>
    <t> R.Szafraniec </t>
  </si>
  <si>
    <t> AA 6.141 </t>
  </si>
  <si>
    <t>2435151.570 </t>
  </si>
  <si>
    <t> 13.02.1955 01:40 </t>
  </si>
  <si>
    <t> -0.273 </t>
  </si>
  <si>
    <t>2435168.505 </t>
  </si>
  <si>
    <t> 02.03.1955 00:07 </t>
  </si>
  <si>
    <t> -0.283 </t>
  </si>
  <si>
    <t>2435197.434 </t>
  </si>
  <si>
    <t> 30.03.1955 22:24 </t>
  </si>
  <si>
    <t> -0.279 </t>
  </si>
  <si>
    <t>2435223.439 </t>
  </si>
  <si>
    <t> 25.04.1955 22:32 </t>
  </si>
  <si>
    <t> -0.290 </t>
  </si>
  <si>
    <t>2435228.423 </t>
  </si>
  <si>
    <t> 30.04.1955 22:09 </t>
  </si>
  <si>
    <t> -0.270 </t>
  </si>
  <si>
    <t>2435244.504 </t>
  </si>
  <si>
    <t> 17.05.1955 00:05 </t>
  </si>
  <si>
    <t> -0.278 </t>
  </si>
  <si>
    <t>2435576.381 </t>
  </si>
  <si>
    <t> 12.04.1956 21:08 </t>
  </si>
  <si>
    <t> -0.275 </t>
  </si>
  <si>
    <t> AA 7.188 </t>
  </si>
  <si>
    <t>2435906.573 </t>
  </si>
  <si>
    <t> 09.03.1957 01:45 </t>
  </si>
  <si>
    <t> -0.245 </t>
  </si>
  <si>
    <t>P </t>
  </si>
  <si>
    <t> H.Huth </t>
  </si>
  <si>
    <t> MVS 2.5 </t>
  </si>
  <si>
    <t>2435933.431 </t>
  </si>
  <si>
    <t> 04.04.1957 22:20 </t>
  </si>
  <si>
    <t> -0.259 </t>
  </si>
  <si>
    <t> AA 8.189 </t>
  </si>
  <si>
    <t>2435976.397 </t>
  </si>
  <si>
    <t> 17.05.1957 21:31 </t>
  </si>
  <si>
    <t> -0.253 </t>
  </si>
  <si>
    <t>2436318.550 </t>
  </si>
  <si>
    <t> 25.04.1958 01:12 </t>
  </si>
  <si>
    <t> -0.244 </t>
  </si>
  <si>
    <t>2436339.434 </t>
  </si>
  <si>
    <t> 15.05.1958 22:24 </t>
  </si>
  <si>
    <t> -0.241 </t>
  </si>
  <si>
    <t> AA 9.48 </t>
  </si>
  <si>
    <t>2436631.422 </t>
  </si>
  <si>
    <t> 03.03.1959 22:07 </t>
  </si>
  <si>
    <t> -0.248 </t>
  </si>
  <si>
    <t> AA 10.69 </t>
  </si>
  <si>
    <t>2436672.497 </t>
  </si>
  <si>
    <t> 13.04.1959 23:55 </t>
  </si>
  <si>
    <t> -0.250 </t>
  </si>
  <si>
    <t> MVS 2.122 </t>
  </si>
  <si>
    <t>2437016.519 </t>
  </si>
  <si>
    <t> 23.03.1960 00:27 </t>
  </si>
  <si>
    <t> -0.255 </t>
  </si>
  <si>
    <t>2437076.470 </t>
  </si>
  <si>
    <t> 21.05.1960 23:16 </t>
  </si>
  <si>
    <t> -0.209 </t>
  </si>
  <si>
    <t>2441090.8574 </t>
  </si>
  <si>
    <t> 19.05.1971 08:34 </t>
  </si>
  <si>
    <t> -0.1459 </t>
  </si>
  <si>
    <t>E </t>
  </si>
  <si>
    <t>?</t>
  </si>
  <si>
    <t> L.Binnendijk </t>
  </si>
  <si>
    <t> AJ 78.1 </t>
  </si>
  <si>
    <t>2441091.7137 </t>
  </si>
  <si>
    <t> 20.05.1971 05:07 </t>
  </si>
  <si>
    <t> -0.1454 </t>
  </si>
  <si>
    <t>2441091.8840 </t>
  </si>
  <si>
    <t> 20.05.1971 09:12 </t>
  </si>
  <si>
    <t> -0.1462 </t>
  </si>
  <si>
    <t>2442528.452 </t>
  </si>
  <si>
    <t> 25.04.1975 22:50 </t>
  </si>
  <si>
    <t> -0.102 </t>
  </si>
  <si>
    <t> R.Diethelm </t>
  </si>
  <si>
    <t> BBS 22 </t>
  </si>
  <si>
    <t>2442529.467 </t>
  </si>
  <si>
    <t> 26.04.1975 23:12 </t>
  </si>
  <si>
    <t> -0.114 </t>
  </si>
  <si>
    <t>2442620.362 </t>
  </si>
  <si>
    <t> 26.07.1975 20:41 </t>
  </si>
  <si>
    <t> -0.103 </t>
  </si>
  <si>
    <t> BBS 23 </t>
  </si>
  <si>
    <t>2442621.373 </t>
  </si>
  <si>
    <t> 27.07.1975 20:57 </t>
  </si>
  <si>
    <t> -0.119 </t>
  </si>
  <si>
    <t>2443262.706 </t>
  </si>
  <si>
    <t> 29.04.1977 04:56 </t>
  </si>
  <si>
    <t> -0.113 </t>
  </si>
  <si>
    <t> G.Samolyk </t>
  </si>
  <si>
    <t> AOEB 4 </t>
  </si>
  <si>
    <t>2443286.842 </t>
  </si>
  <si>
    <t> 23.05.1977 08:12 </t>
  </si>
  <si>
    <t> -0.110 </t>
  </si>
  <si>
    <t>2443351.691 </t>
  </si>
  <si>
    <t> 27.07.1977 04:35 </t>
  </si>
  <si>
    <t> -0.130 </t>
  </si>
  <si>
    <t>2443358.390 </t>
  </si>
  <si>
    <t> 02.08.1977 21:21 </t>
  </si>
  <si>
    <t> -0.106 </t>
  </si>
  <si>
    <t> BBS 34 </t>
  </si>
  <si>
    <t>2444343.400 </t>
  </si>
  <si>
    <t> 13.04.1980 21:36 </t>
  </si>
  <si>
    <t> BBS 47 </t>
  </si>
  <si>
    <t>2444670.859 </t>
  </si>
  <si>
    <t> 07.03.1981 08:36 </t>
  </si>
  <si>
    <t> -0.071 </t>
  </si>
  <si>
    <t>2444766.712 </t>
  </si>
  <si>
    <t> 11.06.1981 05:05 </t>
  </si>
  <si>
    <t> -0.067 </t>
  </si>
  <si>
    <t>2445120.433 </t>
  </si>
  <si>
    <t> 30.05.1982 22:23 </t>
  </si>
  <si>
    <t> -0.128 </t>
  </si>
  <si>
    <t> J.E.Isles </t>
  </si>
  <si>
    <t> VSSC 60 </t>
  </si>
  <si>
    <t>2445131.781 </t>
  </si>
  <si>
    <t> 11.06.1982 06:44 </t>
  </si>
  <si>
    <t> -0.076 </t>
  </si>
  <si>
    <t>2445441.400 </t>
  </si>
  <si>
    <t> 16.04.1983 21:36 </t>
  </si>
  <si>
    <t> -0.081 </t>
  </si>
  <si>
    <t> P.Frank </t>
  </si>
  <si>
    <t>BAVM 38 </t>
  </si>
  <si>
    <t>2445441.575 </t>
  </si>
  <si>
    <t> 17.04.1983 01:48 </t>
  </si>
  <si>
    <t> -0.077 </t>
  </si>
  <si>
    <t>2445474.4344 </t>
  </si>
  <si>
    <t> 19.05.1983 22:25 </t>
  </si>
  <si>
    <t> -0.0798 </t>
  </si>
  <si>
    <t> F.Agerer </t>
  </si>
  <si>
    <t>BAVM 36 </t>
  </si>
  <si>
    <t>2445474.4364 </t>
  </si>
  <si>
    <t> 19.05.1983 22:28 </t>
  </si>
  <si>
    <t> -0.0778 </t>
  </si>
  <si>
    <t>B;V</t>
  </si>
  <si>
    <t>2445492.387 </t>
  </si>
  <si>
    <t> 06.06.1983 21:17 </t>
  </si>
  <si>
    <t> -0.099 </t>
  </si>
  <si>
    <t> H.Vielmetter </t>
  </si>
  <si>
    <t>2445494.443 </t>
  </si>
  <si>
    <t> 08.06.1983 22:37 </t>
  </si>
  <si>
    <t> -0.097 </t>
  </si>
  <si>
    <t>2445494.453 </t>
  </si>
  <si>
    <t> 08.06.1983 22:52 </t>
  </si>
  <si>
    <t> -0.087 </t>
  </si>
  <si>
    <t>BAVM 39 </t>
  </si>
  <si>
    <t>2445494.463 </t>
  </si>
  <si>
    <t> 08.06.1983 23:06 </t>
  </si>
  <si>
    <t> B.-C.Kämper </t>
  </si>
  <si>
    <t>2445740.586 </t>
  </si>
  <si>
    <t> 10.02.1984 02:03 </t>
  </si>
  <si>
    <t> -0.078 </t>
  </si>
  <si>
    <t>2445742.643 </t>
  </si>
  <si>
    <t> 12.02.1984 03:25 </t>
  </si>
  <si>
    <t> -0.075 </t>
  </si>
  <si>
    <t>2445808.362 </t>
  </si>
  <si>
    <t> 17.04.1984 20:41 </t>
  </si>
  <si>
    <t> -0.080 </t>
  </si>
  <si>
    <t>2445808.368 </t>
  </si>
  <si>
    <t> 17.04.1984 20:49 </t>
  </si>
  <si>
    <t> -0.074 </t>
  </si>
  <si>
    <t>2445809.349 </t>
  </si>
  <si>
    <t> 18.04.1984 20:22 </t>
  </si>
  <si>
    <t> -0.120 </t>
  </si>
  <si>
    <t>2445809.387 </t>
  </si>
  <si>
    <t> 18.04.1984 21:17 </t>
  </si>
  <si>
    <t> -0.082 </t>
  </si>
  <si>
    <t>2445814.366 </t>
  </si>
  <si>
    <t> 23.04.1984 20:47 </t>
  </si>
  <si>
    <t> BBS 71 </t>
  </si>
  <si>
    <t>2445816.579 </t>
  </si>
  <si>
    <t> 26.04.1984 01:53 </t>
  </si>
  <si>
    <t> -0.079 </t>
  </si>
  <si>
    <t>2445915.422 </t>
  </si>
  <si>
    <t> 02.08.1984 22:07 </t>
  </si>
  <si>
    <t> -0.165 </t>
  </si>
  <si>
    <t>BAVM 46 </t>
  </si>
  <si>
    <t>2446229.761 </t>
  </si>
  <si>
    <t> 13.06.1985 06:15 </t>
  </si>
  <si>
    <t> P.Atwood </t>
  </si>
  <si>
    <t>2446915.422 </t>
  </si>
  <si>
    <t> 29.04.1987 22:07 </t>
  </si>
  <si>
    <t> -0.066 </t>
  </si>
  <si>
    <t>2446939.731 </t>
  </si>
  <si>
    <t> 24.05.1987 05:32 </t>
  </si>
  <si>
    <t> -0.061 </t>
  </si>
  <si>
    <t>2446940.738 </t>
  </si>
  <si>
    <t> 25.05.1987 05:42 </t>
  </si>
  <si>
    <t>2446952.399 </t>
  </si>
  <si>
    <t> 05.06.1987 21:34 </t>
  </si>
  <si>
    <t> -0.059 </t>
  </si>
  <si>
    <t> G.Mavrofridis </t>
  </si>
  <si>
    <t> BBS 84 </t>
  </si>
  <si>
    <t>2446962.317 </t>
  </si>
  <si>
    <t> 15.06.1987 19:36 </t>
  </si>
  <si>
    <t> -0.068 </t>
  </si>
  <si>
    <t>2446963.359 </t>
  </si>
  <si>
    <t> 16.06.1987 20:36 </t>
  </si>
  <si>
    <t> -0.053 </t>
  </si>
  <si>
    <t>2446964.374 </t>
  </si>
  <si>
    <t> 17.06.1987 20:58 </t>
  </si>
  <si>
    <t> -0.065 </t>
  </si>
  <si>
    <t>2447271.442 </t>
  </si>
  <si>
    <t> 19.04.1988 22:36 </t>
  </si>
  <si>
    <t> Moschner&amp;Kleikamp </t>
  </si>
  <si>
    <t>BAVM 56 </t>
  </si>
  <si>
    <t>2447276.3988 </t>
  </si>
  <si>
    <t> 24.04.1988 21:34 </t>
  </si>
  <si>
    <t> -0.0599 </t>
  </si>
  <si>
    <t> BBS 88 </t>
  </si>
  <si>
    <t>2447276.414 </t>
  </si>
  <si>
    <t> 24.04.1988 21:56 </t>
  </si>
  <si>
    <t> -0.045 </t>
  </si>
  <si>
    <t>BAVM 52 </t>
  </si>
  <si>
    <t>2447286.503 </t>
  </si>
  <si>
    <t> 05.05.1988 00:04 </t>
  </si>
  <si>
    <t> -0.054 </t>
  </si>
  <si>
    <t>2447947.515 </t>
  </si>
  <si>
    <t> 25.02.1990 00:21 </t>
  </si>
  <si>
    <t> -0.052 </t>
  </si>
  <si>
    <t>2448709.704 </t>
  </si>
  <si>
    <t> 28.03.1992 04:53 </t>
  </si>
  <si>
    <t> -0.026 </t>
  </si>
  <si>
    <t>2448720.4679 </t>
  </si>
  <si>
    <t> 07.04.1992 23:13 </t>
  </si>
  <si>
    <t> -0.0454 </t>
  </si>
  <si>
    <t>BAVM 60 </t>
  </si>
  <si>
    <t>2448720.4680 </t>
  </si>
  <si>
    <t> -0.0453 </t>
  </si>
  <si>
    <t>2448770.4473 </t>
  </si>
  <si>
    <t> 27.05.1992 22:44 </t>
  </si>
  <si>
    <t> -0.0439 </t>
  </si>
  <si>
    <t>o</t>
  </si>
  <si>
    <t>2449143.400 </t>
  </si>
  <si>
    <t> 04.06.1993 21:36 </t>
  </si>
  <si>
    <t> -0.043 </t>
  </si>
  <si>
    <t> A.Paschke </t>
  </si>
  <si>
    <t> BBS 104 </t>
  </si>
  <si>
    <t>2449143.576 </t>
  </si>
  <si>
    <t> 05.06.1993 01:49 </t>
  </si>
  <si>
    <t> -0.038 </t>
  </si>
  <si>
    <t>2449398.6002 </t>
  </si>
  <si>
    <t> 15.02.1994 02:24 </t>
  </si>
  <si>
    <t> -0.0385 </t>
  </si>
  <si>
    <t> W.Moschner </t>
  </si>
  <si>
    <t>BAVM 68 </t>
  </si>
  <si>
    <t>2449423.597 </t>
  </si>
  <si>
    <t> 12.03.1994 02:19 </t>
  </si>
  <si>
    <t> -0.031 </t>
  </si>
  <si>
    <t> BBS 106 </t>
  </si>
  <si>
    <t>2449474.4256 </t>
  </si>
  <si>
    <t> 01.05.1994 22:12 </t>
  </si>
  <si>
    <t> -0.0358 </t>
  </si>
  <si>
    <t>2449474.4258 </t>
  </si>
  <si>
    <t> 01.05.1994 22:13 </t>
  </si>
  <si>
    <t> -0.0356 </t>
  </si>
  <si>
    <t>2449485.7219 </t>
  </si>
  <si>
    <t> 13.05.1994 05:19 </t>
  </si>
  <si>
    <t> -0.0359 </t>
  </si>
  <si>
    <t>C </t>
  </si>
  <si>
    <t> G.Lubcke </t>
  </si>
  <si>
    <t>2449786.4458 </t>
  </si>
  <si>
    <t> 09.03.1995 22:41 </t>
  </si>
  <si>
    <t> -0.0355 </t>
  </si>
  <si>
    <t>BAVM 91 </t>
  </si>
  <si>
    <t>2449801.670 </t>
  </si>
  <si>
    <t> 25.03.1995 04:04 </t>
  </si>
  <si>
    <t> -0.044 </t>
  </si>
  <si>
    <t> M.Baldwin </t>
  </si>
  <si>
    <t>2449812.638 </t>
  </si>
  <si>
    <t> 05.04.1995 03:18 </t>
  </si>
  <si>
    <t> -0.030 </t>
  </si>
  <si>
    <t>2449840.720 </t>
  </si>
  <si>
    <t> 03.05.1995 05:16 </t>
  </si>
  <si>
    <t> -0.018 </t>
  </si>
  <si>
    <t>2449858.823 </t>
  </si>
  <si>
    <t> 21.05.1995 07:45 </t>
  </si>
  <si>
    <t> -0.058 </t>
  </si>
  <si>
    <t>2449867.748 </t>
  </si>
  <si>
    <t> 30.05.1995 05:57 </t>
  </si>
  <si>
    <t> -0.033 </t>
  </si>
  <si>
    <t>2450086.6593 </t>
  </si>
  <si>
    <t> 04.01.1996 03:49 </t>
  </si>
  <si>
    <t> -0.0320 </t>
  </si>
  <si>
    <t>BAVM 99 </t>
  </si>
  <si>
    <t>2450204.4183 </t>
  </si>
  <si>
    <t> 30.04.1996 22:02 </t>
  </si>
  <si>
    <t> -0.0292 </t>
  </si>
  <si>
    <t> W.Kleikamp </t>
  </si>
  <si>
    <t>2450217.7644 </t>
  </si>
  <si>
    <t> 14.05.1996 06:20 </t>
  </si>
  <si>
    <t> -0.0334 </t>
  </si>
  <si>
    <t>2450225.649 </t>
  </si>
  <si>
    <t> 22.05.1996 03:34 </t>
  </si>
  <si>
    <t> -0.022 </t>
  </si>
  <si>
    <t>2450226.678 </t>
  </si>
  <si>
    <t> 23.05.1996 04:16 </t>
  </si>
  <si>
    <t> -0.020 </t>
  </si>
  <si>
    <t>2450456.7071 </t>
  </si>
  <si>
    <t> 08.01.1997 04:58 </t>
  </si>
  <si>
    <t> -0.0264 </t>
  </si>
  <si>
    <t>BAVM 102 </t>
  </si>
  <si>
    <t>2450584.3930 </t>
  </si>
  <si>
    <t> 15.05.1997 21:25 </t>
  </si>
  <si>
    <t> -0.0238 </t>
  </si>
  <si>
    <t>BAVM 111 </t>
  </si>
  <si>
    <t>2450921.739 </t>
  </si>
  <si>
    <t> 18.04.1998 05:44 </t>
  </si>
  <si>
    <t> -0.029 </t>
  </si>
  <si>
    <t> AOEB 9 </t>
  </si>
  <si>
    <t>2450953.4088 </t>
  </si>
  <si>
    <t> 19.05.1998 21:48 </t>
  </si>
  <si>
    <t> -0.0233 </t>
  </si>
  <si>
    <t>BAVM 117 </t>
  </si>
  <si>
    <t>2451309.771 </t>
  </si>
  <si>
    <t> 11.05.1999 06:30 </t>
  </si>
  <si>
    <t> -0.011 </t>
  </si>
  <si>
    <t>2451314.3832 </t>
  </si>
  <si>
    <t> 15.05.1999 21:11 </t>
  </si>
  <si>
    <t> -0.0197 </t>
  </si>
  <si>
    <t>-I</t>
  </si>
  <si>
    <t>BAVM 128 </t>
  </si>
  <si>
    <t>2451318.682 </t>
  </si>
  <si>
    <t> 20.05.1999 04:22 </t>
  </si>
  <si>
    <t>-3451</t>
  </si>
  <si>
    <t> 0.000 </t>
  </si>
  <si>
    <t>2451654.4786 </t>
  </si>
  <si>
    <t> 19.04.2000 23:29 </t>
  </si>
  <si>
    <t>-2470</t>
  </si>
  <si>
    <t> -0.0140 </t>
  </si>
  <si>
    <t>BAVM 152 </t>
  </si>
  <si>
    <t>2451999.5353 </t>
  </si>
  <si>
    <t> 31.03.2001 00:50 </t>
  </si>
  <si>
    <t>-1462</t>
  </si>
  <si>
    <t> -0.0105 </t>
  </si>
  <si>
    <t> BBS 125 </t>
  </si>
  <si>
    <t>2452042.692 </t>
  </si>
  <si>
    <t> 13.05.2001 04:36 </t>
  </si>
  <si>
    <t>-1336</t>
  </si>
  <si>
    <t> 0.015 </t>
  </si>
  <si>
    <t> D.Weier </t>
  </si>
  <si>
    <t>2452049.516 </t>
  </si>
  <si>
    <t> 20.05.2001 00:23 </t>
  </si>
  <si>
    <t>-1316</t>
  </si>
  <si>
    <t> -0.008 </t>
  </si>
  <si>
    <t> S.Cook </t>
  </si>
  <si>
    <t>2452051.3982 </t>
  </si>
  <si>
    <t> 21.05.2001 21:33 </t>
  </si>
  <si>
    <t>-1310.5</t>
  </si>
  <si>
    <t> -0.0083 </t>
  </si>
  <si>
    <t>2452069.718 </t>
  </si>
  <si>
    <t> 09.06.2001 05:13 </t>
  </si>
  <si>
    <t>-1257</t>
  </si>
  <si>
    <t> -0.002 </t>
  </si>
  <si>
    <t> B.Manske </t>
  </si>
  <si>
    <t>2452077.757 </t>
  </si>
  <si>
    <t> 17.06.2001 06:10 </t>
  </si>
  <si>
    <t>-1233.5</t>
  </si>
  <si>
    <t>2452384.8175 </t>
  </si>
  <si>
    <t> 20.04.2002 07:37 </t>
  </si>
  <si>
    <t>-336.5</t>
  </si>
  <si>
    <t> -0.0035 </t>
  </si>
  <si>
    <t>ns</t>
  </si>
  <si>
    <t> S.Dvorak </t>
  </si>
  <si>
    <t>2452406.7249 </t>
  </si>
  <si>
    <t> 12.05.2002 05:23 </t>
  </si>
  <si>
    <t>-272.5</t>
  </si>
  <si>
    <t> -0.0042 </t>
  </si>
  <si>
    <t>2452411.5181 </t>
  </si>
  <si>
    <t> 17.05.2002 00:26 </t>
  </si>
  <si>
    <t>-258.5</t>
  </si>
  <si>
    <t>BAVM 158 </t>
  </si>
  <si>
    <t>2452411.5194 </t>
  </si>
  <si>
    <t> 17.05.2002 00:27 </t>
  </si>
  <si>
    <t> -0.0022 </t>
  </si>
  <si>
    <t>2452435.649 </t>
  </si>
  <si>
    <t> 10.06.2002 03:34 </t>
  </si>
  <si>
    <t>-188</t>
  </si>
  <si>
    <t> -0.006 </t>
  </si>
  <si>
    <t> C.Stephan </t>
  </si>
  <si>
    <t>2452696.4933 </t>
  </si>
  <si>
    <t> 25.02.2003 23:50 </t>
  </si>
  <si>
    <t>574</t>
  </si>
  <si>
    <t> -0.0052 </t>
  </si>
  <si>
    <t> K.&amp; M.Rätz </t>
  </si>
  <si>
    <t>BAVM 172 </t>
  </si>
  <si>
    <t>2452716.5208 </t>
  </si>
  <si>
    <t> 18.03.2003 00:29 </t>
  </si>
  <si>
    <t>632.5</t>
  </si>
  <si>
    <t> -0.0031 </t>
  </si>
  <si>
    <t>2452716.8624 </t>
  </si>
  <si>
    <t> 18.03.2003 08:41 </t>
  </si>
  <si>
    <t>633.5</t>
  </si>
  <si>
    <t> -0.0039 </t>
  </si>
  <si>
    <t> R.Nelson </t>
  </si>
  <si>
    <t>IBVS 5493 </t>
  </si>
  <si>
    <t>2452785.6684 </t>
  </si>
  <si>
    <t> 26.05.2003 04:02 </t>
  </si>
  <si>
    <t>834.5</t>
  </si>
  <si>
    <t>2452794.3965 </t>
  </si>
  <si>
    <t> 03.06.2003 21:30 </t>
  </si>
  <si>
    <t>860</t>
  </si>
  <si>
    <t> -0.0040 </t>
  </si>
  <si>
    <t> B.Gürol et al. </t>
  </si>
  <si>
    <t>IBVS 5443 </t>
  </si>
  <si>
    <t>2452794.3982 </t>
  </si>
  <si>
    <t> 03.06.2003 21:33 </t>
  </si>
  <si>
    <t> -0.0023 </t>
  </si>
  <si>
    <t>2452839.4131 </t>
  </si>
  <si>
    <t> 18.07.2003 21:54 </t>
  </si>
  <si>
    <t>991.5</t>
  </si>
  <si>
    <t> -0.0018 </t>
  </si>
  <si>
    <t> E.Blättler </t>
  </si>
  <si>
    <t> BBS 130 </t>
  </si>
  <si>
    <t>2453030.2519 </t>
  </si>
  <si>
    <t> 25.01.2004 18:02 </t>
  </si>
  <si>
    <t>1549</t>
  </si>
  <si>
    <t> Nakajima </t>
  </si>
  <si>
    <t>VSB 43 </t>
  </si>
  <si>
    <t>2453110.3559 </t>
  </si>
  <si>
    <t> 14.04.2004 20:32 </t>
  </si>
  <si>
    <t>1783</t>
  </si>
  <si>
    <t> -0.0011 </t>
  </si>
  <si>
    <t> Moschner &amp; Frank </t>
  </si>
  <si>
    <t>BAVM 173 </t>
  </si>
  <si>
    <t>2453163.4137 </t>
  </si>
  <si>
    <t> 06.06.2004 21:55 </t>
  </si>
  <si>
    <t>1938</t>
  </si>
  <si>
    <t> -0.0021 </t>
  </si>
  <si>
    <t> v.Poschinger </t>
  </si>
  <si>
    <t>2453176.7660 </t>
  </si>
  <si>
    <t> 20.06.2004 06:23 </t>
  </si>
  <si>
    <t>1977</t>
  </si>
  <si>
    <t> -0.0001 </t>
  </si>
  <si>
    <t>2453185.6656 </t>
  </si>
  <si>
    <t> 29.06.2004 03:58 </t>
  </si>
  <si>
    <t>2003</t>
  </si>
  <si>
    <t> -0.0006 </t>
  </si>
  <si>
    <t> J.Bialozynski </t>
  </si>
  <si>
    <t>2453197.6464 </t>
  </si>
  <si>
    <t> 11.07.2004 03:30 </t>
  </si>
  <si>
    <t>2038</t>
  </si>
  <si>
    <t> -0.0009 </t>
  </si>
  <si>
    <t> H.Gerner </t>
  </si>
  <si>
    <t>2453413.8185 </t>
  </si>
  <si>
    <t> 12.02.2005 07:38 </t>
  </si>
  <si>
    <t>2669.5</t>
  </si>
  <si>
    <t> -0.0005 </t>
  </si>
  <si>
    <t> AOEB 12 </t>
  </si>
  <si>
    <t>2453420.8356 </t>
  </si>
  <si>
    <t> 19.02.2005 08:03 </t>
  </si>
  <si>
    <t>2690</t>
  </si>
  <si>
    <t> -0.0008 </t>
  </si>
  <si>
    <t>2453460.5433 </t>
  </si>
  <si>
    <t> 31.03.2005 01:02 </t>
  </si>
  <si>
    <t>2806</t>
  </si>
  <si>
    <t> -0.0016 </t>
  </si>
  <si>
    <t>2453502.4782 </t>
  </si>
  <si>
    <t> 11.05.2005 23:28 </t>
  </si>
  <si>
    <t>2928.5</t>
  </si>
  <si>
    <t> -0.0003 </t>
  </si>
  <si>
    <t>IBVS 5653 </t>
  </si>
  <si>
    <t>2453517.1996 </t>
  </si>
  <si>
    <t> 26.05.2005 16:47 </t>
  </si>
  <si>
    <t>2971.5</t>
  </si>
  <si>
    <t> 0.0016 </t>
  </si>
  <si>
    <t> Kubotera </t>
  </si>
  <si>
    <t>VSB 44 </t>
  </si>
  <si>
    <t>2453522.1619 </t>
  </si>
  <si>
    <t> 31.05.2005 15:53 </t>
  </si>
  <si>
    <t>2986</t>
  </si>
  <si>
    <t> 0.0003 </t>
  </si>
  <si>
    <t>2453527.9811 </t>
  </si>
  <si>
    <t> 06.06.2005 11:32 </t>
  </si>
  <si>
    <t>3003</t>
  </si>
  <si>
    <t> 0.0002 </t>
  </si>
  <si>
    <t>2453553.9968 </t>
  </si>
  <si>
    <t> 02.07.2005 11:55 </t>
  </si>
  <si>
    <t>3079</t>
  </si>
  <si>
    <t>2453875.7733 </t>
  </si>
  <si>
    <t> 20.05.2006 06:33 </t>
  </si>
  <si>
    <t>4019</t>
  </si>
  <si>
    <t> 0.0006 </t>
  </si>
  <si>
    <t>2454097.2498 </t>
  </si>
  <si>
    <t> 27.12.2006 17:59 </t>
  </si>
  <si>
    <t>4666</t>
  </si>
  <si>
    <t> K.Nagai et al. </t>
  </si>
  <si>
    <t>VSB 45 </t>
  </si>
  <si>
    <t>2454201.4855 </t>
  </si>
  <si>
    <t> 10.04.2007 23:39 </t>
  </si>
  <si>
    <t>4970.5</t>
  </si>
  <si>
    <t> 0.0004 </t>
  </si>
  <si>
    <t> S.Dogru et al. </t>
  </si>
  <si>
    <t>IBVS 5795 </t>
  </si>
  <si>
    <t>2454209.7011 </t>
  </si>
  <si>
    <t> 19.04.2007 04:49 </t>
  </si>
  <si>
    <t>4994.5</t>
  </si>
  <si>
    <t>2454222.3662 </t>
  </si>
  <si>
    <t> 01.05.2007 20:47 </t>
  </si>
  <si>
    <t>5031.5</t>
  </si>
  <si>
    <t> W.Moschner &amp; P.Frank </t>
  </si>
  <si>
    <t>BAVM 234 </t>
  </si>
  <si>
    <t>2454245.8146 </t>
  </si>
  <si>
    <t> 25.05.2007 07:33 </t>
  </si>
  <si>
    <t>5100</t>
  </si>
  <si>
    <t>2454555.4383 </t>
  </si>
  <si>
    <t> 29.03.2008 22:31 </t>
  </si>
  <si>
    <t>6004.5</t>
  </si>
  <si>
    <t> -0.0002 </t>
  </si>
  <si>
    <t> M.&amp; K.Rätz </t>
  </si>
  <si>
    <t>BAVM 209 </t>
  </si>
  <si>
    <t>2454557.4921 </t>
  </si>
  <si>
    <t> 31.03.2008 23:48 </t>
  </si>
  <si>
    <t>6010.5</t>
  </si>
  <si>
    <t> M.Skarka </t>
  </si>
  <si>
    <t>OEJV 0094 </t>
  </si>
  <si>
    <t>2454560.7435 </t>
  </si>
  <si>
    <t> 04.04.2008 05:50 </t>
  </si>
  <si>
    <t>6020</t>
  </si>
  <si>
    <t>JAAVSO 36(2);186 </t>
  </si>
  <si>
    <t>2454565.708 </t>
  </si>
  <si>
    <t> 09.04.2008 04:59 </t>
  </si>
  <si>
    <t>6034.5</t>
  </si>
  <si>
    <t>2454581.4546 </t>
  </si>
  <si>
    <t> 24.04.2008 22:54 </t>
  </si>
  <si>
    <t>6080.5</t>
  </si>
  <si>
    <t>2454584.3631 </t>
  </si>
  <si>
    <t> 27.04.2008 20:42 </t>
  </si>
  <si>
    <t>6089</t>
  </si>
  <si>
    <t> -0.0010 </t>
  </si>
  <si>
    <t>2454584.5355 </t>
  </si>
  <si>
    <t> 28.04.2008 00:51 </t>
  </si>
  <si>
    <t>6089.5</t>
  </si>
  <si>
    <t>2454597.3715 </t>
  </si>
  <si>
    <t> 10.05.2008 20:54 </t>
  </si>
  <si>
    <t>6127</t>
  </si>
  <si>
    <t>2454610.3791 </t>
  </si>
  <si>
    <t> 23.05.2008 21:05 </t>
  </si>
  <si>
    <t>6165</t>
  </si>
  <si>
    <t> F.Salvaggio </t>
  </si>
  <si>
    <t>JAAVSO 37(1);44 </t>
  </si>
  <si>
    <t>2454610.3792 </t>
  </si>
  <si>
    <t> 23.05.2008 21:06 </t>
  </si>
  <si>
    <t> G.Marino et al. </t>
  </si>
  <si>
    <t>IBVS 5917 </t>
  </si>
  <si>
    <t>2454612.6061 </t>
  </si>
  <si>
    <t> 26.05.2008 02:32 </t>
  </si>
  <si>
    <t>6171.5</t>
  </si>
  <si>
    <t> 0.0010 </t>
  </si>
  <si>
    <t> K.Menzies </t>
  </si>
  <si>
    <t>2454894.8426 </t>
  </si>
  <si>
    <t> 04.03.2009 08:13 </t>
  </si>
  <si>
    <t>6996</t>
  </si>
  <si>
    <t> JAAVSO 38;85 </t>
  </si>
  <si>
    <t>2454938.6590 </t>
  </si>
  <si>
    <t> 17.04.2009 03:48 </t>
  </si>
  <si>
    <t>7124</t>
  </si>
  <si>
    <t>2454945.6780 </t>
  </si>
  <si>
    <t> 24.04.2009 04:16 </t>
  </si>
  <si>
    <t>7144.5</t>
  </si>
  <si>
    <t> 0.0007 </t>
  </si>
  <si>
    <t> R.Poklar </t>
  </si>
  <si>
    <t>2454953.3787 </t>
  </si>
  <si>
    <t> 01.05.2009 21:05 </t>
  </si>
  <si>
    <t>7167</t>
  </si>
  <si>
    <t> -0.0007 </t>
  </si>
  <si>
    <t>-U;-I</t>
  </si>
  <si>
    <t> M.Rätz &amp; K.Rätz </t>
  </si>
  <si>
    <t>BAVM 214 </t>
  </si>
  <si>
    <t>2454982.6468 </t>
  </si>
  <si>
    <t> 31.05.2009 03:31 </t>
  </si>
  <si>
    <t>7252.5</t>
  </si>
  <si>
    <t>2455000.2712 </t>
  </si>
  <si>
    <t> 17.06.2009 18:30 </t>
  </si>
  <si>
    <t>7304</t>
  </si>
  <si>
    <t> -0.0053 </t>
  </si>
  <si>
    <t> Y.Ogmen </t>
  </si>
  <si>
    <t>2455280.4598 </t>
  </si>
  <si>
    <t> 24.03.2010 23:02 </t>
  </si>
  <si>
    <t>8122.5</t>
  </si>
  <si>
    <t> -0.0013 </t>
  </si>
  <si>
    <t>BAVM 220 </t>
  </si>
  <si>
    <t>2455301.6839 </t>
  </si>
  <si>
    <t> 15.04.2010 04:24 </t>
  </si>
  <si>
    <t>8184.5</t>
  </si>
  <si>
    <t> JAAVSO 39;94 </t>
  </si>
  <si>
    <t>2455624.4853 </t>
  </si>
  <si>
    <t> 03.03.2011 23:38 </t>
  </si>
  <si>
    <t>9127.5</t>
  </si>
  <si>
    <t> -0.0020 </t>
  </si>
  <si>
    <t>2455638.8634 </t>
  </si>
  <si>
    <t> 18.03.2011 08:43 </t>
  </si>
  <si>
    <t>9169.5</t>
  </si>
  <si>
    <t>IBVS 5992 </t>
  </si>
  <si>
    <t>2455652.2130 </t>
  </si>
  <si>
    <t> 31.03.2011 17:06 </t>
  </si>
  <si>
    <t>9208.5</t>
  </si>
  <si>
    <t>Rc</t>
  </si>
  <si>
    <t> K.Shiokawa </t>
  </si>
  <si>
    <t>VSB 53 </t>
  </si>
  <si>
    <t>2455653.0669 </t>
  </si>
  <si>
    <t> 01.04.2011 13:36 </t>
  </si>
  <si>
    <t>9211</t>
  </si>
  <si>
    <t> -0.0037 </t>
  </si>
  <si>
    <t>2455653.2399 </t>
  </si>
  <si>
    <t> 01.04.2011 17:45 </t>
  </si>
  <si>
    <t>9211.5</t>
  </si>
  <si>
    <t> -0.0019 </t>
  </si>
  <si>
    <t>2455667.620 </t>
  </si>
  <si>
    <t> 16.04.2011 02:52 </t>
  </si>
  <si>
    <t>9253.5</t>
  </si>
  <si>
    <t> 0.001 </t>
  </si>
  <si>
    <t>2455680.7967 </t>
  </si>
  <si>
    <t> 29.04.2011 07:07 </t>
  </si>
  <si>
    <t>9292</t>
  </si>
  <si>
    <t> -0.0014 </t>
  </si>
  <si>
    <t>2455698.4256 </t>
  </si>
  <si>
    <t> 16.05.2011 22:12 </t>
  </si>
  <si>
    <t>9343.5</t>
  </si>
  <si>
    <t> -0.0017 </t>
  </si>
  <si>
    <t>m</t>
  </si>
  <si>
    <t> A.Liakos &amp; P.Niarchos </t>
  </si>
  <si>
    <t>IBVS 6005 </t>
  </si>
  <si>
    <t>2455702.5323 </t>
  </si>
  <si>
    <t> 21.05.2011 00:46 </t>
  </si>
  <si>
    <t>9355.5</t>
  </si>
  <si>
    <t> -0.0028 </t>
  </si>
  <si>
    <t>2455703.3886 </t>
  </si>
  <si>
    <t> 21.05.2011 21:19 </t>
  </si>
  <si>
    <t>9358</t>
  </si>
  <si>
    <t>2455707.4961 </t>
  </si>
  <si>
    <t> 25.05.2011 23:54 </t>
  </si>
  <si>
    <t>9370</t>
  </si>
  <si>
    <t> -0.0025 </t>
  </si>
  <si>
    <t>2455745.6648 </t>
  </si>
  <si>
    <t> 03.07.2011 03:57 </t>
  </si>
  <si>
    <t>9481.5</t>
  </si>
  <si>
    <t> JAAVSO 40;975 </t>
  </si>
  <si>
    <t>2455945.9194 </t>
  </si>
  <si>
    <t> 19.01.2012 10:03 </t>
  </si>
  <si>
    <t>10066.5</t>
  </si>
  <si>
    <t> JAAVSO 41;122 </t>
  </si>
  <si>
    <t>2455969.5388 </t>
  </si>
  <si>
    <t> 12.02.2012 00:55 </t>
  </si>
  <si>
    <t>10135.5</t>
  </si>
  <si>
    <t>BAVM 231 </t>
  </si>
  <si>
    <t>2455990.7623 </t>
  </si>
  <si>
    <t> 04.03.2012 06:17 </t>
  </si>
  <si>
    <t>10197.5</t>
  </si>
  <si>
    <t>2456011.8126 </t>
  </si>
  <si>
    <t> 25.03.2012 07:30 </t>
  </si>
  <si>
    <t>10259</t>
  </si>
  <si>
    <t> -0.0038 </t>
  </si>
  <si>
    <t>IBVS 6029 </t>
  </si>
  <si>
    <t>2456076.6812 </t>
  </si>
  <si>
    <t> 29.05.2012 04:20 </t>
  </si>
  <si>
    <t>10448.5</t>
  </si>
  <si>
    <t>2456396.0608 </t>
  </si>
  <si>
    <t> 13.04.2013 13:27 </t>
  </si>
  <si>
    <t>11381.5</t>
  </si>
  <si>
    <t>VSB 56 </t>
  </si>
  <si>
    <t>2456396.2324 </t>
  </si>
  <si>
    <t> 13.04.2013 17:34 </t>
  </si>
  <si>
    <t>11382</t>
  </si>
  <si>
    <t> -0.0034 </t>
  </si>
  <si>
    <t>2456424.6441 </t>
  </si>
  <si>
    <t> 12.05.2013 03:27 </t>
  </si>
  <si>
    <t>11465</t>
  </si>
  <si>
    <t> N.Simmons </t>
  </si>
  <si>
    <t> JAAVSO 41;328 </t>
  </si>
  <si>
    <t>2456480.43503 </t>
  </si>
  <si>
    <t> 06.07.2013 22:26 </t>
  </si>
  <si>
    <t>11628</t>
  </si>
  <si>
    <t> -0.01020 </t>
  </si>
  <si>
    <t> M.Urbanik </t>
  </si>
  <si>
    <t>OEJV 0160 </t>
  </si>
  <si>
    <t>2456738.8870 </t>
  </si>
  <si>
    <t> 22.03.2014 09:17 </t>
  </si>
  <si>
    <t>12383</t>
  </si>
  <si>
    <t> -0.0058 </t>
  </si>
  <si>
    <t> JAAVSO 42;426 </t>
  </si>
  <si>
    <t>29051.315</t>
  </si>
  <si>
    <t>29399.292</t>
  </si>
  <si>
    <t>31173.405</t>
  </si>
  <si>
    <t>31174.422</t>
  </si>
  <si>
    <t>31176.493</t>
  </si>
  <si>
    <t>31177.335</t>
  </si>
  <si>
    <t>31178.376</t>
  </si>
  <si>
    <t>31180.428</t>
  </si>
  <si>
    <t>31194.281</t>
  </si>
  <si>
    <t>31206.267</t>
  </si>
  <si>
    <t>31212.432</t>
  </si>
  <si>
    <t>31213.290</t>
  </si>
  <si>
    <t>31244.270</t>
  </si>
  <si>
    <t>31245.300</t>
  </si>
  <si>
    <t>31269.267</t>
  </si>
  <si>
    <t>31270.286</t>
  </si>
  <si>
    <t>31275.245</t>
  </si>
  <si>
    <t>31580.430</t>
  </si>
  <si>
    <t>31585.400</t>
  </si>
  <si>
    <t>31586.425</t>
  </si>
  <si>
    <t>35127.609</t>
  </si>
  <si>
    <t>35151.570</t>
  </si>
  <si>
    <t>35168.505</t>
  </si>
  <si>
    <t>35197.434</t>
  </si>
  <si>
    <t>35223.439</t>
  </si>
  <si>
    <t>35228.423</t>
  </si>
  <si>
    <t>35244.504</t>
  </si>
  <si>
    <t>35576.381</t>
  </si>
  <si>
    <t>35906.573</t>
  </si>
  <si>
    <t>35933.431</t>
  </si>
  <si>
    <t>35976.397</t>
  </si>
  <si>
    <t>36318.550</t>
  </si>
  <si>
    <t>36339.434</t>
  </si>
  <si>
    <t>36631.422</t>
  </si>
  <si>
    <t>36672.497</t>
  </si>
  <si>
    <t>37016.519</t>
  </si>
  <si>
    <t>37076.470</t>
  </si>
  <si>
    <t>41090.8574</t>
  </si>
  <si>
    <t>41091.7137</t>
  </si>
  <si>
    <t>41091.8840</t>
  </si>
  <si>
    <t>42528.452</t>
  </si>
  <si>
    <t>42529.467</t>
  </si>
  <si>
    <t>42620.362</t>
  </si>
  <si>
    <t>42621.373</t>
  </si>
  <si>
    <t>43262.706</t>
  </si>
  <si>
    <t>43286.842</t>
  </si>
  <si>
    <t>43351.691</t>
  </si>
  <si>
    <t>43358.390</t>
  </si>
  <si>
    <t>44343.400</t>
  </si>
  <si>
    <t>44670.859</t>
  </si>
  <si>
    <t>44766.712</t>
  </si>
  <si>
    <t>45120.433</t>
  </si>
  <si>
    <t>45131.781</t>
  </si>
  <si>
    <t>45441.400</t>
  </si>
  <si>
    <t>45441.575</t>
  </si>
  <si>
    <t>45474.4344</t>
  </si>
  <si>
    <t>45474.4364</t>
  </si>
  <si>
    <t>45492.387</t>
  </si>
  <si>
    <t>45494.443</t>
  </si>
  <si>
    <t>45494.453</t>
  </si>
  <si>
    <t>45494.463</t>
  </si>
  <si>
    <t>45740.586</t>
  </si>
  <si>
    <t>45742.643</t>
  </si>
  <si>
    <t>45808.362</t>
  </si>
  <si>
    <t>45808.368</t>
  </si>
  <si>
    <t>45809.349</t>
  </si>
  <si>
    <t>45809.387</t>
  </si>
  <si>
    <t>45814.366</t>
  </si>
  <si>
    <t>45816.579</t>
  </si>
  <si>
    <t>45915.422</t>
  </si>
  <si>
    <t>46229.761</t>
  </si>
  <si>
    <t>46915.422</t>
  </si>
  <si>
    <t>46939.731</t>
  </si>
  <si>
    <t>46940.738</t>
  </si>
  <si>
    <t>46952.399</t>
  </si>
  <si>
    <t>46962.317</t>
  </si>
  <si>
    <t>46963.359</t>
  </si>
  <si>
    <t>46964.374</t>
  </si>
  <si>
    <t>47271.442</t>
  </si>
  <si>
    <t>47276.3988</t>
  </si>
  <si>
    <t>47276.414</t>
  </si>
  <si>
    <t>47286.503</t>
  </si>
  <si>
    <t>47947.515</t>
  </si>
  <si>
    <t>48709.704</t>
  </si>
  <si>
    <t>48720.4679</t>
  </si>
  <si>
    <t>48720.4680</t>
  </si>
  <si>
    <t>48770.4473</t>
  </si>
  <si>
    <t>49143.400</t>
  </si>
  <si>
    <t>49143.576</t>
  </si>
  <si>
    <t>49398.6002</t>
  </si>
  <si>
    <t>49423.597</t>
  </si>
  <si>
    <t>49474.4256</t>
  </si>
  <si>
    <t>49474.4258</t>
  </si>
  <si>
    <t>49485.7219</t>
  </si>
  <si>
    <t>49786.4458</t>
  </si>
  <si>
    <t>49801.670</t>
  </si>
  <si>
    <t>49812.638</t>
  </si>
  <si>
    <t>49840.720</t>
  </si>
  <si>
    <t>49858.823</t>
  </si>
  <si>
    <t>49867.748</t>
  </si>
  <si>
    <t>50086.6593</t>
  </si>
  <si>
    <t>50204.4183</t>
  </si>
  <si>
    <t>50217.7644</t>
  </si>
  <si>
    <t>50225.649</t>
  </si>
  <si>
    <t>50226.678</t>
  </si>
  <si>
    <t>50456.7071</t>
  </si>
  <si>
    <t>50584.3930</t>
  </si>
  <si>
    <t>50921.739</t>
  </si>
  <si>
    <t>50953.4088</t>
  </si>
  <si>
    <t>51309.771</t>
  </si>
  <si>
    <t>51314.3832</t>
  </si>
  <si>
    <t>51318.682</t>
  </si>
  <si>
    <t>51654.4786</t>
  </si>
  <si>
    <t>51999.5353</t>
  </si>
  <si>
    <t>52042.692</t>
  </si>
  <si>
    <t>52049.516</t>
  </si>
  <si>
    <t>52051.3982</t>
  </si>
  <si>
    <t>52069.718</t>
  </si>
  <si>
    <t>52077.757</t>
  </si>
  <si>
    <t>52384.8175</t>
  </si>
  <si>
    <t>52406.7249</t>
  </si>
  <si>
    <t>52411.5181</t>
  </si>
  <si>
    <t>52411.5194</t>
  </si>
  <si>
    <t>52435.649</t>
  </si>
  <si>
    <t>52696.4933</t>
  </si>
  <si>
    <t>52716.5208</t>
  </si>
  <si>
    <t>52716.8624</t>
  </si>
  <si>
    <t>52785.6684</t>
  </si>
  <si>
    <t>52794.3965</t>
  </si>
  <si>
    <t>52794.3982</t>
  </si>
  <si>
    <t>52839.4131</t>
  </si>
  <si>
    <t>53030.2519</t>
  </si>
  <si>
    <t>53110.3559</t>
  </si>
  <si>
    <t>53163.4137</t>
  </si>
  <si>
    <t>53176.7660</t>
  </si>
  <si>
    <t>53185.6656</t>
  </si>
  <si>
    <t>53197.6464</t>
  </si>
  <si>
    <t>53413.8185</t>
  </si>
  <si>
    <t>53420.8356</t>
  </si>
  <si>
    <t>53460.5433</t>
  </si>
  <si>
    <t>53502.4782</t>
  </si>
  <si>
    <t>53517.1996</t>
  </si>
  <si>
    <t>53522.1619</t>
  </si>
  <si>
    <t>53527.9811</t>
  </si>
  <si>
    <t>53553.9968</t>
  </si>
  <si>
    <t>53875.7733</t>
  </si>
  <si>
    <t>54097.2498</t>
  </si>
  <si>
    <t>54201.4855</t>
  </si>
  <si>
    <t>54209.7011</t>
  </si>
  <si>
    <t>54222.3662</t>
  </si>
  <si>
    <t>54245.8146</t>
  </si>
  <si>
    <t>54555.4383</t>
  </si>
  <si>
    <t>54557.4921</t>
  </si>
  <si>
    <t>54560.7435</t>
  </si>
  <si>
    <t>54565.708</t>
  </si>
  <si>
    <t>54581.4546</t>
  </si>
  <si>
    <t>54584.3631</t>
  </si>
  <si>
    <t>54584.5355</t>
  </si>
  <si>
    <t>54597.3715</t>
  </si>
  <si>
    <t>54610.3791</t>
  </si>
  <si>
    <t>54610.3792</t>
  </si>
  <si>
    <t>54612.6061</t>
  </si>
  <si>
    <t>54894.8426</t>
  </si>
  <si>
    <t>54938.6590</t>
  </si>
  <si>
    <t>54945.6780</t>
  </si>
  <si>
    <t>54953.3787</t>
  </si>
  <si>
    <t>54982.6468</t>
  </si>
  <si>
    <t>55000.2712</t>
  </si>
  <si>
    <t>55280.4598</t>
  </si>
  <si>
    <t>55301.6839</t>
  </si>
  <si>
    <t>55624.4853</t>
  </si>
  <si>
    <t>55638.8634</t>
  </si>
  <si>
    <t>55652.2130</t>
  </si>
  <si>
    <t>55653.0669</t>
  </si>
  <si>
    <t>55653.2399</t>
  </si>
  <si>
    <t>55667.620</t>
  </si>
  <si>
    <t>55680.7967</t>
  </si>
  <si>
    <t>55698.4256</t>
  </si>
  <si>
    <t>s5</t>
  </si>
  <si>
    <t>s6</t>
  </si>
  <si>
    <t>VW Boo / GSC 0908-1170</t>
  </si>
  <si>
    <t>IBVS 6157</t>
  </si>
  <si>
    <t>RHN 2018</t>
  </si>
  <si>
    <t>JAVSO..43..238</t>
  </si>
  <si>
    <t>JAVSO..44..164</t>
  </si>
  <si>
    <t>JAVSO..45..215</t>
  </si>
  <si>
    <t>IBVS 6261</t>
  </si>
  <si>
    <t>JAVSO..46..184</t>
  </si>
  <si>
    <t>JAVSO..47..263</t>
  </si>
  <si>
    <t>JAVSO..48..256</t>
  </si>
  <si>
    <t>OEJV 0211</t>
  </si>
  <si>
    <t>VSB 067</t>
  </si>
  <si>
    <t>VSB 069</t>
  </si>
  <si>
    <t>RHN 2021</t>
  </si>
  <si>
    <t>JAVSO 49, 256</t>
  </si>
  <si>
    <t>JAVSO, 49, 265</t>
  </si>
  <si>
    <t>ii</t>
  </si>
  <si>
    <t>JAVSO, 50, 133</t>
  </si>
  <si>
    <t>JAAVSO, 50, 255</t>
  </si>
  <si>
    <t>OEJV 226</t>
  </si>
  <si>
    <t>JAAVSO, 51, 250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</si>
</sst>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&quot;$&quot;#,##0_);\(&quot;$&quot;#,##0\)"/>
    <numFmt numFmtId="165" formatCode="0E+00"/>
    <numFmt numFmtId="166" formatCode="0.00000"/>
    <numFmt numFmtId="167" formatCode="0.E+00"/>
    <numFmt numFmtId="168" formatCode="0.0%"/>
    <numFmt numFmtId="169" formatCode="0.0000"/>
  </numFmts>
  <fonts count="55" x14ac:knownFonts="1">
    <font>
      <sz val="10"/>
      <name val="Arial"/>
    </font>
    <font>
      <b/>
      <sz val="18"/>
      <name val="Arial"/>
      <family val="2"/>
    </font>
    <font>
      <b/>
      <sz val="12"/>
      <name val="Arial"/>
      <family val="2"/>
    </font>
    <font>
      <sz val="16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b/>
      <sz val="10"/>
      <color indexed="8"/>
      <name val="Arial"/>
      <family val="2"/>
    </font>
    <font>
      <sz val="10"/>
      <color indexed="10"/>
      <name val="Arial"/>
      <family val="2"/>
    </font>
    <font>
      <sz val="10"/>
      <color indexed="2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20"/>
      <name val="Arial"/>
      <family val="2"/>
    </font>
    <font>
      <b/>
      <sz val="10"/>
      <color indexed="12"/>
      <name val="Arial"/>
      <family val="2"/>
    </font>
    <font>
      <sz val="10"/>
      <color indexed="20"/>
      <name val="Arial"/>
      <family val="2"/>
    </font>
    <font>
      <sz val="10"/>
      <color indexed="17"/>
      <name val="Arial"/>
      <family val="2"/>
    </font>
    <font>
      <sz val="10"/>
      <color indexed="12"/>
      <name val="Arial"/>
      <family val="2"/>
    </font>
    <font>
      <sz val="10"/>
      <name val="Arial"/>
      <family val="2"/>
    </font>
    <font>
      <sz val="14"/>
      <name val="Arial"/>
      <family val="2"/>
    </font>
    <font>
      <b/>
      <vertAlign val="superscript"/>
      <sz val="10"/>
      <name val="Arial"/>
      <family val="2"/>
    </font>
    <font>
      <sz val="10"/>
      <color indexed="16"/>
      <name val="Arial"/>
      <family val="2"/>
    </font>
    <font>
      <i/>
      <sz val="10"/>
      <color indexed="20"/>
      <name val="Arial"/>
      <family val="2"/>
    </font>
    <font>
      <b/>
      <sz val="10"/>
      <color indexed="14"/>
      <name val="Arial"/>
      <family val="2"/>
    </font>
    <font>
      <sz val="10"/>
      <color indexed="16"/>
      <name val="Arial"/>
      <family val="2"/>
    </font>
    <font>
      <sz val="10"/>
      <color indexed="17"/>
      <name val="Arial"/>
      <family val="2"/>
    </font>
    <font>
      <sz val="8"/>
      <name val="Arial"/>
      <family val="2"/>
    </font>
    <font>
      <sz val="7.5"/>
      <name val="Times New Roman"/>
      <family val="1"/>
    </font>
    <font>
      <i/>
      <sz val="7"/>
      <name val="Times New Roman"/>
      <family val="1"/>
    </font>
    <font>
      <sz val="10"/>
      <color indexed="12"/>
      <name val="Arial"/>
      <family val="2"/>
    </font>
    <font>
      <sz val="10"/>
      <color indexed="14"/>
      <name val="Arial"/>
      <family val="2"/>
    </font>
    <font>
      <b/>
      <sz val="10"/>
      <color indexed="14"/>
      <name val="Arial"/>
      <family val="2"/>
    </font>
    <font>
      <b/>
      <sz val="12"/>
      <color indexed="8"/>
      <name val="Arial"/>
      <family val="2"/>
    </font>
    <font>
      <u/>
      <sz val="10"/>
      <color indexed="12"/>
      <name val="Arial"/>
      <family val="2"/>
    </font>
    <font>
      <b/>
      <sz val="10"/>
      <color indexed="16"/>
      <name val="Arial"/>
      <family val="2"/>
    </font>
    <font>
      <sz val="12"/>
      <color indexed="8"/>
      <name val="Arial"/>
      <family val="2"/>
    </font>
    <font>
      <sz val="12"/>
      <color indexed="9"/>
      <name val="Arial"/>
      <family val="2"/>
    </font>
    <font>
      <sz val="12"/>
      <color indexed="20"/>
      <name val="Arial"/>
      <family val="2"/>
    </font>
    <font>
      <b/>
      <sz val="12"/>
      <color indexed="52"/>
      <name val="Arial"/>
      <family val="2"/>
    </font>
    <font>
      <b/>
      <sz val="12"/>
      <color indexed="9"/>
      <name val="Arial"/>
      <family val="2"/>
    </font>
    <font>
      <i/>
      <sz val="12"/>
      <color indexed="23"/>
      <name val="Arial"/>
      <family val="2"/>
    </font>
    <font>
      <sz val="12"/>
      <color indexed="17"/>
      <name val="Arial"/>
      <family val="2"/>
    </font>
    <font>
      <b/>
      <sz val="11"/>
      <color indexed="56"/>
      <name val="Arial"/>
      <family val="2"/>
    </font>
    <font>
      <sz val="12"/>
      <color indexed="62"/>
      <name val="Arial"/>
      <family val="2"/>
    </font>
    <font>
      <sz val="12"/>
      <color indexed="52"/>
      <name val="Arial"/>
      <family val="2"/>
    </font>
    <font>
      <sz val="12"/>
      <color indexed="60"/>
      <name val="Arial"/>
      <family val="2"/>
    </font>
    <font>
      <b/>
      <sz val="12"/>
      <color indexed="63"/>
      <name val="Arial"/>
      <family val="2"/>
    </font>
    <font>
      <b/>
      <sz val="18"/>
      <color indexed="56"/>
      <name val="Cambria"/>
      <family val="2"/>
    </font>
    <font>
      <sz val="12"/>
      <color indexed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rgb="FF00B050"/>
      <name val="Arial"/>
      <family val="2"/>
    </font>
    <font>
      <sz val="11"/>
      <color rgb="FF00B050"/>
      <name val="Calibri"/>
      <family val="2"/>
      <scheme val="minor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8"/>
      </patternFill>
    </fill>
    <fill>
      <patternFill patternType="solid">
        <fgColor indexed="42"/>
        <bgColor indexed="8"/>
      </patternFill>
    </fill>
    <fill>
      <patternFill patternType="solid">
        <fgColor indexed="41"/>
        <bgColor indexed="8"/>
      </patternFill>
    </fill>
    <fill>
      <patternFill patternType="solid">
        <fgColor indexed="9"/>
        <bgColor indexed="64"/>
      </patternFill>
    </fill>
  </fills>
  <borders count="3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/>
      <right/>
      <top/>
      <bottom style="medium">
        <color indexed="64"/>
      </bottom>
      <diagonal/>
    </border>
    <border>
      <left style="thick">
        <color indexed="0"/>
      </left>
      <right style="thick">
        <color indexed="0"/>
      </right>
      <top style="thick">
        <color indexed="0"/>
      </top>
      <bottom/>
      <diagonal/>
    </border>
    <border>
      <left style="thick">
        <color indexed="0"/>
      </left>
      <right style="thick">
        <color indexed="0"/>
      </right>
      <top/>
      <bottom/>
      <diagonal/>
    </border>
    <border>
      <left style="thick">
        <color indexed="0"/>
      </left>
      <right style="thick">
        <color indexed="0"/>
      </right>
      <top/>
      <bottom style="thick">
        <color indexed="0"/>
      </bottom>
      <diagonal/>
    </border>
    <border>
      <left style="thick">
        <color indexed="8"/>
      </left>
      <right/>
      <top style="thick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</borders>
  <cellStyleXfs count="49">
    <xf numFmtId="0" fontId="0" fillId="0" borderId="0">
      <alignment vertical="top"/>
    </xf>
    <xf numFmtId="0" fontId="37" fillId="2" borderId="0" applyNumberFormat="0" applyBorder="0" applyAlignment="0" applyProtection="0"/>
    <xf numFmtId="0" fontId="37" fillId="3" borderId="0" applyNumberFormat="0" applyBorder="0" applyAlignment="0" applyProtection="0"/>
    <xf numFmtId="0" fontId="37" fillId="4" borderId="0" applyNumberFormat="0" applyBorder="0" applyAlignment="0" applyProtection="0"/>
    <xf numFmtId="0" fontId="37" fillId="5" borderId="0" applyNumberFormat="0" applyBorder="0" applyAlignment="0" applyProtection="0"/>
    <xf numFmtId="0" fontId="37" fillId="6" borderId="0" applyNumberFormat="0" applyBorder="0" applyAlignment="0" applyProtection="0"/>
    <xf numFmtId="0" fontId="37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5" borderId="0" applyNumberFormat="0" applyBorder="0" applyAlignment="0" applyProtection="0"/>
    <xf numFmtId="0" fontId="37" fillId="8" borderId="0" applyNumberFormat="0" applyBorder="0" applyAlignment="0" applyProtection="0"/>
    <xf numFmtId="0" fontId="37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6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9" borderId="0" applyNumberFormat="0" applyBorder="0" applyAlignment="0" applyProtection="0"/>
    <xf numFmtId="0" fontId="39" fillId="3" borderId="0" applyNumberFormat="0" applyBorder="0" applyAlignment="0" applyProtection="0"/>
    <xf numFmtId="0" fontId="40" fillId="20" borderId="1" applyNumberFormat="0" applyAlignment="0" applyProtection="0"/>
    <xf numFmtId="0" fontId="41" fillId="21" borderId="2" applyNumberFormat="0" applyAlignment="0" applyProtection="0"/>
    <xf numFmtId="3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0" fontId="51" fillId="0" borderId="0" applyFont="0" applyFill="0" applyBorder="0" applyAlignment="0" applyProtection="0"/>
    <xf numFmtId="0" fontId="42" fillId="0" borderId="0" applyNumberFormat="0" applyFill="0" applyBorder="0" applyAlignment="0" applyProtection="0"/>
    <xf numFmtId="2" fontId="51" fillId="0" borderId="0" applyFont="0" applyFill="0" applyBorder="0" applyAlignment="0" applyProtection="0"/>
    <xf numFmtId="0" fontId="43" fillId="4" borderId="0" applyNumberFormat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4" fillId="0" borderId="3" applyNumberFormat="0" applyFill="0" applyAlignment="0" applyProtection="0"/>
    <xf numFmtId="0" fontId="44" fillId="0" borderId="0" applyNumberFormat="0" applyFill="0" applyBorder="0" applyAlignment="0" applyProtection="0"/>
    <xf numFmtId="0" fontId="35" fillId="0" borderId="0" applyNumberFormat="0" applyFill="0" applyBorder="0" applyAlignment="0" applyProtection="0">
      <alignment vertical="top"/>
      <protection locked="0"/>
    </xf>
    <xf numFmtId="0" fontId="45" fillId="7" borderId="1" applyNumberFormat="0" applyAlignment="0" applyProtection="0"/>
    <xf numFmtId="0" fontId="46" fillId="0" borderId="4" applyNumberFormat="0" applyFill="0" applyAlignment="0" applyProtection="0"/>
    <xf numFmtId="0" fontId="47" fillId="22" borderId="0" applyNumberFormat="0" applyBorder="0" applyAlignment="0" applyProtection="0"/>
    <xf numFmtId="0" fontId="6" fillId="0" borderId="0"/>
    <xf numFmtId="0" fontId="20" fillId="0" borderId="0"/>
    <xf numFmtId="0" fontId="20" fillId="23" borderId="5" applyNumberFormat="0" applyFont="0" applyAlignment="0" applyProtection="0"/>
    <xf numFmtId="0" fontId="48" fillId="20" borderId="6" applyNumberFormat="0" applyAlignment="0" applyProtection="0"/>
    <xf numFmtId="0" fontId="49" fillId="0" borderId="0" applyNumberFormat="0" applyFill="0" applyBorder="0" applyAlignment="0" applyProtection="0"/>
    <xf numFmtId="0" fontId="51" fillId="0" borderId="7" applyNumberFormat="0" applyFont="0" applyFill="0" applyAlignment="0" applyProtection="0"/>
    <xf numFmtId="0" fontId="50" fillId="0" borderId="0" applyNumberFormat="0" applyFill="0" applyBorder="0" applyAlignment="0" applyProtection="0"/>
  </cellStyleXfs>
  <cellXfs count="274">
    <xf numFmtId="0" fontId="0" fillId="0" borderId="0" xfId="0" applyAlignment="1"/>
    <xf numFmtId="0" fontId="3" fillId="0" borderId="0" xfId="0" applyFont="1" applyAlignment="1"/>
    <xf numFmtId="14" fontId="0" fillId="0" borderId="0" xfId="0" applyNumberFormat="1" applyAlignment="1"/>
    <xf numFmtId="0" fontId="0" fillId="0" borderId="8" xfId="0" applyBorder="1" applyAlignment="1"/>
    <xf numFmtId="0" fontId="0" fillId="0" borderId="9" xfId="0" applyBorder="1" applyAlignment="1"/>
    <xf numFmtId="0" fontId="0" fillId="0" borderId="0" xfId="0" applyAlignment="1">
      <alignment horizontal="center"/>
    </xf>
    <xf numFmtId="0" fontId="0" fillId="0" borderId="10" xfId="0" applyBorder="1" applyAlignment="1">
      <alignment horizontal="center"/>
    </xf>
    <xf numFmtId="0" fontId="7" fillId="0" borderId="0" xfId="0" applyFont="1" applyAlignment="1"/>
    <xf numFmtId="0" fontId="4" fillId="0" borderId="10" xfId="0" applyFont="1" applyBorder="1" applyAlignment="1">
      <alignment horizontal="center"/>
    </xf>
    <xf numFmtId="0" fontId="8" fillId="0" borderId="0" xfId="0" applyFont="1" applyAlignment="1"/>
    <xf numFmtId="0" fontId="0" fillId="0" borderId="0" xfId="0" applyAlignment="1">
      <alignment horizontal="left"/>
    </xf>
    <xf numFmtId="0" fontId="13" fillId="0" borderId="0" xfId="0" applyFont="1" applyAlignment="1"/>
    <xf numFmtId="0" fontId="13" fillId="0" borderId="0" xfId="0" applyFont="1" applyAlignment="1">
      <alignment horizontal="center"/>
    </xf>
    <xf numFmtId="0" fontId="13" fillId="0" borderId="0" xfId="0" applyFont="1" applyAlignment="1">
      <alignment horizontal="left"/>
    </xf>
    <xf numFmtId="0" fontId="13" fillId="0" borderId="0" xfId="0" applyFont="1" applyAlignment="1">
      <alignment wrapText="1"/>
    </xf>
    <xf numFmtId="0" fontId="13" fillId="0" borderId="0" xfId="0" applyFont="1" applyAlignment="1">
      <alignment vertical="center"/>
    </xf>
    <xf numFmtId="0" fontId="14" fillId="0" borderId="0" xfId="0" applyFont="1" applyAlignment="1"/>
    <xf numFmtId="0" fontId="13" fillId="0" borderId="0" xfId="0" applyFont="1">
      <alignment vertical="top"/>
    </xf>
    <xf numFmtId="0" fontId="13" fillId="0" borderId="0" xfId="0" applyFont="1" applyAlignment="1">
      <alignment horizontal="center" wrapText="1"/>
    </xf>
    <xf numFmtId="0" fontId="15" fillId="0" borderId="0" xfId="0" applyFont="1">
      <alignment vertical="top"/>
    </xf>
    <xf numFmtId="0" fontId="0" fillId="0" borderId="0" xfId="0">
      <alignment vertical="top"/>
    </xf>
    <xf numFmtId="0" fontId="16" fillId="0" borderId="0" xfId="0" applyFont="1">
      <alignment vertical="top"/>
    </xf>
    <xf numFmtId="0" fontId="4" fillId="0" borderId="0" xfId="0" applyFont="1">
      <alignment vertical="top"/>
    </xf>
    <xf numFmtId="0" fontId="8" fillId="0" borderId="0" xfId="0" applyFont="1" applyAlignment="1">
      <alignment horizontal="center"/>
    </xf>
    <xf numFmtId="0" fontId="12" fillId="0" borderId="0" xfId="0" applyFont="1">
      <alignment vertical="top"/>
    </xf>
    <xf numFmtId="0" fontId="11" fillId="0" borderId="0" xfId="0" applyFont="1">
      <alignment vertical="top"/>
    </xf>
    <xf numFmtId="0" fontId="7" fillId="0" borderId="0" xfId="0" applyFont="1">
      <alignment vertical="top"/>
    </xf>
    <xf numFmtId="0" fontId="11" fillId="0" borderId="0" xfId="0" applyFont="1" applyAlignment="1">
      <alignment horizontal="center"/>
    </xf>
    <xf numFmtId="22" fontId="8" fillId="0" borderId="0" xfId="0" applyNumberFormat="1" applyFont="1">
      <alignment vertical="top"/>
    </xf>
    <xf numFmtId="0" fontId="5" fillId="0" borderId="0" xfId="0" applyFont="1" applyAlignment="1">
      <alignment wrapText="1"/>
    </xf>
    <xf numFmtId="0" fontId="0" fillId="0" borderId="0" xfId="0" applyAlignment="1">
      <alignment horizontal="center" wrapText="1"/>
    </xf>
    <xf numFmtId="0" fontId="0" fillId="0" borderId="0" xfId="0" applyAlignment="1">
      <alignment horizontal="left" wrapText="1"/>
    </xf>
    <xf numFmtId="0" fontId="15" fillId="0" borderId="0" xfId="0" applyFont="1" applyAlignment="1"/>
    <xf numFmtId="0" fontId="8" fillId="0" borderId="0" xfId="0" applyFont="1">
      <alignment vertical="top"/>
    </xf>
    <xf numFmtId="0" fontId="8" fillId="0" borderId="0" xfId="0" applyFont="1" applyAlignment="1">
      <alignment horizontal="left" vertical="top"/>
    </xf>
    <xf numFmtId="0" fontId="17" fillId="0" borderId="0" xfId="0" applyFont="1">
      <alignment vertical="top"/>
    </xf>
    <xf numFmtId="0" fontId="16" fillId="0" borderId="0" xfId="0" applyFont="1" applyAlignment="1">
      <alignment horizontal="left"/>
    </xf>
    <xf numFmtId="0" fontId="18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0" fontId="18" fillId="0" borderId="0" xfId="0" applyFont="1" applyAlignment="1">
      <alignment horizontal="left" vertical="center"/>
    </xf>
    <xf numFmtId="0" fontId="18" fillId="0" borderId="0" xfId="0" applyFont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19" fillId="0" borderId="0" xfId="0" applyFont="1" applyAlignment="1">
      <alignment horizontal="center" vertical="center"/>
    </xf>
    <xf numFmtId="0" fontId="0" fillId="0" borderId="11" xfId="0" applyBorder="1" applyAlignment="1"/>
    <xf numFmtId="165" fontId="0" fillId="0" borderId="0" xfId="0" applyNumberFormat="1" applyAlignment="1"/>
    <xf numFmtId="0" fontId="0" fillId="0" borderId="12" xfId="0" applyBorder="1" applyAlignment="1"/>
    <xf numFmtId="0" fontId="0" fillId="0" borderId="13" xfId="0" applyBorder="1" applyAlignment="1"/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4" fillId="0" borderId="18" xfId="0" applyFont="1" applyBorder="1" applyAlignment="1">
      <alignment horizontal="center"/>
    </xf>
    <xf numFmtId="0" fontId="0" fillId="0" borderId="18" xfId="0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7" fillId="0" borderId="10" xfId="0" applyFont="1" applyBorder="1" applyAlignment="1">
      <alignment horizontal="center"/>
    </xf>
    <xf numFmtId="0" fontId="20" fillId="0" borderId="0" xfId="0" applyFont="1" applyAlignment="1"/>
    <xf numFmtId="14" fontId="20" fillId="0" borderId="0" xfId="0" applyNumberFormat="1" applyFont="1" applyAlignment="1"/>
    <xf numFmtId="0" fontId="21" fillId="0" borderId="0" xfId="0" applyFont="1">
      <alignment vertical="top"/>
    </xf>
    <xf numFmtId="0" fontId="23" fillId="0" borderId="0" xfId="0" applyFont="1">
      <alignment vertical="top"/>
    </xf>
    <xf numFmtId="0" fontId="15" fillId="0" borderId="10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7" fillId="0" borderId="19" xfId="0" applyFont="1" applyBorder="1">
      <alignment vertical="top"/>
    </xf>
    <xf numFmtId="0" fontId="9" fillId="0" borderId="20" xfId="0" applyFont="1" applyBorder="1">
      <alignment vertical="top"/>
    </xf>
    <xf numFmtId="0" fontId="8" fillId="0" borderId="21" xfId="0" applyFont="1" applyBorder="1">
      <alignment vertical="top"/>
    </xf>
    <xf numFmtId="167" fontId="8" fillId="0" borderId="21" xfId="0" applyNumberFormat="1" applyFont="1" applyBorder="1" applyAlignment="1">
      <alignment horizontal="center"/>
    </xf>
    <xf numFmtId="168" fontId="7" fillId="0" borderId="0" xfId="0" applyNumberFormat="1" applyFont="1">
      <alignment vertical="top"/>
    </xf>
    <xf numFmtId="14" fontId="0" fillId="0" borderId="0" xfId="0" applyNumberFormat="1">
      <alignment vertical="top"/>
    </xf>
    <xf numFmtId="0" fontId="7" fillId="0" borderId="22" xfId="0" applyFont="1" applyBorder="1">
      <alignment vertical="top"/>
    </xf>
    <xf numFmtId="0" fontId="9" fillId="0" borderId="23" xfId="0" applyFont="1" applyBorder="1">
      <alignment vertical="top"/>
    </xf>
    <xf numFmtId="0" fontId="8" fillId="0" borderId="24" xfId="0" applyFont="1" applyBorder="1">
      <alignment vertical="top"/>
    </xf>
    <xf numFmtId="167" fontId="8" fillId="0" borderId="24" xfId="0" applyNumberFormat="1" applyFont="1" applyBorder="1" applyAlignment="1">
      <alignment horizontal="center"/>
    </xf>
    <xf numFmtId="0" fontId="7" fillId="0" borderId="25" xfId="0" applyFont="1" applyBorder="1">
      <alignment vertical="top"/>
    </xf>
    <xf numFmtId="0" fontId="9" fillId="0" borderId="26" xfId="0" applyFont="1" applyBorder="1">
      <alignment vertical="top"/>
    </xf>
    <xf numFmtId="0" fontId="8" fillId="0" borderId="27" xfId="0" applyFont="1" applyBorder="1">
      <alignment vertical="top"/>
    </xf>
    <xf numFmtId="167" fontId="8" fillId="0" borderId="27" xfId="0" applyNumberFormat="1" applyFont="1" applyBorder="1" applyAlignment="1">
      <alignment horizontal="center"/>
    </xf>
    <xf numFmtId="0" fontId="23" fillId="0" borderId="10" xfId="0" applyFont="1" applyBorder="1">
      <alignment vertical="top"/>
    </xf>
    <xf numFmtId="0" fontId="0" fillId="0" borderId="10" xfId="0" applyBorder="1">
      <alignment vertical="top"/>
    </xf>
    <xf numFmtId="0" fontId="9" fillId="0" borderId="0" xfId="0" applyFont="1">
      <alignment vertical="top"/>
    </xf>
    <xf numFmtId="167" fontId="8" fillId="0" borderId="0" xfId="0" applyNumberFormat="1" applyFont="1" applyAlignment="1">
      <alignment horizontal="center"/>
    </xf>
    <xf numFmtId="0" fontId="16" fillId="0" borderId="0" xfId="0" applyFont="1" applyAlignment="1" applyProtection="1">
      <alignment horizontal="left"/>
      <protection locked="0"/>
    </xf>
    <xf numFmtId="10" fontId="7" fillId="0" borderId="0" xfId="0" applyNumberFormat="1" applyFont="1">
      <alignment vertical="top"/>
    </xf>
    <xf numFmtId="0" fontId="10" fillId="0" borderId="0" xfId="0" applyFont="1">
      <alignment vertical="top"/>
    </xf>
    <xf numFmtId="168" fontId="10" fillId="0" borderId="0" xfId="0" applyNumberFormat="1" applyFont="1">
      <alignment vertical="top"/>
    </xf>
    <xf numFmtId="10" fontId="10" fillId="0" borderId="0" xfId="0" applyNumberFormat="1" applyFont="1">
      <alignment vertical="top"/>
    </xf>
    <xf numFmtId="0" fontId="16" fillId="0" borderId="0" xfId="0" applyFont="1" applyAlignment="1">
      <alignment horizontal="center"/>
    </xf>
    <xf numFmtId="0" fontId="24" fillId="0" borderId="0" xfId="0" applyFont="1">
      <alignment vertical="top"/>
    </xf>
    <xf numFmtId="0" fontId="25" fillId="0" borderId="0" xfId="0" applyFont="1">
      <alignment vertical="top"/>
    </xf>
    <xf numFmtId="0" fontId="26" fillId="0" borderId="0" xfId="0" applyFont="1" applyAlignment="1">
      <alignment horizontal="center"/>
    </xf>
    <xf numFmtId="0" fontId="20" fillId="0" borderId="0" xfId="0" applyFont="1">
      <alignment vertical="top"/>
    </xf>
    <xf numFmtId="0" fontId="16" fillId="24" borderId="5" xfId="0" applyFont="1" applyFill="1" applyBorder="1">
      <alignment vertical="top"/>
    </xf>
    <xf numFmtId="0" fontId="16" fillId="24" borderId="28" xfId="0" applyFont="1" applyFill="1" applyBorder="1">
      <alignment vertical="top"/>
    </xf>
    <xf numFmtId="0" fontId="8" fillId="0" borderId="28" xfId="0" applyFont="1" applyBorder="1">
      <alignment vertical="top"/>
    </xf>
    <xf numFmtId="0" fontId="8" fillId="0" borderId="0" xfId="0" applyFont="1" applyAlignment="1">
      <alignment horizontal="left"/>
    </xf>
    <xf numFmtId="0" fontId="27" fillId="0" borderId="0" xfId="0" applyFont="1">
      <alignment vertical="top"/>
    </xf>
    <xf numFmtId="0" fontId="27" fillId="0" borderId="0" xfId="0" applyFont="1" applyAlignment="1">
      <alignment horizontal="left"/>
    </xf>
    <xf numFmtId="0" fontId="0" fillId="0" borderId="10" xfId="0" applyBorder="1" applyAlignment="1"/>
    <xf numFmtId="0" fontId="29" fillId="0" borderId="0" xfId="0" applyFont="1" applyAlignment="1">
      <alignment horizontal="left" vertical="top" indent="1"/>
    </xf>
    <xf numFmtId="0" fontId="30" fillId="0" borderId="0" xfId="0" applyFont="1" applyAlignment="1">
      <alignment horizontal="left" vertical="top" indent="1"/>
    </xf>
    <xf numFmtId="166" fontId="20" fillId="0" borderId="0" xfId="0" applyNumberFormat="1" applyFont="1" applyAlignment="1">
      <alignment horizontal="left" vertical="top"/>
    </xf>
    <xf numFmtId="0" fontId="20" fillId="0" borderId="0" xfId="0" applyFont="1" applyAlignment="1">
      <alignment horizontal="left"/>
    </xf>
    <xf numFmtId="0" fontId="11" fillId="0" borderId="0" xfId="0" applyFont="1" applyAlignment="1">
      <alignment horizontal="left" vertical="center"/>
    </xf>
    <xf numFmtId="0" fontId="27" fillId="0" borderId="0" xfId="0" applyFont="1" applyAlignment="1">
      <alignment horizontal="center"/>
    </xf>
    <xf numFmtId="0" fontId="21" fillId="0" borderId="0" xfId="0" applyFont="1" applyAlignment="1"/>
    <xf numFmtId="0" fontId="23" fillId="0" borderId="0" xfId="0" applyFont="1" applyAlignme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left"/>
    </xf>
    <xf numFmtId="14" fontId="0" fillId="0" borderId="10" xfId="0" applyNumberFormat="1" applyBorder="1" applyAlignment="1"/>
    <xf numFmtId="0" fontId="9" fillId="25" borderId="5" xfId="0" applyFont="1" applyFill="1" applyBorder="1" applyAlignment="1"/>
    <xf numFmtId="0" fontId="0" fillId="0" borderId="5" xfId="0" applyBorder="1" applyAlignment="1"/>
    <xf numFmtId="0" fontId="31" fillId="25" borderId="5" xfId="0" applyFont="1" applyFill="1" applyBorder="1" applyAlignment="1"/>
    <xf numFmtId="0" fontId="4" fillId="0" borderId="10" xfId="0" applyFont="1" applyBorder="1" applyAlignment="1">
      <alignment horizontal="left"/>
    </xf>
    <xf numFmtId="0" fontId="9" fillId="25" borderId="0" xfId="0" applyFont="1" applyFill="1" applyAlignment="1"/>
    <xf numFmtId="0" fontId="13" fillId="0" borderId="0" xfId="0" applyFont="1" applyAlignment="1">
      <alignment horizontal="left" vertical="center"/>
    </xf>
    <xf numFmtId="0" fontId="8" fillId="0" borderId="0" xfId="0" applyFont="1" applyAlignment="1">
      <alignment vertical="center"/>
    </xf>
    <xf numFmtId="0" fontId="16" fillId="26" borderId="28" xfId="0" applyFont="1" applyFill="1" applyBorder="1" applyAlignment="1"/>
    <xf numFmtId="0" fontId="12" fillId="0" borderId="0" xfId="0" applyFont="1" applyAlignment="1"/>
    <xf numFmtId="0" fontId="12" fillId="0" borderId="0" xfId="0" applyFont="1" applyAlignment="1">
      <alignment horizontal="center"/>
    </xf>
    <xf numFmtId="0" fontId="12" fillId="0" borderId="0" xfId="0" applyFont="1" applyAlignment="1">
      <alignment horizontal="left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left"/>
    </xf>
    <xf numFmtId="14" fontId="7" fillId="0" borderId="0" xfId="0" applyNumberFormat="1" applyFont="1" applyAlignment="1"/>
    <xf numFmtId="0" fontId="32" fillId="0" borderId="0" xfId="0" applyFont="1" applyAlignment="1"/>
    <xf numFmtId="0" fontId="0" fillId="0" borderId="0" xfId="0" applyAlignment="1">
      <alignment horizontal="right" vertical="top"/>
    </xf>
    <xf numFmtId="0" fontId="9" fillId="0" borderId="0" xfId="0" applyFont="1" applyAlignment="1"/>
    <xf numFmtId="0" fontId="5" fillId="0" borderId="0" xfId="0" applyFont="1" applyAlignment="1"/>
    <xf numFmtId="0" fontId="19" fillId="0" borderId="0" xfId="0" applyFont="1" applyAlignment="1"/>
    <xf numFmtId="0" fontId="31" fillId="25" borderId="0" xfId="0" applyFont="1" applyFill="1" applyAlignment="1"/>
    <xf numFmtId="0" fontId="10" fillId="0" borderId="0" xfId="0" applyFont="1" applyAlignment="1"/>
    <xf numFmtId="0" fontId="9" fillId="25" borderId="28" xfId="0" applyFont="1" applyFill="1" applyBorder="1" applyAlignment="1"/>
    <xf numFmtId="0" fontId="8" fillId="26" borderId="0" xfId="0" applyFont="1" applyFill="1" applyAlignment="1"/>
    <xf numFmtId="0" fontId="33" fillId="0" borderId="10" xfId="0" applyFont="1" applyBorder="1" applyAlignment="1">
      <alignment horizontal="center"/>
    </xf>
    <xf numFmtId="0" fontId="25" fillId="27" borderId="5" xfId="0" applyFont="1" applyFill="1" applyBorder="1" applyAlignment="1"/>
    <xf numFmtId="0" fontId="25" fillId="0" borderId="5" xfId="0" applyFont="1" applyBorder="1" applyAlignment="1"/>
    <xf numFmtId="0" fontId="13" fillId="0" borderId="0" xfId="0" applyFont="1" applyAlignment="1">
      <alignment horizontal="center" vertical="center"/>
    </xf>
    <xf numFmtId="0" fontId="7" fillId="0" borderId="14" xfId="0" applyFont="1" applyBorder="1" applyAlignment="1">
      <alignment horizontal="center"/>
    </xf>
    <xf numFmtId="0" fontId="7" fillId="0" borderId="15" xfId="0" applyFont="1" applyBorder="1" applyAlignment="1">
      <alignment horizontal="center"/>
    </xf>
    <xf numFmtId="166" fontId="13" fillId="0" borderId="0" xfId="0" applyNumberFormat="1" applyFont="1" applyAlignment="1">
      <alignment horizontal="left" vertical="top"/>
    </xf>
    <xf numFmtId="0" fontId="13" fillId="0" borderId="0" xfId="0" applyFont="1" applyAlignment="1">
      <alignment horizontal="left" wrapText="1"/>
    </xf>
    <xf numFmtId="0" fontId="31" fillId="0" borderId="0" xfId="0" applyFont="1" applyAlignment="1">
      <alignment wrapText="1"/>
    </xf>
    <xf numFmtId="0" fontId="31" fillId="0" borderId="0" xfId="0" applyFont="1" applyAlignment="1">
      <alignment horizontal="center" wrapText="1"/>
    </xf>
    <xf numFmtId="0" fontId="31" fillId="0" borderId="0" xfId="0" applyFont="1" applyAlignment="1">
      <alignment horizontal="left"/>
    </xf>
    <xf numFmtId="0" fontId="31" fillId="0" borderId="0" xfId="0" applyFont="1" applyAlignment="1">
      <alignment horizontal="left" wrapText="1"/>
    </xf>
    <xf numFmtId="0" fontId="34" fillId="0" borderId="0" xfId="0" applyFont="1" applyAlignment="1">
      <alignment horizontal="left"/>
    </xf>
    <xf numFmtId="0" fontId="0" fillId="0" borderId="19" xfId="0" applyBorder="1" applyAlignment="1">
      <alignment horizontal="center"/>
    </xf>
    <xf numFmtId="0" fontId="0" fillId="0" borderId="20" xfId="0" applyBorder="1">
      <alignment vertical="top"/>
    </xf>
    <xf numFmtId="0" fontId="0" fillId="0" borderId="22" xfId="0" applyBorder="1" applyAlignment="1">
      <alignment horizontal="center"/>
    </xf>
    <xf numFmtId="0" fontId="0" fillId="0" borderId="23" xfId="0" applyBorder="1">
      <alignment vertical="top"/>
    </xf>
    <xf numFmtId="0" fontId="35" fillId="0" borderId="0" xfId="38" applyAlignment="1" applyProtection="1">
      <alignment horizontal="left"/>
    </xf>
    <xf numFmtId="0" fontId="0" fillId="0" borderId="25" xfId="0" applyBorder="1" applyAlignment="1">
      <alignment horizontal="center"/>
    </xf>
    <xf numFmtId="0" fontId="0" fillId="0" borderId="26" xfId="0" applyBorder="1">
      <alignment vertical="top"/>
    </xf>
    <xf numFmtId="0" fontId="0" fillId="0" borderId="0" xfId="0" quotePrefix="1">
      <alignment vertical="top"/>
    </xf>
    <xf numFmtId="0" fontId="0" fillId="28" borderId="29" xfId="0" applyFill="1" applyBorder="1" applyAlignment="1">
      <alignment horizontal="left" wrapText="1" indent="1"/>
    </xf>
    <xf numFmtId="0" fontId="0" fillId="28" borderId="29" xfId="0" applyFill="1" applyBorder="1" applyAlignment="1">
      <alignment horizontal="center" wrapText="1"/>
    </xf>
    <xf numFmtId="0" fontId="0" fillId="28" borderId="29" xfId="0" applyFill="1" applyBorder="1" applyAlignment="1">
      <alignment horizontal="right" wrapText="1"/>
    </xf>
    <xf numFmtId="0" fontId="35" fillId="28" borderId="29" xfId="38" applyFill="1" applyBorder="1" applyAlignment="1" applyProtection="1">
      <alignment horizontal="right" wrapText="1"/>
    </xf>
    <xf numFmtId="0" fontId="36" fillId="0" borderId="0" xfId="0" applyFont="1" applyAlignment="1">
      <alignment horizontal="center"/>
    </xf>
    <xf numFmtId="0" fontId="10" fillId="0" borderId="5" xfId="0" applyFont="1" applyBorder="1" applyAlignment="1"/>
    <xf numFmtId="0" fontId="0" fillId="0" borderId="10" xfId="0" applyBorder="1" applyAlignment="1">
      <alignment horizontal="left"/>
    </xf>
    <xf numFmtId="0" fontId="0" fillId="0" borderId="5" xfId="0" applyBorder="1" applyAlignment="1">
      <alignment horizontal="left"/>
    </xf>
    <xf numFmtId="0" fontId="25" fillId="0" borderId="0" xfId="0" applyFont="1" applyAlignment="1"/>
    <xf numFmtId="0" fontId="25" fillId="0" borderId="10" xfId="0" applyFont="1" applyBorder="1" applyAlignment="1">
      <alignment horizontal="center"/>
    </xf>
    <xf numFmtId="0" fontId="25" fillId="0" borderId="0" xfId="0" applyFont="1" applyAlignment="1">
      <alignment horizontal="left"/>
    </xf>
    <xf numFmtId="0" fontId="18" fillId="0" borderId="0" xfId="42" applyFont="1" applyAlignment="1">
      <alignment wrapText="1"/>
    </xf>
    <xf numFmtId="0" fontId="18" fillId="0" borderId="0" xfId="42" applyFont="1" applyAlignment="1">
      <alignment horizontal="center" wrapText="1"/>
    </xf>
    <xf numFmtId="0" fontId="18" fillId="0" borderId="0" xfId="42" applyFont="1" applyAlignment="1">
      <alignment horizontal="left" wrapText="1"/>
    </xf>
    <xf numFmtId="0" fontId="18" fillId="0" borderId="0" xfId="43" applyFont="1"/>
    <xf numFmtId="0" fontId="18" fillId="0" borderId="0" xfId="43" applyFont="1" applyAlignment="1">
      <alignment horizontal="center"/>
    </xf>
    <xf numFmtId="0" fontId="18" fillId="0" borderId="0" xfId="43" applyFont="1" applyAlignment="1">
      <alignment horizontal="left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5" fillId="0" borderId="0" xfId="42" applyFont="1" applyAlignment="1">
      <alignment horizontal="left" vertical="center"/>
    </xf>
    <xf numFmtId="0" fontId="5" fillId="0" borderId="0" xfId="42" applyFont="1" applyAlignment="1">
      <alignment horizontal="center" vertical="center"/>
    </xf>
    <xf numFmtId="0" fontId="53" fillId="0" borderId="0" xfId="0" applyFont="1" applyAlignment="1">
      <alignment vertical="center" wrapText="1"/>
    </xf>
    <xf numFmtId="0" fontId="53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 vertical="center" wrapText="1"/>
    </xf>
    <xf numFmtId="0" fontId="53" fillId="0" borderId="0" xfId="0" applyFont="1" applyAlignment="1" applyProtection="1">
      <alignment horizontal="left" vertical="center" wrapText="1"/>
      <protection locked="0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15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25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0" fillId="0" borderId="8" xfId="0" applyBorder="1" applyAlignment="1">
      <alignment vertical="center"/>
    </xf>
    <xf numFmtId="0" fontId="0" fillId="0" borderId="9" xfId="0" applyBorder="1" applyAlignment="1">
      <alignment vertical="center"/>
    </xf>
    <xf numFmtId="0" fontId="16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16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vertical="center"/>
    </xf>
    <xf numFmtId="165" fontId="0" fillId="0" borderId="0" xfId="0" applyNumberFormat="1" applyAlignment="1">
      <alignment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0" fillId="0" borderId="0" xfId="0" applyAlignment="1">
      <alignment horizontal="right" vertical="center"/>
    </xf>
    <xf numFmtId="0" fontId="4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0" fontId="7" fillId="0" borderId="14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22" fontId="8" fillId="0" borderId="0" xfId="0" applyNumberFormat="1" applyFont="1" applyAlignment="1">
      <alignment vertical="center"/>
    </xf>
    <xf numFmtId="0" fontId="0" fillId="0" borderId="10" xfId="0" applyBorder="1" applyAlignment="1">
      <alignment horizontal="left" vertical="center"/>
    </xf>
    <xf numFmtId="0" fontId="4" fillId="0" borderId="10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25" fillId="0" borderId="10" xfId="0" applyFont="1" applyBorder="1" applyAlignment="1">
      <alignment horizontal="center" vertical="center"/>
    </xf>
    <xf numFmtId="0" fontId="31" fillId="25" borderId="5" xfId="0" applyFont="1" applyFill="1" applyBorder="1" applyAlignment="1">
      <alignment vertical="center"/>
    </xf>
    <xf numFmtId="14" fontId="0" fillId="0" borderId="0" xfId="0" applyNumberFormat="1" applyAlignment="1">
      <alignment vertical="center"/>
    </xf>
    <xf numFmtId="0" fontId="23" fillId="0" borderId="0" xfId="0" applyFont="1" applyAlignment="1">
      <alignment vertical="center"/>
    </xf>
    <xf numFmtId="0" fontId="0" fillId="0" borderId="5" xfId="0" applyBorder="1" applyAlignment="1">
      <alignment vertical="center"/>
    </xf>
    <xf numFmtId="0" fontId="0" fillId="0" borderId="5" xfId="0" applyBorder="1" applyAlignment="1">
      <alignment horizontal="left" vertical="center"/>
    </xf>
    <xf numFmtId="14" fontId="20" fillId="0" borderId="0" xfId="0" applyNumberFormat="1" applyFont="1" applyAlignment="1">
      <alignment vertical="center"/>
    </xf>
    <xf numFmtId="0" fontId="10" fillId="0" borderId="5" xfId="0" applyFont="1" applyBorder="1" applyAlignment="1">
      <alignment vertical="center"/>
    </xf>
    <xf numFmtId="0" fontId="9" fillId="25" borderId="0" xfId="0" applyFont="1" applyFill="1" applyAlignment="1">
      <alignment vertical="center"/>
    </xf>
    <xf numFmtId="0" fontId="10" fillId="0" borderId="0" xfId="0" applyFont="1" applyAlignment="1">
      <alignment vertical="center"/>
    </xf>
    <xf numFmtId="0" fontId="36" fillId="0" borderId="0" xfId="0" applyFont="1" applyAlignment="1">
      <alignment horizontal="center" vertical="center"/>
    </xf>
    <xf numFmtId="0" fontId="31" fillId="25" borderId="0" xfId="0" applyFont="1" applyFill="1" applyAlignment="1">
      <alignment vertical="center"/>
    </xf>
    <xf numFmtId="0" fontId="25" fillId="0" borderId="0" xfId="0" applyFont="1" applyAlignment="1">
      <alignment horizontal="left" vertical="center"/>
    </xf>
    <xf numFmtId="0" fontId="0" fillId="0" borderId="10" xfId="0" applyBorder="1" applyAlignment="1">
      <alignment vertical="center"/>
    </xf>
    <xf numFmtId="14" fontId="0" fillId="0" borderId="10" xfId="0" applyNumberFormat="1" applyBorder="1" applyAlignment="1">
      <alignment vertical="center"/>
    </xf>
    <xf numFmtId="0" fontId="29" fillId="0" borderId="0" xfId="0" applyFont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13" fillId="0" borderId="0" xfId="0" applyFont="1" applyAlignment="1">
      <alignment vertical="center" wrapText="1"/>
    </xf>
    <xf numFmtId="166" fontId="13" fillId="0" borderId="0" xfId="0" applyNumberFormat="1" applyFont="1" applyAlignment="1">
      <alignment horizontal="left" vertical="center"/>
    </xf>
    <xf numFmtId="0" fontId="14" fillId="0" borderId="0" xfId="0" applyFont="1" applyAlignment="1">
      <alignment vertical="center"/>
    </xf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left" vertical="center" wrapText="1"/>
    </xf>
    <xf numFmtId="0" fontId="31" fillId="0" borderId="0" xfId="0" applyFont="1" applyAlignment="1">
      <alignment vertical="center" wrapText="1"/>
    </xf>
    <xf numFmtId="0" fontId="31" fillId="0" borderId="0" xfId="0" applyFont="1" applyAlignment="1">
      <alignment horizontal="center" vertical="center" wrapText="1"/>
    </xf>
    <xf numFmtId="0" fontId="31" fillId="0" borderId="0" xfId="0" applyFont="1" applyAlignment="1">
      <alignment horizontal="left" vertical="center"/>
    </xf>
    <xf numFmtId="0" fontId="52" fillId="0" borderId="0" xfId="0" applyFont="1" applyAlignment="1">
      <alignment vertical="center"/>
    </xf>
    <xf numFmtId="0" fontId="52" fillId="0" borderId="0" xfId="0" applyFont="1" applyAlignment="1">
      <alignment horizontal="center" vertical="center"/>
    </xf>
    <xf numFmtId="0" fontId="52" fillId="0" borderId="0" xfId="0" applyFont="1" applyAlignment="1">
      <alignment horizontal="left" vertical="center"/>
    </xf>
    <xf numFmtId="0" fontId="52" fillId="0" borderId="0" xfId="0" applyFont="1" applyAlignment="1">
      <alignment horizontal="left" vertical="center" wrapText="1"/>
    </xf>
    <xf numFmtId="0" fontId="52" fillId="0" borderId="0" xfId="0" applyFont="1" applyAlignment="1">
      <alignment horizontal="center" vertical="center" wrapText="1"/>
    </xf>
    <xf numFmtId="0" fontId="52" fillId="0" borderId="0" xfId="43" applyFont="1" applyAlignment="1">
      <alignment vertical="center"/>
    </xf>
    <xf numFmtId="0" fontId="52" fillId="0" borderId="0" xfId="43" applyFont="1" applyAlignment="1">
      <alignment horizontal="center" vertical="center"/>
    </xf>
    <xf numFmtId="0" fontId="52" fillId="0" borderId="0" xfId="43" applyFont="1" applyAlignment="1">
      <alignment horizontal="left" vertical="center"/>
    </xf>
    <xf numFmtId="0" fontId="52" fillId="0" borderId="0" xfId="42" applyFont="1" applyAlignment="1">
      <alignment vertical="center" wrapText="1"/>
    </xf>
    <xf numFmtId="0" fontId="52" fillId="0" borderId="0" xfId="42" applyFont="1" applyAlignment="1">
      <alignment horizontal="center" vertical="center" wrapText="1"/>
    </xf>
    <xf numFmtId="0" fontId="52" fillId="0" borderId="0" xfId="42" applyFont="1" applyAlignment="1">
      <alignment horizontal="left" vertical="center" wrapText="1"/>
    </xf>
    <xf numFmtId="0" fontId="5" fillId="0" borderId="0" xfId="42" applyFont="1" applyAlignment="1">
      <alignment vertical="center" wrapText="1"/>
    </xf>
    <xf numFmtId="0" fontId="5" fillId="0" borderId="0" xfId="42" applyFont="1" applyAlignment="1">
      <alignment horizontal="center" vertical="center" wrapText="1"/>
    </xf>
    <xf numFmtId="0" fontId="5" fillId="0" borderId="0" xfId="42" applyFont="1" applyAlignment="1">
      <alignment horizontal="left" vertical="center" wrapText="1"/>
    </xf>
    <xf numFmtId="0" fontId="18" fillId="0" borderId="0" xfId="42" applyFont="1" applyAlignment="1">
      <alignment horizontal="left" vertical="center"/>
    </xf>
    <xf numFmtId="0" fontId="18" fillId="0" borderId="0" xfId="42" applyFont="1" applyAlignment="1">
      <alignment horizontal="center" vertical="center"/>
    </xf>
    <xf numFmtId="0" fontId="18" fillId="0" borderId="0" xfId="42" applyFont="1" applyAlignment="1">
      <alignment vertical="center"/>
    </xf>
    <xf numFmtId="0" fontId="5" fillId="0" borderId="0" xfId="42" applyFont="1" applyAlignment="1">
      <alignment vertical="center"/>
    </xf>
    <xf numFmtId="0" fontId="18" fillId="0" borderId="0" xfId="0" applyFont="1" applyAlignment="1">
      <alignment vertical="center"/>
    </xf>
    <xf numFmtId="169" fontId="54" fillId="0" borderId="0" xfId="0" applyNumberFormat="1" applyFont="1" applyAlignment="1">
      <alignment horizontal="left" vertical="center"/>
    </xf>
    <xf numFmtId="166" fontId="53" fillId="0" borderId="0" xfId="0" applyNumberFormat="1" applyFont="1" applyAlignment="1">
      <alignment horizontal="left" vertical="center" wrapText="1"/>
    </xf>
    <xf numFmtId="0" fontId="54" fillId="0" borderId="0" xfId="0" applyFont="1" applyAlignment="1">
      <alignment horizontal="center" vertical="center"/>
    </xf>
    <xf numFmtId="0" fontId="53" fillId="0" borderId="0" xfId="0" applyFont="1" applyAlignment="1" applyProtection="1">
      <protection locked="0"/>
    </xf>
    <xf numFmtId="0" fontId="53" fillId="0" borderId="0" xfId="0" applyFont="1" applyAlignment="1" applyProtection="1">
      <alignment horizontal="center"/>
      <protection locked="0"/>
    </xf>
    <xf numFmtId="0" fontId="0" fillId="0" borderId="10" xfId="0" applyBorder="1" applyAlignment="1">
      <alignment horizontal="right" vertical="center"/>
    </xf>
    <xf numFmtId="0" fontId="13" fillId="0" borderId="0" xfId="0" applyFont="1" applyAlignment="1">
      <alignment horizontal="right" vertical="center"/>
    </xf>
    <xf numFmtId="0" fontId="13" fillId="0" borderId="0" xfId="0" applyFont="1" applyAlignment="1">
      <alignment horizontal="right" vertical="center" wrapText="1"/>
    </xf>
    <xf numFmtId="0" fontId="31" fillId="0" borderId="0" xfId="0" applyFont="1" applyAlignment="1">
      <alignment horizontal="right" vertical="center" wrapText="1"/>
    </xf>
    <xf numFmtId="0" fontId="52" fillId="0" borderId="0" xfId="0" applyFont="1" applyAlignment="1">
      <alignment horizontal="right" vertical="center"/>
    </xf>
    <xf numFmtId="0" fontId="52" fillId="0" borderId="0" xfId="0" applyFont="1" applyAlignment="1">
      <alignment horizontal="right" vertical="center" wrapText="1"/>
    </xf>
    <xf numFmtId="0" fontId="52" fillId="0" borderId="0" xfId="43" applyFont="1" applyAlignment="1">
      <alignment horizontal="right" vertical="center"/>
    </xf>
    <xf numFmtId="0" fontId="52" fillId="0" borderId="0" xfId="42" applyFont="1" applyAlignment="1">
      <alignment horizontal="right" vertical="center" wrapText="1"/>
    </xf>
    <xf numFmtId="0" fontId="5" fillId="0" borderId="0" xfId="42" applyFont="1" applyAlignment="1">
      <alignment horizontal="right" vertical="center" wrapText="1"/>
    </xf>
    <xf numFmtId="0" fontId="5" fillId="0" borderId="0" xfId="0" applyFont="1" applyAlignment="1">
      <alignment horizontal="right" vertical="center"/>
    </xf>
    <xf numFmtId="0" fontId="18" fillId="0" borderId="0" xfId="42" applyFont="1" applyAlignment="1">
      <alignment horizontal="right" vertical="center"/>
    </xf>
    <xf numFmtId="0" fontId="5" fillId="0" borderId="0" xfId="42" applyFont="1" applyAlignment="1">
      <alignment horizontal="right" vertical="center"/>
    </xf>
    <xf numFmtId="0" fontId="18" fillId="0" borderId="0" xfId="0" applyFont="1" applyAlignment="1">
      <alignment horizontal="right" vertical="center"/>
    </xf>
    <xf numFmtId="0" fontId="54" fillId="0" borderId="0" xfId="0" applyFont="1" applyAlignment="1">
      <alignment horizontal="right" vertical="center"/>
    </xf>
    <xf numFmtId="0" fontId="53" fillId="0" borderId="0" xfId="0" applyFont="1" applyAlignment="1">
      <alignment horizontal="right" vertical="center" wrapText="1"/>
    </xf>
  </cellXfs>
  <cellStyles count="49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0" xfId="28" xr:uid="{00000000-0005-0000-0000-00001B000000}"/>
    <cellStyle name="Currency0" xfId="29" xr:uid="{00000000-0005-0000-0000-00001C000000}"/>
    <cellStyle name="Date" xfId="30" xr:uid="{00000000-0005-0000-0000-00001D000000}"/>
    <cellStyle name="Explanatory Text" xfId="31" builtinId="53" customBuiltin="1"/>
    <cellStyle name="Fixed" xfId="32" xr:uid="{00000000-0005-0000-0000-00001F000000}"/>
    <cellStyle name="Good" xfId="33" builtinId="26" customBuiltin="1"/>
    <cellStyle name="Heading 1" xfId="34" builtinId="16" customBuiltin="1"/>
    <cellStyle name="Heading 2" xfId="35" builtinId="17" customBuiltin="1"/>
    <cellStyle name="Heading 3" xfId="36" builtinId="18" customBuiltin="1"/>
    <cellStyle name="Heading 4" xfId="37" builtinId="19" customBuiltin="1"/>
    <cellStyle name="Hyperlink" xfId="38" builtinId="8"/>
    <cellStyle name="Input" xfId="39" builtinId="20" customBuiltin="1"/>
    <cellStyle name="Linked Cell" xfId="40" builtinId="24" customBuiltin="1"/>
    <cellStyle name="Neutral" xfId="41" builtinId="28" customBuiltin="1"/>
    <cellStyle name="Normal" xfId="0" builtinId="0"/>
    <cellStyle name="Normal_A" xfId="42" xr:uid="{00000000-0005-0000-0000-00002A000000}"/>
    <cellStyle name="Normal_A_1" xfId="43" xr:uid="{00000000-0005-0000-0000-00002B000000}"/>
    <cellStyle name="Note" xfId="44" builtinId="10" customBuiltin="1"/>
    <cellStyle name="Output" xfId="45" builtinId="21" customBuiltin="1"/>
    <cellStyle name="Title" xfId="46" builtinId="15" customBuiltin="1"/>
    <cellStyle name="Total" xfId="47" builtinId="25" customBuiltin="1"/>
    <cellStyle name="Warning Text" xfId="48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VW Boo - O-C Diagr.</a:t>
            </a:r>
          </a:p>
        </c:rich>
      </c:tx>
      <c:layout>
        <c:manualLayout>
          <c:xMode val="edge"/>
          <c:yMode val="edge"/>
          <c:x val="0.36963748343338271"/>
          <c:y val="3.3132530120481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56458778843689"/>
          <c:y val="0.14457831325301204"/>
          <c:w val="0.80528182575582996"/>
          <c:h val="0.66566265060240959"/>
        </c:manualLayout>
      </c:layout>
      <c:scatterChart>
        <c:scatterStyle val="lineMarker"/>
        <c:varyColors val="0"/>
        <c:ser>
          <c:idx val="0"/>
          <c:order val="0"/>
          <c:tx>
            <c:strRef>
              <c:f>Active!$H$20:$H$20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Active!$F$21:$F$868</c:f>
              <c:numCache>
                <c:formatCode>General</c:formatCode>
                <c:ptCount val="848"/>
                <c:pt idx="0">
                  <c:v>-6198.5</c:v>
                </c:pt>
                <c:pt idx="1">
                  <c:v>-5182</c:v>
                </c:pt>
                <c:pt idx="2">
                  <c:v>0.5</c:v>
                </c:pt>
                <c:pt idx="3">
                  <c:v>0.5</c:v>
                </c:pt>
                <c:pt idx="4">
                  <c:v>3.5</c:v>
                </c:pt>
                <c:pt idx="5">
                  <c:v>9.5</c:v>
                </c:pt>
                <c:pt idx="6">
                  <c:v>12</c:v>
                </c:pt>
                <c:pt idx="7">
                  <c:v>15</c:v>
                </c:pt>
                <c:pt idx="8">
                  <c:v>21</c:v>
                </c:pt>
                <c:pt idx="9">
                  <c:v>61.5</c:v>
                </c:pt>
                <c:pt idx="10">
                  <c:v>96.5</c:v>
                </c:pt>
                <c:pt idx="11">
                  <c:v>114.5</c:v>
                </c:pt>
                <c:pt idx="12">
                  <c:v>117</c:v>
                </c:pt>
                <c:pt idx="13">
                  <c:v>207.5</c:v>
                </c:pt>
                <c:pt idx="14">
                  <c:v>210.5</c:v>
                </c:pt>
                <c:pt idx="15">
                  <c:v>280.5</c:v>
                </c:pt>
                <c:pt idx="16">
                  <c:v>283.5</c:v>
                </c:pt>
                <c:pt idx="17">
                  <c:v>298</c:v>
                </c:pt>
                <c:pt idx="18">
                  <c:v>1189.5</c:v>
                </c:pt>
                <c:pt idx="19">
                  <c:v>1204</c:v>
                </c:pt>
                <c:pt idx="20">
                  <c:v>1207</c:v>
                </c:pt>
                <c:pt idx="21">
                  <c:v>11551.5</c:v>
                </c:pt>
                <c:pt idx="22">
                  <c:v>11621.5</c:v>
                </c:pt>
                <c:pt idx="23">
                  <c:v>11671</c:v>
                </c:pt>
                <c:pt idx="24">
                  <c:v>11755.5</c:v>
                </c:pt>
                <c:pt idx="25">
                  <c:v>11831.5</c:v>
                </c:pt>
                <c:pt idx="26">
                  <c:v>11846</c:v>
                </c:pt>
                <c:pt idx="27">
                  <c:v>11893</c:v>
                </c:pt>
                <c:pt idx="28">
                  <c:v>11893</c:v>
                </c:pt>
                <c:pt idx="29">
                  <c:v>12862.5</c:v>
                </c:pt>
                <c:pt idx="30">
                  <c:v>12862.5</c:v>
                </c:pt>
                <c:pt idx="31">
                  <c:v>13827</c:v>
                </c:pt>
                <c:pt idx="32">
                  <c:v>13905.5</c:v>
                </c:pt>
                <c:pt idx="33">
                  <c:v>14031</c:v>
                </c:pt>
                <c:pt idx="34">
                  <c:v>14031</c:v>
                </c:pt>
                <c:pt idx="35">
                  <c:v>15030.5</c:v>
                </c:pt>
                <c:pt idx="36">
                  <c:v>15091.5</c:v>
                </c:pt>
                <c:pt idx="37">
                  <c:v>15944.5</c:v>
                </c:pt>
                <c:pt idx="38">
                  <c:v>16064.5</c:v>
                </c:pt>
                <c:pt idx="39">
                  <c:v>16064.5</c:v>
                </c:pt>
                <c:pt idx="40">
                  <c:v>17069.5</c:v>
                </c:pt>
                <c:pt idx="41">
                  <c:v>17244.5</c:v>
                </c:pt>
                <c:pt idx="42">
                  <c:v>28971.5</c:v>
                </c:pt>
                <c:pt idx="43">
                  <c:v>28974</c:v>
                </c:pt>
                <c:pt idx="44">
                  <c:v>28974.5</c:v>
                </c:pt>
                <c:pt idx="45">
                  <c:v>33145</c:v>
                </c:pt>
                <c:pt idx="46">
                  <c:v>33171</c:v>
                </c:pt>
                <c:pt idx="47">
                  <c:v>33174</c:v>
                </c:pt>
                <c:pt idx="48">
                  <c:v>33439.5</c:v>
                </c:pt>
                <c:pt idx="49">
                  <c:v>33442.5</c:v>
                </c:pt>
                <c:pt idx="50">
                  <c:v>34520.5</c:v>
                </c:pt>
                <c:pt idx="51">
                  <c:v>35316</c:v>
                </c:pt>
                <c:pt idx="52">
                  <c:v>35386.5</c:v>
                </c:pt>
                <c:pt idx="53">
                  <c:v>35576</c:v>
                </c:pt>
                <c:pt idx="54">
                  <c:v>35595.5</c:v>
                </c:pt>
                <c:pt idx="55">
                  <c:v>38473</c:v>
                </c:pt>
                <c:pt idx="56">
                  <c:v>39429.5</c:v>
                </c:pt>
                <c:pt idx="57">
                  <c:v>39429.5</c:v>
                </c:pt>
                <c:pt idx="58">
                  <c:v>39709.5</c:v>
                </c:pt>
                <c:pt idx="59">
                  <c:v>40743</c:v>
                </c:pt>
                <c:pt idx="60">
                  <c:v>40776</c:v>
                </c:pt>
                <c:pt idx="61">
                  <c:v>41680.5</c:v>
                </c:pt>
                <c:pt idx="62">
                  <c:v>41681</c:v>
                </c:pt>
                <c:pt idx="63">
                  <c:v>41777</c:v>
                </c:pt>
                <c:pt idx="64">
                  <c:v>41777</c:v>
                </c:pt>
                <c:pt idx="65">
                  <c:v>41829.5</c:v>
                </c:pt>
                <c:pt idx="66">
                  <c:v>41835.5</c:v>
                </c:pt>
                <c:pt idx="67">
                  <c:v>41835.5</c:v>
                </c:pt>
                <c:pt idx="68">
                  <c:v>41835.5</c:v>
                </c:pt>
                <c:pt idx="69">
                  <c:v>42554.5</c:v>
                </c:pt>
                <c:pt idx="70">
                  <c:v>42560.5</c:v>
                </c:pt>
                <c:pt idx="71">
                  <c:v>42752.5</c:v>
                </c:pt>
                <c:pt idx="72">
                  <c:v>42752.5</c:v>
                </c:pt>
                <c:pt idx="73">
                  <c:v>42755.5</c:v>
                </c:pt>
                <c:pt idx="74">
                  <c:v>42755.5</c:v>
                </c:pt>
                <c:pt idx="75">
                  <c:v>42770</c:v>
                </c:pt>
                <c:pt idx="76">
                  <c:v>42776.5</c:v>
                </c:pt>
                <c:pt idx="77">
                  <c:v>43065</c:v>
                </c:pt>
                <c:pt idx="78">
                  <c:v>43983.5</c:v>
                </c:pt>
                <c:pt idx="79">
                  <c:v>45986.5</c:v>
                </c:pt>
                <c:pt idx="80">
                  <c:v>46057.5</c:v>
                </c:pt>
                <c:pt idx="81">
                  <c:v>46060.5</c:v>
                </c:pt>
                <c:pt idx="82">
                  <c:v>46094.5</c:v>
                </c:pt>
                <c:pt idx="83">
                  <c:v>46123.5</c:v>
                </c:pt>
                <c:pt idx="84">
                  <c:v>46126.5</c:v>
                </c:pt>
                <c:pt idx="85">
                  <c:v>46129.5</c:v>
                </c:pt>
                <c:pt idx="86">
                  <c:v>47026.5</c:v>
                </c:pt>
                <c:pt idx="87">
                  <c:v>47041</c:v>
                </c:pt>
                <c:pt idx="88">
                  <c:v>47041</c:v>
                </c:pt>
                <c:pt idx="89">
                  <c:v>47070.5</c:v>
                </c:pt>
                <c:pt idx="90">
                  <c:v>49001.5</c:v>
                </c:pt>
                <c:pt idx="91">
                  <c:v>50615.5</c:v>
                </c:pt>
                <c:pt idx="92">
                  <c:v>51228</c:v>
                </c:pt>
                <c:pt idx="93">
                  <c:v>51259.5</c:v>
                </c:pt>
                <c:pt idx="94">
                  <c:v>51259.5</c:v>
                </c:pt>
                <c:pt idx="95">
                  <c:v>51405.5</c:v>
                </c:pt>
                <c:pt idx="96">
                  <c:v>52495</c:v>
                </c:pt>
                <c:pt idx="97">
                  <c:v>52495.5</c:v>
                </c:pt>
                <c:pt idx="98">
                  <c:v>53240.5</c:v>
                </c:pt>
                <c:pt idx="99">
                  <c:v>53313.5</c:v>
                </c:pt>
                <c:pt idx="100">
                  <c:v>53462</c:v>
                </c:pt>
                <c:pt idx="101">
                  <c:v>53462</c:v>
                </c:pt>
                <c:pt idx="102">
                  <c:v>53495</c:v>
                </c:pt>
                <c:pt idx="103">
                  <c:v>54373.5</c:v>
                </c:pt>
                <c:pt idx="104">
                  <c:v>54373.5</c:v>
                </c:pt>
                <c:pt idx="105">
                  <c:v>54418</c:v>
                </c:pt>
                <c:pt idx="106">
                  <c:v>54450</c:v>
                </c:pt>
                <c:pt idx="107">
                  <c:v>54532</c:v>
                </c:pt>
                <c:pt idx="108">
                  <c:v>54585</c:v>
                </c:pt>
                <c:pt idx="109">
                  <c:v>54611</c:v>
                </c:pt>
                <c:pt idx="110">
                  <c:v>55250.5</c:v>
                </c:pt>
                <c:pt idx="111">
                  <c:v>55594.5</c:v>
                </c:pt>
                <c:pt idx="112">
                  <c:v>55633.5</c:v>
                </c:pt>
                <c:pt idx="113">
                  <c:v>55656.5</c:v>
                </c:pt>
                <c:pt idx="114">
                  <c:v>55659.5</c:v>
                </c:pt>
                <c:pt idx="115">
                  <c:v>56331.5</c:v>
                </c:pt>
                <c:pt idx="116">
                  <c:v>56331.5</c:v>
                </c:pt>
                <c:pt idx="117">
                  <c:v>56704.5</c:v>
                </c:pt>
                <c:pt idx="118">
                  <c:v>57690</c:v>
                </c:pt>
                <c:pt idx="119">
                  <c:v>57782.5</c:v>
                </c:pt>
                <c:pt idx="120">
                  <c:v>58721.5</c:v>
                </c:pt>
                <c:pt idx="121">
                  <c:v>58823.5</c:v>
                </c:pt>
                <c:pt idx="122">
                  <c:v>58837</c:v>
                </c:pt>
                <c:pt idx="123">
                  <c:v>58849.5</c:v>
                </c:pt>
                <c:pt idx="124">
                  <c:v>59830.5</c:v>
                </c:pt>
                <c:pt idx="125">
                  <c:v>60838.5</c:v>
                </c:pt>
                <c:pt idx="126">
                  <c:v>60964.5</c:v>
                </c:pt>
                <c:pt idx="127">
                  <c:v>60977.5</c:v>
                </c:pt>
                <c:pt idx="128">
                  <c:v>60977.5</c:v>
                </c:pt>
                <c:pt idx="129">
                  <c:v>60977.5</c:v>
                </c:pt>
                <c:pt idx="130">
                  <c:v>60984.5</c:v>
                </c:pt>
                <c:pt idx="131">
                  <c:v>60990</c:v>
                </c:pt>
                <c:pt idx="132">
                  <c:v>61043.5</c:v>
                </c:pt>
                <c:pt idx="133">
                  <c:v>61067</c:v>
                </c:pt>
                <c:pt idx="134">
                  <c:v>61964</c:v>
                </c:pt>
                <c:pt idx="135">
                  <c:v>62028</c:v>
                </c:pt>
                <c:pt idx="136">
                  <c:v>62042</c:v>
                </c:pt>
                <c:pt idx="137">
                  <c:v>62042</c:v>
                </c:pt>
                <c:pt idx="138">
                  <c:v>62042</c:v>
                </c:pt>
                <c:pt idx="139">
                  <c:v>62112.5</c:v>
                </c:pt>
                <c:pt idx="140">
                  <c:v>62112.5</c:v>
                </c:pt>
                <c:pt idx="141">
                  <c:v>62874.5</c:v>
                </c:pt>
                <c:pt idx="142">
                  <c:v>62933</c:v>
                </c:pt>
                <c:pt idx="143">
                  <c:v>62934</c:v>
                </c:pt>
                <c:pt idx="144">
                  <c:v>62934</c:v>
                </c:pt>
                <c:pt idx="145">
                  <c:v>63135</c:v>
                </c:pt>
                <c:pt idx="146">
                  <c:v>63160.5</c:v>
                </c:pt>
                <c:pt idx="147">
                  <c:v>63160.5</c:v>
                </c:pt>
                <c:pt idx="148">
                  <c:v>63160.5</c:v>
                </c:pt>
                <c:pt idx="149">
                  <c:v>63292</c:v>
                </c:pt>
                <c:pt idx="150">
                  <c:v>63849.5</c:v>
                </c:pt>
                <c:pt idx="151">
                  <c:v>63984</c:v>
                </c:pt>
                <c:pt idx="152">
                  <c:v>63987</c:v>
                </c:pt>
                <c:pt idx="153">
                  <c:v>64083.5</c:v>
                </c:pt>
                <c:pt idx="154">
                  <c:v>64238.5</c:v>
                </c:pt>
                <c:pt idx="155">
                  <c:v>64277.5</c:v>
                </c:pt>
                <c:pt idx="156">
                  <c:v>64303.5</c:v>
                </c:pt>
                <c:pt idx="157">
                  <c:v>64338.5</c:v>
                </c:pt>
                <c:pt idx="158">
                  <c:v>64970</c:v>
                </c:pt>
                <c:pt idx="159">
                  <c:v>64990.5</c:v>
                </c:pt>
                <c:pt idx="160">
                  <c:v>65106.5</c:v>
                </c:pt>
                <c:pt idx="161">
                  <c:v>65229</c:v>
                </c:pt>
                <c:pt idx="162">
                  <c:v>65272</c:v>
                </c:pt>
                <c:pt idx="163">
                  <c:v>65286.5</c:v>
                </c:pt>
                <c:pt idx="164">
                  <c:v>65303.5</c:v>
                </c:pt>
                <c:pt idx="165">
                  <c:v>65379.5</c:v>
                </c:pt>
                <c:pt idx="166">
                  <c:v>66319.5</c:v>
                </c:pt>
                <c:pt idx="167">
                  <c:v>66966.5</c:v>
                </c:pt>
                <c:pt idx="168">
                  <c:v>67271</c:v>
                </c:pt>
                <c:pt idx="169">
                  <c:v>67295</c:v>
                </c:pt>
                <c:pt idx="170">
                  <c:v>67332</c:v>
                </c:pt>
                <c:pt idx="171">
                  <c:v>67400.5</c:v>
                </c:pt>
                <c:pt idx="172">
                  <c:v>68302.5</c:v>
                </c:pt>
                <c:pt idx="173">
                  <c:v>68305</c:v>
                </c:pt>
                <c:pt idx="174">
                  <c:v>68311</c:v>
                </c:pt>
                <c:pt idx="175">
                  <c:v>68311</c:v>
                </c:pt>
                <c:pt idx="176">
                  <c:v>68311</c:v>
                </c:pt>
                <c:pt idx="177">
                  <c:v>68320.5</c:v>
                </c:pt>
                <c:pt idx="178">
                  <c:v>68320.5</c:v>
                </c:pt>
                <c:pt idx="179">
                  <c:v>68323.5</c:v>
                </c:pt>
                <c:pt idx="180">
                  <c:v>68335</c:v>
                </c:pt>
                <c:pt idx="181">
                  <c:v>68335</c:v>
                </c:pt>
                <c:pt idx="182">
                  <c:v>68381</c:v>
                </c:pt>
                <c:pt idx="183">
                  <c:v>68381</c:v>
                </c:pt>
                <c:pt idx="184">
                  <c:v>68381</c:v>
                </c:pt>
                <c:pt idx="185">
                  <c:v>68389.5</c:v>
                </c:pt>
                <c:pt idx="186">
                  <c:v>68389.5</c:v>
                </c:pt>
                <c:pt idx="187">
                  <c:v>68390</c:v>
                </c:pt>
                <c:pt idx="188">
                  <c:v>68427.5</c:v>
                </c:pt>
                <c:pt idx="189">
                  <c:v>68465.5</c:v>
                </c:pt>
                <c:pt idx="190">
                  <c:v>68465.5</c:v>
                </c:pt>
                <c:pt idx="191">
                  <c:v>68465.5</c:v>
                </c:pt>
                <c:pt idx="192">
                  <c:v>68472</c:v>
                </c:pt>
                <c:pt idx="193">
                  <c:v>68472</c:v>
                </c:pt>
                <c:pt idx="194">
                  <c:v>69296.5</c:v>
                </c:pt>
                <c:pt idx="195">
                  <c:v>69296.5</c:v>
                </c:pt>
                <c:pt idx="196">
                  <c:v>69424.5</c:v>
                </c:pt>
                <c:pt idx="197">
                  <c:v>69424.5</c:v>
                </c:pt>
                <c:pt idx="198">
                  <c:v>69445</c:v>
                </c:pt>
                <c:pt idx="199">
                  <c:v>69445</c:v>
                </c:pt>
                <c:pt idx="200">
                  <c:v>69467.5</c:v>
                </c:pt>
                <c:pt idx="201">
                  <c:v>69553</c:v>
                </c:pt>
                <c:pt idx="202">
                  <c:v>69553</c:v>
                </c:pt>
                <c:pt idx="203">
                  <c:v>69604.5</c:v>
                </c:pt>
                <c:pt idx="204">
                  <c:v>69604.5</c:v>
                </c:pt>
                <c:pt idx="205">
                  <c:v>70177.5</c:v>
                </c:pt>
                <c:pt idx="206">
                  <c:v>70224</c:v>
                </c:pt>
                <c:pt idx="207">
                  <c:v>70227</c:v>
                </c:pt>
                <c:pt idx="208">
                  <c:v>70233</c:v>
                </c:pt>
                <c:pt idx="209">
                  <c:v>70308.5</c:v>
                </c:pt>
                <c:pt idx="210">
                  <c:v>70309</c:v>
                </c:pt>
                <c:pt idx="211">
                  <c:v>70343.5</c:v>
                </c:pt>
                <c:pt idx="212">
                  <c:v>70423</c:v>
                </c:pt>
                <c:pt idx="213">
                  <c:v>70460</c:v>
                </c:pt>
                <c:pt idx="214">
                  <c:v>70460.5</c:v>
                </c:pt>
                <c:pt idx="215">
                  <c:v>70480.5</c:v>
                </c:pt>
                <c:pt idx="216">
                  <c:v>70481</c:v>
                </c:pt>
                <c:pt idx="217">
                  <c:v>70481</c:v>
                </c:pt>
                <c:pt idx="218">
                  <c:v>70481</c:v>
                </c:pt>
                <c:pt idx="219">
                  <c:v>70481</c:v>
                </c:pt>
                <c:pt idx="220">
                  <c:v>70485</c:v>
                </c:pt>
                <c:pt idx="221">
                  <c:v>70485</c:v>
                </c:pt>
                <c:pt idx="222">
                  <c:v>71428</c:v>
                </c:pt>
                <c:pt idx="223">
                  <c:v>71470</c:v>
                </c:pt>
                <c:pt idx="224">
                  <c:v>71472.5</c:v>
                </c:pt>
                <c:pt idx="225">
                  <c:v>71509</c:v>
                </c:pt>
                <c:pt idx="226">
                  <c:v>71511.5</c:v>
                </c:pt>
                <c:pt idx="227">
                  <c:v>71512</c:v>
                </c:pt>
                <c:pt idx="228">
                  <c:v>71554</c:v>
                </c:pt>
                <c:pt idx="229">
                  <c:v>71592.5</c:v>
                </c:pt>
                <c:pt idx="230">
                  <c:v>71644</c:v>
                </c:pt>
                <c:pt idx="231">
                  <c:v>71656</c:v>
                </c:pt>
                <c:pt idx="232">
                  <c:v>71658.5</c:v>
                </c:pt>
                <c:pt idx="233">
                  <c:v>71670.5</c:v>
                </c:pt>
                <c:pt idx="234">
                  <c:v>71782</c:v>
                </c:pt>
                <c:pt idx="235">
                  <c:v>71782</c:v>
                </c:pt>
                <c:pt idx="236">
                  <c:v>72367</c:v>
                </c:pt>
                <c:pt idx="237">
                  <c:v>72436</c:v>
                </c:pt>
                <c:pt idx="238">
                  <c:v>72498</c:v>
                </c:pt>
                <c:pt idx="239">
                  <c:v>72559.5</c:v>
                </c:pt>
                <c:pt idx="240">
                  <c:v>72749</c:v>
                </c:pt>
                <c:pt idx="241">
                  <c:v>73765.5</c:v>
                </c:pt>
                <c:pt idx="242">
                  <c:v>73928.5</c:v>
                </c:pt>
                <c:pt idx="243">
                  <c:v>74683.5</c:v>
                </c:pt>
                <c:pt idx="244">
                  <c:v>74857.5</c:v>
                </c:pt>
                <c:pt idx="245">
                  <c:v>75719.5</c:v>
                </c:pt>
                <c:pt idx="246">
                  <c:v>75812.5</c:v>
                </c:pt>
                <c:pt idx="247">
                  <c:v>75813</c:v>
                </c:pt>
                <c:pt idx="248">
                  <c:v>75897.5</c:v>
                </c:pt>
                <c:pt idx="249">
                  <c:v>75939</c:v>
                </c:pt>
                <c:pt idx="250">
                  <c:v>76894.5</c:v>
                </c:pt>
                <c:pt idx="251">
                  <c:v>76941</c:v>
                </c:pt>
                <c:pt idx="252">
                  <c:v>76955</c:v>
                </c:pt>
                <c:pt idx="253">
                  <c:v>76958.5</c:v>
                </c:pt>
                <c:pt idx="254">
                  <c:v>76979</c:v>
                </c:pt>
                <c:pt idx="255">
                  <c:v>77751</c:v>
                </c:pt>
                <c:pt idx="256">
                  <c:v>77892.5</c:v>
                </c:pt>
                <c:pt idx="257">
                  <c:v>77978</c:v>
                </c:pt>
                <c:pt idx="258">
                  <c:v>77980.5</c:v>
                </c:pt>
                <c:pt idx="259">
                  <c:v>78025</c:v>
                </c:pt>
                <c:pt idx="260">
                  <c:v>78916.5</c:v>
                </c:pt>
                <c:pt idx="261">
                  <c:v>78975</c:v>
                </c:pt>
                <c:pt idx="262">
                  <c:v>79208</c:v>
                </c:pt>
                <c:pt idx="263">
                  <c:v>79263.5</c:v>
                </c:pt>
                <c:pt idx="264">
                  <c:v>79790</c:v>
                </c:pt>
                <c:pt idx="265">
                  <c:v>79825.5</c:v>
                </c:pt>
                <c:pt idx="266">
                  <c:v>79974</c:v>
                </c:pt>
                <c:pt idx="267">
                  <c:v>80186.5</c:v>
                </c:pt>
                <c:pt idx="268">
                  <c:v>80245</c:v>
                </c:pt>
                <c:pt idx="269">
                  <c:v>80993.5</c:v>
                </c:pt>
                <c:pt idx="270">
                  <c:v>81056</c:v>
                </c:pt>
                <c:pt idx="271">
                  <c:v>81061.5</c:v>
                </c:pt>
                <c:pt idx="272">
                  <c:v>81165.5</c:v>
                </c:pt>
                <c:pt idx="273">
                  <c:v>81340.5</c:v>
                </c:pt>
                <c:pt idx="274">
                  <c:v>82147</c:v>
                </c:pt>
                <c:pt idx="275">
                  <c:v>82147.5</c:v>
                </c:pt>
                <c:pt idx="276">
                  <c:v>82281</c:v>
                </c:pt>
                <c:pt idx="277">
                  <c:v>82304.5</c:v>
                </c:pt>
                <c:pt idx="278">
                  <c:v>82304.5</c:v>
                </c:pt>
                <c:pt idx="279">
                  <c:v>82363</c:v>
                </c:pt>
                <c:pt idx="280">
                  <c:v>82374.5</c:v>
                </c:pt>
                <c:pt idx="281">
                  <c:v>83076.5</c:v>
                </c:pt>
                <c:pt idx="282">
                  <c:v>83309.5</c:v>
                </c:pt>
                <c:pt idx="283">
                  <c:v>83336</c:v>
                </c:pt>
                <c:pt idx="284">
                  <c:v>83414.5</c:v>
                </c:pt>
                <c:pt idx="285">
                  <c:v>83440.5</c:v>
                </c:pt>
                <c:pt idx="286">
                  <c:v>84349.5</c:v>
                </c:pt>
                <c:pt idx="287">
                  <c:v>84350</c:v>
                </c:pt>
                <c:pt idx="288">
                  <c:v>84428.5</c:v>
                </c:pt>
                <c:pt idx="289">
                  <c:v>84579.5</c:v>
                </c:pt>
              </c:numCache>
            </c:numRef>
          </c:xVal>
          <c:yVal>
            <c:numRef>
              <c:f>Active!$H$21:$H$868</c:f>
              <c:numCache>
                <c:formatCode>General</c:formatCode>
                <c:ptCount val="848"/>
                <c:pt idx="28">
                  <c:v>-9.160262526711449E-2</c:v>
                </c:pt>
                <c:pt idx="30">
                  <c:v>-9.2036388428823557E-2</c:v>
                </c:pt>
                <c:pt idx="39">
                  <c:v>-7.8710869725910015E-2</c:v>
                </c:pt>
                <c:pt idx="40">
                  <c:v>-8.6438494246976916E-2</c:v>
                </c:pt>
                <c:pt idx="41">
                  <c:v>-4.1112458711722866E-2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799-4210-A755-3499E55DC8CF}"/>
            </c:ext>
          </c:extLst>
        </c:ser>
        <c:ser>
          <c:idx val="1"/>
          <c:order val="1"/>
          <c:tx>
            <c:strRef>
              <c:f>Active!$I$20:$I$20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Active!$D$22:$D$44</c:f>
                <c:numCache>
                  <c:formatCode>General</c:formatCode>
                  <c:ptCount val="2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Active!$F$21:$F$868</c:f>
              <c:numCache>
                <c:formatCode>General</c:formatCode>
                <c:ptCount val="848"/>
                <c:pt idx="0">
                  <c:v>-6198.5</c:v>
                </c:pt>
                <c:pt idx="1">
                  <c:v>-5182</c:v>
                </c:pt>
                <c:pt idx="2">
                  <c:v>0.5</c:v>
                </c:pt>
                <c:pt idx="3">
                  <c:v>0.5</c:v>
                </c:pt>
                <c:pt idx="4">
                  <c:v>3.5</c:v>
                </c:pt>
                <c:pt idx="5">
                  <c:v>9.5</c:v>
                </c:pt>
                <c:pt idx="6">
                  <c:v>12</c:v>
                </c:pt>
                <c:pt idx="7">
                  <c:v>15</c:v>
                </c:pt>
                <c:pt idx="8">
                  <c:v>21</c:v>
                </c:pt>
                <c:pt idx="9">
                  <c:v>61.5</c:v>
                </c:pt>
                <c:pt idx="10">
                  <c:v>96.5</c:v>
                </c:pt>
                <c:pt idx="11">
                  <c:v>114.5</c:v>
                </c:pt>
                <c:pt idx="12">
                  <c:v>117</c:v>
                </c:pt>
                <c:pt idx="13">
                  <c:v>207.5</c:v>
                </c:pt>
                <c:pt idx="14">
                  <c:v>210.5</c:v>
                </c:pt>
                <c:pt idx="15">
                  <c:v>280.5</c:v>
                </c:pt>
                <c:pt idx="16">
                  <c:v>283.5</c:v>
                </c:pt>
                <c:pt idx="17">
                  <c:v>298</c:v>
                </c:pt>
                <c:pt idx="18">
                  <c:v>1189.5</c:v>
                </c:pt>
                <c:pt idx="19">
                  <c:v>1204</c:v>
                </c:pt>
                <c:pt idx="20">
                  <c:v>1207</c:v>
                </c:pt>
                <c:pt idx="21">
                  <c:v>11551.5</c:v>
                </c:pt>
                <c:pt idx="22">
                  <c:v>11621.5</c:v>
                </c:pt>
                <c:pt idx="23">
                  <c:v>11671</c:v>
                </c:pt>
                <c:pt idx="24">
                  <c:v>11755.5</c:v>
                </c:pt>
                <c:pt idx="25">
                  <c:v>11831.5</c:v>
                </c:pt>
                <c:pt idx="26">
                  <c:v>11846</c:v>
                </c:pt>
                <c:pt idx="27">
                  <c:v>11893</c:v>
                </c:pt>
                <c:pt idx="28">
                  <c:v>11893</c:v>
                </c:pt>
                <c:pt idx="29">
                  <c:v>12862.5</c:v>
                </c:pt>
                <c:pt idx="30">
                  <c:v>12862.5</c:v>
                </c:pt>
                <c:pt idx="31">
                  <c:v>13827</c:v>
                </c:pt>
                <c:pt idx="32">
                  <c:v>13905.5</c:v>
                </c:pt>
                <c:pt idx="33">
                  <c:v>14031</c:v>
                </c:pt>
                <c:pt idx="34">
                  <c:v>14031</c:v>
                </c:pt>
                <c:pt idx="35">
                  <c:v>15030.5</c:v>
                </c:pt>
                <c:pt idx="36">
                  <c:v>15091.5</c:v>
                </c:pt>
                <c:pt idx="37">
                  <c:v>15944.5</c:v>
                </c:pt>
                <c:pt idx="38">
                  <c:v>16064.5</c:v>
                </c:pt>
                <c:pt idx="39">
                  <c:v>16064.5</c:v>
                </c:pt>
                <c:pt idx="40">
                  <c:v>17069.5</c:v>
                </c:pt>
                <c:pt idx="41">
                  <c:v>17244.5</c:v>
                </c:pt>
                <c:pt idx="42">
                  <c:v>28971.5</c:v>
                </c:pt>
                <c:pt idx="43">
                  <c:v>28974</c:v>
                </c:pt>
                <c:pt idx="44">
                  <c:v>28974.5</c:v>
                </c:pt>
                <c:pt idx="45">
                  <c:v>33145</c:v>
                </c:pt>
                <c:pt idx="46">
                  <c:v>33171</c:v>
                </c:pt>
                <c:pt idx="47">
                  <c:v>33174</c:v>
                </c:pt>
                <c:pt idx="48">
                  <c:v>33439.5</c:v>
                </c:pt>
                <c:pt idx="49">
                  <c:v>33442.5</c:v>
                </c:pt>
                <c:pt idx="50">
                  <c:v>34520.5</c:v>
                </c:pt>
                <c:pt idx="51">
                  <c:v>35316</c:v>
                </c:pt>
                <c:pt idx="52">
                  <c:v>35386.5</c:v>
                </c:pt>
                <c:pt idx="53">
                  <c:v>35576</c:v>
                </c:pt>
                <c:pt idx="54">
                  <c:v>35595.5</c:v>
                </c:pt>
                <c:pt idx="55">
                  <c:v>38473</c:v>
                </c:pt>
                <c:pt idx="56">
                  <c:v>39429.5</c:v>
                </c:pt>
                <c:pt idx="57">
                  <c:v>39429.5</c:v>
                </c:pt>
                <c:pt idx="58">
                  <c:v>39709.5</c:v>
                </c:pt>
                <c:pt idx="59">
                  <c:v>40743</c:v>
                </c:pt>
                <c:pt idx="60">
                  <c:v>40776</c:v>
                </c:pt>
                <c:pt idx="61">
                  <c:v>41680.5</c:v>
                </c:pt>
                <c:pt idx="62">
                  <c:v>41681</c:v>
                </c:pt>
                <c:pt idx="63">
                  <c:v>41777</c:v>
                </c:pt>
                <c:pt idx="64">
                  <c:v>41777</c:v>
                </c:pt>
                <c:pt idx="65">
                  <c:v>41829.5</c:v>
                </c:pt>
                <c:pt idx="66">
                  <c:v>41835.5</c:v>
                </c:pt>
                <c:pt idx="67">
                  <c:v>41835.5</c:v>
                </c:pt>
                <c:pt idx="68">
                  <c:v>41835.5</c:v>
                </c:pt>
                <c:pt idx="69">
                  <c:v>42554.5</c:v>
                </c:pt>
                <c:pt idx="70">
                  <c:v>42560.5</c:v>
                </c:pt>
                <c:pt idx="71">
                  <c:v>42752.5</c:v>
                </c:pt>
                <c:pt idx="72">
                  <c:v>42752.5</c:v>
                </c:pt>
                <c:pt idx="73">
                  <c:v>42755.5</c:v>
                </c:pt>
                <c:pt idx="74">
                  <c:v>42755.5</c:v>
                </c:pt>
                <c:pt idx="75">
                  <c:v>42770</c:v>
                </c:pt>
                <c:pt idx="76">
                  <c:v>42776.5</c:v>
                </c:pt>
                <c:pt idx="77">
                  <c:v>43065</c:v>
                </c:pt>
                <c:pt idx="78">
                  <c:v>43983.5</c:v>
                </c:pt>
                <c:pt idx="79">
                  <c:v>45986.5</c:v>
                </c:pt>
                <c:pt idx="80">
                  <c:v>46057.5</c:v>
                </c:pt>
                <c:pt idx="81">
                  <c:v>46060.5</c:v>
                </c:pt>
                <c:pt idx="82">
                  <c:v>46094.5</c:v>
                </c:pt>
                <c:pt idx="83">
                  <c:v>46123.5</c:v>
                </c:pt>
                <c:pt idx="84">
                  <c:v>46126.5</c:v>
                </c:pt>
                <c:pt idx="85">
                  <c:v>46129.5</c:v>
                </c:pt>
                <c:pt idx="86">
                  <c:v>47026.5</c:v>
                </c:pt>
                <c:pt idx="87">
                  <c:v>47041</c:v>
                </c:pt>
                <c:pt idx="88">
                  <c:v>47041</c:v>
                </c:pt>
                <c:pt idx="89">
                  <c:v>47070.5</c:v>
                </c:pt>
                <c:pt idx="90">
                  <c:v>49001.5</c:v>
                </c:pt>
                <c:pt idx="91">
                  <c:v>50615.5</c:v>
                </c:pt>
                <c:pt idx="92">
                  <c:v>51228</c:v>
                </c:pt>
                <c:pt idx="93">
                  <c:v>51259.5</c:v>
                </c:pt>
                <c:pt idx="94">
                  <c:v>51259.5</c:v>
                </c:pt>
                <c:pt idx="95">
                  <c:v>51405.5</c:v>
                </c:pt>
                <c:pt idx="96">
                  <c:v>52495</c:v>
                </c:pt>
                <c:pt idx="97">
                  <c:v>52495.5</c:v>
                </c:pt>
                <c:pt idx="98">
                  <c:v>53240.5</c:v>
                </c:pt>
                <c:pt idx="99">
                  <c:v>53313.5</c:v>
                </c:pt>
                <c:pt idx="100">
                  <c:v>53462</c:v>
                </c:pt>
                <c:pt idx="101">
                  <c:v>53462</c:v>
                </c:pt>
                <c:pt idx="102">
                  <c:v>53495</c:v>
                </c:pt>
                <c:pt idx="103">
                  <c:v>54373.5</c:v>
                </c:pt>
                <c:pt idx="104">
                  <c:v>54373.5</c:v>
                </c:pt>
                <c:pt idx="105">
                  <c:v>54418</c:v>
                </c:pt>
                <c:pt idx="106">
                  <c:v>54450</c:v>
                </c:pt>
                <c:pt idx="107">
                  <c:v>54532</c:v>
                </c:pt>
                <c:pt idx="108">
                  <c:v>54585</c:v>
                </c:pt>
                <c:pt idx="109">
                  <c:v>54611</c:v>
                </c:pt>
                <c:pt idx="110">
                  <c:v>55250.5</c:v>
                </c:pt>
                <c:pt idx="111">
                  <c:v>55594.5</c:v>
                </c:pt>
                <c:pt idx="112">
                  <c:v>55633.5</c:v>
                </c:pt>
                <c:pt idx="113">
                  <c:v>55656.5</c:v>
                </c:pt>
                <c:pt idx="114">
                  <c:v>55659.5</c:v>
                </c:pt>
                <c:pt idx="115">
                  <c:v>56331.5</c:v>
                </c:pt>
                <c:pt idx="116">
                  <c:v>56331.5</c:v>
                </c:pt>
                <c:pt idx="117">
                  <c:v>56704.5</c:v>
                </c:pt>
                <c:pt idx="118">
                  <c:v>57690</c:v>
                </c:pt>
                <c:pt idx="119">
                  <c:v>57782.5</c:v>
                </c:pt>
                <c:pt idx="120">
                  <c:v>58721.5</c:v>
                </c:pt>
                <c:pt idx="121">
                  <c:v>58823.5</c:v>
                </c:pt>
                <c:pt idx="122">
                  <c:v>58837</c:v>
                </c:pt>
                <c:pt idx="123">
                  <c:v>58849.5</c:v>
                </c:pt>
                <c:pt idx="124">
                  <c:v>59830.5</c:v>
                </c:pt>
                <c:pt idx="125">
                  <c:v>60838.5</c:v>
                </c:pt>
                <c:pt idx="126">
                  <c:v>60964.5</c:v>
                </c:pt>
                <c:pt idx="127">
                  <c:v>60977.5</c:v>
                </c:pt>
                <c:pt idx="128">
                  <c:v>60977.5</c:v>
                </c:pt>
                <c:pt idx="129">
                  <c:v>60977.5</c:v>
                </c:pt>
                <c:pt idx="130">
                  <c:v>60984.5</c:v>
                </c:pt>
                <c:pt idx="131">
                  <c:v>60990</c:v>
                </c:pt>
                <c:pt idx="132">
                  <c:v>61043.5</c:v>
                </c:pt>
                <c:pt idx="133">
                  <c:v>61067</c:v>
                </c:pt>
                <c:pt idx="134">
                  <c:v>61964</c:v>
                </c:pt>
                <c:pt idx="135">
                  <c:v>62028</c:v>
                </c:pt>
                <c:pt idx="136">
                  <c:v>62042</c:v>
                </c:pt>
                <c:pt idx="137">
                  <c:v>62042</c:v>
                </c:pt>
                <c:pt idx="138">
                  <c:v>62042</c:v>
                </c:pt>
                <c:pt idx="139">
                  <c:v>62112.5</c:v>
                </c:pt>
                <c:pt idx="140">
                  <c:v>62112.5</c:v>
                </c:pt>
                <c:pt idx="141">
                  <c:v>62874.5</c:v>
                </c:pt>
                <c:pt idx="142">
                  <c:v>62933</c:v>
                </c:pt>
                <c:pt idx="143">
                  <c:v>62934</c:v>
                </c:pt>
                <c:pt idx="144">
                  <c:v>62934</c:v>
                </c:pt>
                <c:pt idx="145">
                  <c:v>63135</c:v>
                </c:pt>
                <c:pt idx="146">
                  <c:v>63160.5</c:v>
                </c:pt>
                <c:pt idx="147">
                  <c:v>63160.5</c:v>
                </c:pt>
                <c:pt idx="148">
                  <c:v>63160.5</c:v>
                </c:pt>
                <c:pt idx="149">
                  <c:v>63292</c:v>
                </c:pt>
                <c:pt idx="150">
                  <c:v>63849.5</c:v>
                </c:pt>
                <c:pt idx="151">
                  <c:v>63984</c:v>
                </c:pt>
                <c:pt idx="152">
                  <c:v>63987</c:v>
                </c:pt>
                <c:pt idx="153">
                  <c:v>64083.5</c:v>
                </c:pt>
                <c:pt idx="154">
                  <c:v>64238.5</c:v>
                </c:pt>
                <c:pt idx="155">
                  <c:v>64277.5</c:v>
                </c:pt>
                <c:pt idx="156">
                  <c:v>64303.5</c:v>
                </c:pt>
                <c:pt idx="157">
                  <c:v>64338.5</c:v>
                </c:pt>
                <c:pt idx="158">
                  <c:v>64970</c:v>
                </c:pt>
                <c:pt idx="159">
                  <c:v>64990.5</c:v>
                </c:pt>
                <c:pt idx="160">
                  <c:v>65106.5</c:v>
                </c:pt>
                <c:pt idx="161">
                  <c:v>65229</c:v>
                </c:pt>
                <c:pt idx="162">
                  <c:v>65272</c:v>
                </c:pt>
                <c:pt idx="163">
                  <c:v>65286.5</c:v>
                </c:pt>
                <c:pt idx="164">
                  <c:v>65303.5</c:v>
                </c:pt>
                <c:pt idx="165">
                  <c:v>65379.5</c:v>
                </c:pt>
                <c:pt idx="166">
                  <c:v>66319.5</c:v>
                </c:pt>
                <c:pt idx="167">
                  <c:v>66966.5</c:v>
                </c:pt>
                <c:pt idx="168">
                  <c:v>67271</c:v>
                </c:pt>
                <c:pt idx="169">
                  <c:v>67295</c:v>
                </c:pt>
                <c:pt idx="170">
                  <c:v>67332</c:v>
                </c:pt>
                <c:pt idx="171">
                  <c:v>67400.5</c:v>
                </c:pt>
                <c:pt idx="172">
                  <c:v>68302.5</c:v>
                </c:pt>
                <c:pt idx="173">
                  <c:v>68305</c:v>
                </c:pt>
                <c:pt idx="174">
                  <c:v>68311</c:v>
                </c:pt>
                <c:pt idx="175">
                  <c:v>68311</c:v>
                </c:pt>
                <c:pt idx="176">
                  <c:v>68311</c:v>
                </c:pt>
                <c:pt idx="177">
                  <c:v>68320.5</c:v>
                </c:pt>
                <c:pt idx="178">
                  <c:v>68320.5</c:v>
                </c:pt>
                <c:pt idx="179">
                  <c:v>68323.5</c:v>
                </c:pt>
                <c:pt idx="180">
                  <c:v>68335</c:v>
                </c:pt>
                <c:pt idx="181">
                  <c:v>68335</c:v>
                </c:pt>
                <c:pt idx="182">
                  <c:v>68381</c:v>
                </c:pt>
                <c:pt idx="183">
                  <c:v>68381</c:v>
                </c:pt>
                <c:pt idx="184">
                  <c:v>68381</c:v>
                </c:pt>
                <c:pt idx="185">
                  <c:v>68389.5</c:v>
                </c:pt>
                <c:pt idx="186">
                  <c:v>68389.5</c:v>
                </c:pt>
                <c:pt idx="187">
                  <c:v>68390</c:v>
                </c:pt>
                <c:pt idx="188">
                  <c:v>68427.5</c:v>
                </c:pt>
                <c:pt idx="189">
                  <c:v>68465.5</c:v>
                </c:pt>
                <c:pt idx="190">
                  <c:v>68465.5</c:v>
                </c:pt>
                <c:pt idx="191">
                  <c:v>68465.5</c:v>
                </c:pt>
                <c:pt idx="192">
                  <c:v>68472</c:v>
                </c:pt>
                <c:pt idx="193">
                  <c:v>68472</c:v>
                </c:pt>
                <c:pt idx="194">
                  <c:v>69296.5</c:v>
                </c:pt>
                <c:pt idx="195">
                  <c:v>69296.5</c:v>
                </c:pt>
                <c:pt idx="196">
                  <c:v>69424.5</c:v>
                </c:pt>
                <c:pt idx="197">
                  <c:v>69424.5</c:v>
                </c:pt>
                <c:pt idx="198">
                  <c:v>69445</c:v>
                </c:pt>
                <c:pt idx="199">
                  <c:v>69445</c:v>
                </c:pt>
                <c:pt idx="200">
                  <c:v>69467.5</c:v>
                </c:pt>
                <c:pt idx="201">
                  <c:v>69553</c:v>
                </c:pt>
                <c:pt idx="202">
                  <c:v>69553</c:v>
                </c:pt>
                <c:pt idx="203">
                  <c:v>69604.5</c:v>
                </c:pt>
                <c:pt idx="204">
                  <c:v>69604.5</c:v>
                </c:pt>
                <c:pt idx="205">
                  <c:v>70177.5</c:v>
                </c:pt>
                <c:pt idx="206">
                  <c:v>70224</c:v>
                </c:pt>
                <c:pt idx="207">
                  <c:v>70227</c:v>
                </c:pt>
                <c:pt idx="208">
                  <c:v>70233</c:v>
                </c:pt>
                <c:pt idx="209">
                  <c:v>70308.5</c:v>
                </c:pt>
                <c:pt idx="210">
                  <c:v>70309</c:v>
                </c:pt>
                <c:pt idx="211">
                  <c:v>70343.5</c:v>
                </c:pt>
                <c:pt idx="212">
                  <c:v>70423</c:v>
                </c:pt>
                <c:pt idx="213">
                  <c:v>70460</c:v>
                </c:pt>
                <c:pt idx="214">
                  <c:v>70460.5</c:v>
                </c:pt>
                <c:pt idx="215">
                  <c:v>70480.5</c:v>
                </c:pt>
                <c:pt idx="216">
                  <c:v>70481</c:v>
                </c:pt>
                <c:pt idx="217">
                  <c:v>70481</c:v>
                </c:pt>
                <c:pt idx="218">
                  <c:v>70481</c:v>
                </c:pt>
                <c:pt idx="219">
                  <c:v>70481</c:v>
                </c:pt>
                <c:pt idx="220">
                  <c:v>70485</c:v>
                </c:pt>
                <c:pt idx="221">
                  <c:v>70485</c:v>
                </c:pt>
                <c:pt idx="222">
                  <c:v>71428</c:v>
                </c:pt>
                <c:pt idx="223">
                  <c:v>71470</c:v>
                </c:pt>
                <c:pt idx="224">
                  <c:v>71472.5</c:v>
                </c:pt>
                <c:pt idx="225">
                  <c:v>71509</c:v>
                </c:pt>
                <c:pt idx="226">
                  <c:v>71511.5</c:v>
                </c:pt>
                <c:pt idx="227">
                  <c:v>71512</c:v>
                </c:pt>
                <c:pt idx="228">
                  <c:v>71554</c:v>
                </c:pt>
                <c:pt idx="229">
                  <c:v>71592.5</c:v>
                </c:pt>
                <c:pt idx="230">
                  <c:v>71644</c:v>
                </c:pt>
                <c:pt idx="231">
                  <c:v>71656</c:v>
                </c:pt>
                <c:pt idx="232">
                  <c:v>71658.5</c:v>
                </c:pt>
                <c:pt idx="233">
                  <c:v>71670.5</c:v>
                </c:pt>
                <c:pt idx="234">
                  <c:v>71782</c:v>
                </c:pt>
                <c:pt idx="235">
                  <c:v>71782</c:v>
                </c:pt>
                <c:pt idx="236">
                  <c:v>72367</c:v>
                </c:pt>
                <c:pt idx="237">
                  <c:v>72436</c:v>
                </c:pt>
                <c:pt idx="238">
                  <c:v>72498</c:v>
                </c:pt>
                <c:pt idx="239">
                  <c:v>72559.5</c:v>
                </c:pt>
                <c:pt idx="240">
                  <c:v>72749</c:v>
                </c:pt>
                <c:pt idx="241">
                  <c:v>73765.5</c:v>
                </c:pt>
                <c:pt idx="242">
                  <c:v>73928.5</c:v>
                </c:pt>
                <c:pt idx="243">
                  <c:v>74683.5</c:v>
                </c:pt>
                <c:pt idx="244">
                  <c:v>74857.5</c:v>
                </c:pt>
                <c:pt idx="245">
                  <c:v>75719.5</c:v>
                </c:pt>
                <c:pt idx="246">
                  <c:v>75812.5</c:v>
                </c:pt>
                <c:pt idx="247">
                  <c:v>75813</c:v>
                </c:pt>
                <c:pt idx="248">
                  <c:v>75897.5</c:v>
                </c:pt>
                <c:pt idx="249">
                  <c:v>75939</c:v>
                </c:pt>
                <c:pt idx="250">
                  <c:v>76894.5</c:v>
                </c:pt>
                <c:pt idx="251">
                  <c:v>76941</c:v>
                </c:pt>
                <c:pt idx="252">
                  <c:v>76955</c:v>
                </c:pt>
                <c:pt idx="253">
                  <c:v>76958.5</c:v>
                </c:pt>
                <c:pt idx="254">
                  <c:v>76979</c:v>
                </c:pt>
                <c:pt idx="255">
                  <c:v>77751</c:v>
                </c:pt>
                <c:pt idx="256">
                  <c:v>77892.5</c:v>
                </c:pt>
                <c:pt idx="257">
                  <c:v>77978</c:v>
                </c:pt>
                <c:pt idx="258">
                  <c:v>77980.5</c:v>
                </c:pt>
                <c:pt idx="259">
                  <c:v>78025</c:v>
                </c:pt>
                <c:pt idx="260">
                  <c:v>78916.5</c:v>
                </c:pt>
                <c:pt idx="261">
                  <c:v>78975</c:v>
                </c:pt>
                <c:pt idx="262">
                  <c:v>79208</c:v>
                </c:pt>
                <c:pt idx="263">
                  <c:v>79263.5</c:v>
                </c:pt>
                <c:pt idx="264">
                  <c:v>79790</c:v>
                </c:pt>
                <c:pt idx="265">
                  <c:v>79825.5</c:v>
                </c:pt>
                <c:pt idx="266">
                  <c:v>79974</c:v>
                </c:pt>
                <c:pt idx="267">
                  <c:v>80186.5</c:v>
                </c:pt>
                <c:pt idx="268">
                  <c:v>80245</c:v>
                </c:pt>
                <c:pt idx="269">
                  <c:v>80993.5</c:v>
                </c:pt>
                <c:pt idx="270">
                  <c:v>81056</c:v>
                </c:pt>
                <c:pt idx="271">
                  <c:v>81061.5</c:v>
                </c:pt>
                <c:pt idx="272">
                  <c:v>81165.5</c:v>
                </c:pt>
                <c:pt idx="273">
                  <c:v>81340.5</c:v>
                </c:pt>
                <c:pt idx="274">
                  <c:v>82147</c:v>
                </c:pt>
                <c:pt idx="275">
                  <c:v>82147.5</c:v>
                </c:pt>
                <c:pt idx="276">
                  <c:v>82281</c:v>
                </c:pt>
                <c:pt idx="277">
                  <c:v>82304.5</c:v>
                </c:pt>
                <c:pt idx="278">
                  <c:v>82304.5</c:v>
                </c:pt>
                <c:pt idx="279">
                  <c:v>82363</c:v>
                </c:pt>
                <c:pt idx="280">
                  <c:v>82374.5</c:v>
                </c:pt>
                <c:pt idx="281">
                  <c:v>83076.5</c:v>
                </c:pt>
                <c:pt idx="282">
                  <c:v>83309.5</c:v>
                </c:pt>
                <c:pt idx="283">
                  <c:v>83336</c:v>
                </c:pt>
                <c:pt idx="284">
                  <c:v>83414.5</c:v>
                </c:pt>
                <c:pt idx="285">
                  <c:v>83440.5</c:v>
                </c:pt>
                <c:pt idx="286">
                  <c:v>84349.5</c:v>
                </c:pt>
                <c:pt idx="287">
                  <c:v>84350</c:v>
                </c:pt>
                <c:pt idx="288">
                  <c:v>84428.5</c:v>
                </c:pt>
                <c:pt idx="289">
                  <c:v>84579.5</c:v>
                </c:pt>
              </c:numCache>
            </c:numRef>
          </c:xVal>
          <c:yVal>
            <c:numRef>
              <c:f>Active!$I$21:$I$868</c:f>
              <c:numCache>
                <c:formatCode>General</c:formatCode>
                <c:ptCount val="848"/>
                <c:pt idx="0">
                  <c:v>-0.23202817852870794</c:v>
                </c:pt>
                <c:pt idx="1">
                  <c:v>-0.22141437785467133</c:v>
                </c:pt>
                <c:pt idx="2">
                  <c:v>-0.17215906846831786</c:v>
                </c:pt>
                <c:pt idx="3">
                  <c:v>-0.17115906846811413</c:v>
                </c:pt>
                <c:pt idx="4">
                  <c:v>-0.18211347928809118</c:v>
                </c:pt>
                <c:pt idx="5">
                  <c:v>-0.16502230092737591</c:v>
                </c:pt>
                <c:pt idx="6">
                  <c:v>-0.17881764327830751</c:v>
                </c:pt>
                <c:pt idx="7">
                  <c:v>-0.16477205409682938</c:v>
                </c:pt>
                <c:pt idx="8">
                  <c:v>-0.16668087573634693</c:v>
                </c:pt>
                <c:pt idx="9">
                  <c:v>-0.17756542179995449</c:v>
                </c:pt>
                <c:pt idx="10">
                  <c:v>-0.17270021469084895</c:v>
                </c:pt>
                <c:pt idx="11">
                  <c:v>-0.16942667960756808</c:v>
                </c:pt>
                <c:pt idx="12">
                  <c:v>-0.16722202195524005</c:v>
                </c:pt>
                <c:pt idx="13">
                  <c:v>-0.16701341501175193</c:v>
                </c:pt>
                <c:pt idx="14">
                  <c:v>-0.16396782583251479</c:v>
                </c:pt>
                <c:pt idx="15">
                  <c:v>-0.15923741161896032</c:v>
                </c:pt>
                <c:pt idx="16">
                  <c:v>-0.1671918224383262</c:v>
                </c:pt>
                <c:pt idx="17">
                  <c:v>-0.17180480806564447</c:v>
                </c:pt>
                <c:pt idx="18">
                  <c:v>-0.16342388991324697</c:v>
                </c:pt>
                <c:pt idx="19">
                  <c:v>-0.15703687554196222</c:v>
                </c:pt>
                <c:pt idx="20">
                  <c:v>-0.15899128636010573</c:v>
                </c:pt>
                <c:pt idx="21">
                  <c:v>-8.4958860323240515E-2</c:v>
                </c:pt>
                <c:pt idx="22">
                  <c:v>-8.6228446110908408E-2</c:v>
                </c:pt>
                <c:pt idx="23">
                  <c:v>-9.5976224634796381E-2</c:v>
                </c:pt>
                <c:pt idx="24">
                  <c:v>-9.2858796044311021E-2</c:v>
                </c:pt>
                <c:pt idx="25">
                  <c:v>-0.10403720347676426</c:v>
                </c:pt>
                <c:pt idx="26">
                  <c:v>-8.3650189095351379E-2</c:v>
                </c:pt>
                <c:pt idx="27">
                  <c:v>-9.7602625268336851E-2</c:v>
                </c:pt>
                <c:pt idx="29">
                  <c:v>-0.10203638843086082</c:v>
                </c:pt>
                <c:pt idx="31">
                  <c:v>-6.5879466885235161E-2</c:v>
                </c:pt>
                <c:pt idx="32">
                  <c:v>-7.9853216659103055E-2</c:v>
                </c:pt>
                <c:pt idx="33">
                  <c:v>-9.3779402610380203E-2</c:v>
                </c:pt>
                <c:pt idx="34">
                  <c:v>-7.4779402610147372E-2</c:v>
                </c:pt>
                <c:pt idx="35">
                  <c:v>-6.8757273955270648E-2</c:v>
                </c:pt>
                <c:pt idx="37">
                  <c:v>-7.553443695360329E-2</c:v>
                </c:pt>
                <c:pt idx="38">
                  <c:v>-9.2710869728762191E-2</c:v>
                </c:pt>
                <c:pt idx="45">
                  <c:v>-7.3648870318720583E-2</c:v>
                </c:pt>
                <c:pt idx="46">
                  <c:v>1.1079569245339371E-2</c:v>
                </c:pt>
                <c:pt idx="48">
                  <c:v>8.6598009074805304E-3</c:v>
                </c:pt>
                <c:pt idx="49">
                  <c:v>-7.2946099098771811E-3</c:v>
                </c:pt>
                <c:pt idx="51">
                  <c:v>-7.3241666614194401E-3</c:v>
                </c:pt>
                <c:pt idx="52">
                  <c:v>-4.7528209252050146E-3</c:v>
                </c:pt>
                <c:pt idx="53">
                  <c:v>-2.5039771018782631E-2</c:v>
                </c:pt>
                <c:pt idx="54">
                  <c:v>-1.2434413438313641E-3</c:v>
                </c:pt>
                <c:pt idx="55">
                  <c:v>-1.1682485674100462E-2</c:v>
                </c:pt>
                <c:pt idx="56">
                  <c:v>1.1019531390047632E-2</c:v>
                </c:pt>
                <c:pt idx="57">
                  <c:v>2.0019531388243195E-2</c:v>
                </c:pt>
                <c:pt idx="58">
                  <c:v>2.3941188243043143E-2</c:v>
                </c:pt>
                <c:pt idx="59">
                  <c:v>-4.0853339065506589E-2</c:v>
                </c:pt>
                <c:pt idx="60">
                  <c:v>1.0648141927958932E-2</c:v>
                </c:pt>
                <c:pt idx="61">
                  <c:v>2.8932798595633358E-3</c:v>
                </c:pt>
                <c:pt idx="62">
                  <c:v>6.7342113834456541E-3</c:v>
                </c:pt>
                <c:pt idx="63">
                  <c:v>3.5930651647504419E-3</c:v>
                </c:pt>
                <c:pt idx="64">
                  <c:v>5.5930651651578955E-3</c:v>
                </c:pt>
                <c:pt idx="65">
                  <c:v>-1.5509124175878242E-2</c:v>
                </c:pt>
                <c:pt idx="66">
                  <c:v>-1.3417945818218868E-2</c:v>
                </c:pt>
                <c:pt idx="67">
                  <c:v>-3.4179458161816001E-3</c:v>
                </c:pt>
                <c:pt idx="68">
                  <c:v>6.582054185855668E-3</c:v>
                </c:pt>
                <c:pt idx="69">
                  <c:v>2.8415944616426714E-3</c:v>
                </c:pt>
                <c:pt idx="70">
                  <c:v>5.9327728085918352E-3</c:v>
                </c:pt>
                <c:pt idx="71">
                  <c:v>-1.4951962657505646E-4</c:v>
                </c:pt>
                <c:pt idx="72">
                  <c:v>5.8504803746473044E-3</c:v>
                </c:pt>
                <c:pt idx="73">
                  <c:v>-4.0103930448822211E-2</c:v>
                </c:pt>
                <c:pt idx="74">
                  <c:v>-2.1039304483565502E-3</c:v>
                </c:pt>
                <c:pt idx="75">
                  <c:v>1.3283083921123762E-2</c:v>
                </c:pt>
                <c:pt idx="76">
                  <c:v>1.215193813550286E-3</c:v>
                </c:pt>
                <c:pt idx="78">
                  <c:v>5.223907450272236E-3</c:v>
                </c:pt>
                <c:pt idx="79">
                  <c:v>2.9956169964862056E-3</c:v>
                </c:pt>
                <c:pt idx="80">
                  <c:v>7.4078942707274109E-3</c:v>
                </c:pt>
                <c:pt idx="81">
                  <c:v>-1.2546516554721165E-2</c:v>
                </c:pt>
                <c:pt idx="82">
                  <c:v>9.6368274898850359E-3</c:v>
                </c:pt>
                <c:pt idx="83">
                  <c:v>4.1085624252445996E-4</c:v>
                </c:pt>
                <c:pt idx="84">
                  <c:v>1.5456445413292386E-2</c:v>
                </c:pt>
                <c:pt idx="85">
                  <c:v>3.502034604025539E-3</c:v>
                </c:pt>
                <c:pt idx="86">
                  <c:v>1.2133199583331589E-2</c:v>
                </c:pt>
                <c:pt idx="88">
                  <c:v>2.0520213955023792E-2</c:v>
                </c:pt>
                <c:pt idx="89">
                  <c:v>1.1135174223454669E-2</c:v>
                </c:pt>
                <c:pt idx="90">
                  <c:v>6.8127434351481497E-3</c:v>
                </c:pt>
                <c:pt idx="91">
                  <c:v>5.3397225710796192E-3</c:v>
                </c:pt>
                <c:pt idx="92">
                  <c:v>2.448084692878183E-2</c:v>
                </c:pt>
                <c:pt idx="93">
                  <c:v>5.3595333301927894E-3</c:v>
                </c:pt>
                <c:pt idx="94">
                  <c:v>5.459533327666577E-3</c:v>
                </c:pt>
                <c:pt idx="96">
                  <c:v>3.401344183657784E-3</c:v>
                </c:pt>
                <c:pt idx="97">
                  <c:v>8.2422757113818079E-3</c:v>
                </c:pt>
                <c:pt idx="99">
                  <c:v>1.3006258937821258E-2</c:v>
                </c:pt>
                <c:pt idx="102">
                  <c:v>7.1644043564447202E-3</c:v>
                </c:pt>
                <c:pt idx="105">
                  <c:v>-4.3759910913649946E-3</c:v>
                </c:pt>
                <c:pt idx="106">
                  <c:v>9.4436268336721696E-3</c:v>
                </c:pt>
                <c:pt idx="107">
                  <c:v>2.1356397766794544E-2</c:v>
                </c:pt>
                <c:pt idx="108">
                  <c:v>-1.8504860046959948E-2</c:v>
                </c:pt>
                <c:pt idx="109">
                  <c:v>6.2235795194283128E-3</c:v>
                </c:pt>
                <c:pt idx="112">
                  <c:v>2.3285585557459854E-3</c:v>
                </c:pt>
                <c:pt idx="113">
                  <c:v>1.3611408932774793E-2</c:v>
                </c:pt>
                <c:pt idx="114">
                  <c:v>1.5656998119084165E-2</c:v>
                </c:pt>
                <c:pt idx="118">
                  <c:v>-3.2005818502511829E-4</c:v>
                </c:pt>
                <c:pt idx="121">
                  <c:v>1.4071720528590959E-2</c:v>
                </c:pt>
                <c:pt idx="123">
                  <c:v>2.4800160099403001E-2</c:v>
                </c:pt>
                <c:pt idx="126">
                  <c:v>3.1940532382577658E-2</c:v>
                </c:pt>
                <c:pt idx="128">
                  <c:v>7.2547521631349809E-3</c:v>
                </c:pt>
                <c:pt idx="130">
                  <c:v>9.5777935857768171E-3</c:v>
                </c:pt>
                <c:pt idx="132">
                  <c:v>1.4807714134803973E-2</c:v>
                </c:pt>
                <c:pt idx="133">
                  <c:v>9.3314960467978381E-3</c:v>
                </c:pt>
                <c:pt idx="139">
                  <c:v>4.7193254649755545E-3</c:v>
                </c:pt>
                <c:pt idx="140">
                  <c:v>7.7193254619487561E-3</c:v>
                </c:pt>
                <c:pt idx="155">
                  <c:v>5.9528507554205135E-3</c:v>
                </c:pt>
                <c:pt idx="158">
                  <c:v>3.1430199378519319E-3</c:v>
                </c:pt>
                <c:pt idx="159">
                  <c:v>2.7212126660742797E-3</c:v>
                </c:pt>
                <c:pt idx="166">
                  <c:v>-3.8278035208350047E-4</c:v>
                </c:pt>
                <c:pt idx="169">
                  <c:v>-3.9253651484614238E-3</c:v>
                </c:pt>
                <c:pt idx="171">
                  <c:v>-4.9888123030541465E-3</c:v>
                </c:pt>
                <c:pt idx="253">
                  <c:v>-4.1341683099744841E-2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799-4210-A755-3499E55DC8CF}"/>
            </c:ext>
          </c:extLst>
        </c:ser>
        <c:ser>
          <c:idx val="3"/>
          <c:order val="2"/>
          <c:tx>
            <c:strRef>
              <c:f>Active!$J$20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Active!$D$21:$D$44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Active!$F$21:$F$868</c:f>
              <c:numCache>
                <c:formatCode>General</c:formatCode>
                <c:ptCount val="848"/>
                <c:pt idx="0">
                  <c:v>-6198.5</c:v>
                </c:pt>
                <c:pt idx="1">
                  <c:v>-5182</c:v>
                </c:pt>
                <c:pt idx="2">
                  <c:v>0.5</c:v>
                </c:pt>
                <c:pt idx="3">
                  <c:v>0.5</c:v>
                </c:pt>
                <c:pt idx="4">
                  <c:v>3.5</c:v>
                </c:pt>
                <c:pt idx="5">
                  <c:v>9.5</c:v>
                </c:pt>
                <c:pt idx="6">
                  <c:v>12</c:v>
                </c:pt>
                <c:pt idx="7">
                  <c:v>15</c:v>
                </c:pt>
                <c:pt idx="8">
                  <c:v>21</c:v>
                </c:pt>
                <c:pt idx="9">
                  <c:v>61.5</c:v>
                </c:pt>
                <c:pt idx="10">
                  <c:v>96.5</c:v>
                </c:pt>
                <c:pt idx="11">
                  <c:v>114.5</c:v>
                </c:pt>
                <c:pt idx="12">
                  <c:v>117</c:v>
                </c:pt>
                <c:pt idx="13">
                  <c:v>207.5</c:v>
                </c:pt>
                <c:pt idx="14">
                  <c:v>210.5</c:v>
                </c:pt>
                <c:pt idx="15">
                  <c:v>280.5</c:v>
                </c:pt>
                <c:pt idx="16">
                  <c:v>283.5</c:v>
                </c:pt>
                <c:pt idx="17">
                  <c:v>298</c:v>
                </c:pt>
                <c:pt idx="18">
                  <c:v>1189.5</c:v>
                </c:pt>
                <c:pt idx="19">
                  <c:v>1204</c:v>
                </c:pt>
                <c:pt idx="20">
                  <c:v>1207</c:v>
                </c:pt>
                <c:pt idx="21">
                  <c:v>11551.5</c:v>
                </c:pt>
                <c:pt idx="22">
                  <c:v>11621.5</c:v>
                </c:pt>
                <c:pt idx="23">
                  <c:v>11671</c:v>
                </c:pt>
                <c:pt idx="24">
                  <c:v>11755.5</c:v>
                </c:pt>
                <c:pt idx="25">
                  <c:v>11831.5</c:v>
                </c:pt>
                <c:pt idx="26">
                  <c:v>11846</c:v>
                </c:pt>
                <c:pt idx="27">
                  <c:v>11893</c:v>
                </c:pt>
                <c:pt idx="28">
                  <c:v>11893</c:v>
                </c:pt>
                <c:pt idx="29">
                  <c:v>12862.5</c:v>
                </c:pt>
                <c:pt idx="30">
                  <c:v>12862.5</c:v>
                </c:pt>
                <c:pt idx="31">
                  <c:v>13827</c:v>
                </c:pt>
                <c:pt idx="32">
                  <c:v>13905.5</c:v>
                </c:pt>
                <c:pt idx="33">
                  <c:v>14031</c:v>
                </c:pt>
                <c:pt idx="34">
                  <c:v>14031</c:v>
                </c:pt>
                <c:pt idx="35">
                  <c:v>15030.5</c:v>
                </c:pt>
                <c:pt idx="36">
                  <c:v>15091.5</c:v>
                </c:pt>
                <c:pt idx="37">
                  <c:v>15944.5</c:v>
                </c:pt>
                <c:pt idx="38">
                  <c:v>16064.5</c:v>
                </c:pt>
                <c:pt idx="39">
                  <c:v>16064.5</c:v>
                </c:pt>
                <c:pt idx="40">
                  <c:v>17069.5</c:v>
                </c:pt>
                <c:pt idx="41">
                  <c:v>17244.5</c:v>
                </c:pt>
                <c:pt idx="42">
                  <c:v>28971.5</c:v>
                </c:pt>
                <c:pt idx="43">
                  <c:v>28974</c:v>
                </c:pt>
                <c:pt idx="44">
                  <c:v>28974.5</c:v>
                </c:pt>
                <c:pt idx="45">
                  <c:v>33145</c:v>
                </c:pt>
                <c:pt idx="46">
                  <c:v>33171</c:v>
                </c:pt>
                <c:pt idx="47">
                  <c:v>33174</c:v>
                </c:pt>
                <c:pt idx="48">
                  <c:v>33439.5</c:v>
                </c:pt>
                <c:pt idx="49">
                  <c:v>33442.5</c:v>
                </c:pt>
                <c:pt idx="50">
                  <c:v>34520.5</c:v>
                </c:pt>
                <c:pt idx="51">
                  <c:v>35316</c:v>
                </c:pt>
                <c:pt idx="52">
                  <c:v>35386.5</c:v>
                </c:pt>
                <c:pt idx="53">
                  <c:v>35576</c:v>
                </c:pt>
                <c:pt idx="54">
                  <c:v>35595.5</c:v>
                </c:pt>
                <c:pt idx="55">
                  <c:v>38473</c:v>
                </c:pt>
                <c:pt idx="56">
                  <c:v>39429.5</c:v>
                </c:pt>
                <c:pt idx="57">
                  <c:v>39429.5</c:v>
                </c:pt>
                <c:pt idx="58">
                  <c:v>39709.5</c:v>
                </c:pt>
                <c:pt idx="59">
                  <c:v>40743</c:v>
                </c:pt>
                <c:pt idx="60">
                  <c:v>40776</c:v>
                </c:pt>
                <c:pt idx="61">
                  <c:v>41680.5</c:v>
                </c:pt>
                <c:pt idx="62">
                  <c:v>41681</c:v>
                </c:pt>
                <c:pt idx="63">
                  <c:v>41777</c:v>
                </c:pt>
                <c:pt idx="64">
                  <c:v>41777</c:v>
                </c:pt>
                <c:pt idx="65">
                  <c:v>41829.5</c:v>
                </c:pt>
                <c:pt idx="66">
                  <c:v>41835.5</c:v>
                </c:pt>
                <c:pt idx="67">
                  <c:v>41835.5</c:v>
                </c:pt>
                <c:pt idx="68">
                  <c:v>41835.5</c:v>
                </c:pt>
                <c:pt idx="69">
                  <c:v>42554.5</c:v>
                </c:pt>
                <c:pt idx="70">
                  <c:v>42560.5</c:v>
                </c:pt>
                <c:pt idx="71">
                  <c:v>42752.5</c:v>
                </c:pt>
                <c:pt idx="72">
                  <c:v>42752.5</c:v>
                </c:pt>
                <c:pt idx="73">
                  <c:v>42755.5</c:v>
                </c:pt>
                <c:pt idx="74">
                  <c:v>42755.5</c:v>
                </c:pt>
                <c:pt idx="75">
                  <c:v>42770</c:v>
                </c:pt>
                <c:pt idx="76">
                  <c:v>42776.5</c:v>
                </c:pt>
                <c:pt idx="77">
                  <c:v>43065</c:v>
                </c:pt>
                <c:pt idx="78">
                  <c:v>43983.5</c:v>
                </c:pt>
                <c:pt idx="79">
                  <c:v>45986.5</c:v>
                </c:pt>
                <c:pt idx="80">
                  <c:v>46057.5</c:v>
                </c:pt>
                <c:pt idx="81">
                  <c:v>46060.5</c:v>
                </c:pt>
                <c:pt idx="82">
                  <c:v>46094.5</c:v>
                </c:pt>
                <c:pt idx="83">
                  <c:v>46123.5</c:v>
                </c:pt>
                <c:pt idx="84">
                  <c:v>46126.5</c:v>
                </c:pt>
                <c:pt idx="85">
                  <c:v>46129.5</c:v>
                </c:pt>
                <c:pt idx="86">
                  <c:v>47026.5</c:v>
                </c:pt>
                <c:pt idx="87">
                  <c:v>47041</c:v>
                </c:pt>
                <c:pt idx="88">
                  <c:v>47041</c:v>
                </c:pt>
                <c:pt idx="89">
                  <c:v>47070.5</c:v>
                </c:pt>
                <c:pt idx="90">
                  <c:v>49001.5</c:v>
                </c:pt>
                <c:pt idx="91">
                  <c:v>50615.5</c:v>
                </c:pt>
                <c:pt idx="92">
                  <c:v>51228</c:v>
                </c:pt>
                <c:pt idx="93">
                  <c:v>51259.5</c:v>
                </c:pt>
                <c:pt idx="94">
                  <c:v>51259.5</c:v>
                </c:pt>
                <c:pt idx="95">
                  <c:v>51405.5</c:v>
                </c:pt>
                <c:pt idx="96">
                  <c:v>52495</c:v>
                </c:pt>
                <c:pt idx="97">
                  <c:v>52495.5</c:v>
                </c:pt>
                <c:pt idx="98">
                  <c:v>53240.5</c:v>
                </c:pt>
                <c:pt idx="99">
                  <c:v>53313.5</c:v>
                </c:pt>
                <c:pt idx="100">
                  <c:v>53462</c:v>
                </c:pt>
                <c:pt idx="101">
                  <c:v>53462</c:v>
                </c:pt>
                <c:pt idx="102">
                  <c:v>53495</c:v>
                </c:pt>
                <c:pt idx="103">
                  <c:v>54373.5</c:v>
                </c:pt>
                <c:pt idx="104">
                  <c:v>54373.5</c:v>
                </c:pt>
                <c:pt idx="105">
                  <c:v>54418</c:v>
                </c:pt>
                <c:pt idx="106">
                  <c:v>54450</c:v>
                </c:pt>
                <c:pt idx="107">
                  <c:v>54532</c:v>
                </c:pt>
                <c:pt idx="108">
                  <c:v>54585</c:v>
                </c:pt>
                <c:pt idx="109">
                  <c:v>54611</c:v>
                </c:pt>
                <c:pt idx="110">
                  <c:v>55250.5</c:v>
                </c:pt>
                <c:pt idx="111">
                  <c:v>55594.5</c:v>
                </c:pt>
                <c:pt idx="112">
                  <c:v>55633.5</c:v>
                </c:pt>
                <c:pt idx="113">
                  <c:v>55656.5</c:v>
                </c:pt>
                <c:pt idx="114">
                  <c:v>55659.5</c:v>
                </c:pt>
                <c:pt idx="115">
                  <c:v>56331.5</c:v>
                </c:pt>
                <c:pt idx="116">
                  <c:v>56331.5</c:v>
                </c:pt>
                <c:pt idx="117">
                  <c:v>56704.5</c:v>
                </c:pt>
                <c:pt idx="118">
                  <c:v>57690</c:v>
                </c:pt>
                <c:pt idx="119">
                  <c:v>57782.5</c:v>
                </c:pt>
                <c:pt idx="120">
                  <c:v>58721.5</c:v>
                </c:pt>
                <c:pt idx="121">
                  <c:v>58823.5</c:v>
                </c:pt>
                <c:pt idx="122">
                  <c:v>58837</c:v>
                </c:pt>
                <c:pt idx="123">
                  <c:v>58849.5</c:v>
                </c:pt>
                <c:pt idx="124">
                  <c:v>59830.5</c:v>
                </c:pt>
                <c:pt idx="125">
                  <c:v>60838.5</c:v>
                </c:pt>
                <c:pt idx="126">
                  <c:v>60964.5</c:v>
                </c:pt>
                <c:pt idx="127">
                  <c:v>60977.5</c:v>
                </c:pt>
                <c:pt idx="128">
                  <c:v>60977.5</c:v>
                </c:pt>
                <c:pt idx="129">
                  <c:v>60977.5</c:v>
                </c:pt>
                <c:pt idx="130">
                  <c:v>60984.5</c:v>
                </c:pt>
                <c:pt idx="131">
                  <c:v>60990</c:v>
                </c:pt>
                <c:pt idx="132">
                  <c:v>61043.5</c:v>
                </c:pt>
                <c:pt idx="133">
                  <c:v>61067</c:v>
                </c:pt>
                <c:pt idx="134">
                  <c:v>61964</c:v>
                </c:pt>
                <c:pt idx="135">
                  <c:v>62028</c:v>
                </c:pt>
                <c:pt idx="136">
                  <c:v>62042</c:v>
                </c:pt>
                <c:pt idx="137">
                  <c:v>62042</c:v>
                </c:pt>
                <c:pt idx="138">
                  <c:v>62042</c:v>
                </c:pt>
                <c:pt idx="139">
                  <c:v>62112.5</c:v>
                </c:pt>
                <c:pt idx="140">
                  <c:v>62112.5</c:v>
                </c:pt>
                <c:pt idx="141">
                  <c:v>62874.5</c:v>
                </c:pt>
                <c:pt idx="142">
                  <c:v>62933</c:v>
                </c:pt>
                <c:pt idx="143">
                  <c:v>62934</c:v>
                </c:pt>
                <c:pt idx="144">
                  <c:v>62934</c:v>
                </c:pt>
                <c:pt idx="145">
                  <c:v>63135</c:v>
                </c:pt>
                <c:pt idx="146">
                  <c:v>63160.5</c:v>
                </c:pt>
                <c:pt idx="147">
                  <c:v>63160.5</c:v>
                </c:pt>
                <c:pt idx="148">
                  <c:v>63160.5</c:v>
                </c:pt>
                <c:pt idx="149">
                  <c:v>63292</c:v>
                </c:pt>
                <c:pt idx="150">
                  <c:v>63849.5</c:v>
                </c:pt>
                <c:pt idx="151">
                  <c:v>63984</c:v>
                </c:pt>
                <c:pt idx="152">
                  <c:v>63987</c:v>
                </c:pt>
                <c:pt idx="153">
                  <c:v>64083.5</c:v>
                </c:pt>
                <c:pt idx="154">
                  <c:v>64238.5</c:v>
                </c:pt>
                <c:pt idx="155">
                  <c:v>64277.5</c:v>
                </c:pt>
                <c:pt idx="156">
                  <c:v>64303.5</c:v>
                </c:pt>
                <c:pt idx="157">
                  <c:v>64338.5</c:v>
                </c:pt>
                <c:pt idx="158">
                  <c:v>64970</c:v>
                </c:pt>
                <c:pt idx="159">
                  <c:v>64990.5</c:v>
                </c:pt>
                <c:pt idx="160">
                  <c:v>65106.5</c:v>
                </c:pt>
                <c:pt idx="161">
                  <c:v>65229</c:v>
                </c:pt>
                <c:pt idx="162">
                  <c:v>65272</c:v>
                </c:pt>
                <c:pt idx="163">
                  <c:v>65286.5</c:v>
                </c:pt>
                <c:pt idx="164">
                  <c:v>65303.5</c:v>
                </c:pt>
                <c:pt idx="165">
                  <c:v>65379.5</c:v>
                </c:pt>
                <c:pt idx="166">
                  <c:v>66319.5</c:v>
                </c:pt>
                <c:pt idx="167">
                  <c:v>66966.5</c:v>
                </c:pt>
                <c:pt idx="168">
                  <c:v>67271</c:v>
                </c:pt>
                <c:pt idx="169">
                  <c:v>67295</c:v>
                </c:pt>
                <c:pt idx="170">
                  <c:v>67332</c:v>
                </c:pt>
                <c:pt idx="171">
                  <c:v>67400.5</c:v>
                </c:pt>
                <c:pt idx="172">
                  <c:v>68302.5</c:v>
                </c:pt>
                <c:pt idx="173">
                  <c:v>68305</c:v>
                </c:pt>
                <c:pt idx="174">
                  <c:v>68311</c:v>
                </c:pt>
                <c:pt idx="175">
                  <c:v>68311</c:v>
                </c:pt>
                <c:pt idx="176">
                  <c:v>68311</c:v>
                </c:pt>
                <c:pt idx="177">
                  <c:v>68320.5</c:v>
                </c:pt>
                <c:pt idx="178">
                  <c:v>68320.5</c:v>
                </c:pt>
                <c:pt idx="179">
                  <c:v>68323.5</c:v>
                </c:pt>
                <c:pt idx="180">
                  <c:v>68335</c:v>
                </c:pt>
                <c:pt idx="181">
                  <c:v>68335</c:v>
                </c:pt>
                <c:pt idx="182">
                  <c:v>68381</c:v>
                </c:pt>
                <c:pt idx="183">
                  <c:v>68381</c:v>
                </c:pt>
                <c:pt idx="184">
                  <c:v>68381</c:v>
                </c:pt>
                <c:pt idx="185">
                  <c:v>68389.5</c:v>
                </c:pt>
                <c:pt idx="186">
                  <c:v>68389.5</c:v>
                </c:pt>
                <c:pt idx="187">
                  <c:v>68390</c:v>
                </c:pt>
                <c:pt idx="188">
                  <c:v>68427.5</c:v>
                </c:pt>
                <c:pt idx="189">
                  <c:v>68465.5</c:v>
                </c:pt>
                <c:pt idx="190">
                  <c:v>68465.5</c:v>
                </c:pt>
                <c:pt idx="191">
                  <c:v>68465.5</c:v>
                </c:pt>
                <c:pt idx="192">
                  <c:v>68472</c:v>
                </c:pt>
                <c:pt idx="193">
                  <c:v>68472</c:v>
                </c:pt>
                <c:pt idx="194">
                  <c:v>69296.5</c:v>
                </c:pt>
                <c:pt idx="195">
                  <c:v>69296.5</c:v>
                </c:pt>
                <c:pt idx="196">
                  <c:v>69424.5</c:v>
                </c:pt>
                <c:pt idx="197">
                  <c:v>69424.5</c:v>
                </c:pt>
                <c:pt idx="198">
                  <c:v>69445</c:v>
                </c:pt>
                <c:pt idx="199">
                  <c:v>69445</c:v>
                </c:pt>
                <c:pt idx="200">
                  <c:v>69467.5</c:v>
                </c:pt>
                <c:pt idx="201">
                  <c:v>69553</c:v>
                </c:pt>
                <c:pt idx="202">
                  <c:v>69553</c:v>
                </c:pt>
                <c:pt idx="203">
                  <c:v>69604.5</c:v>
                </c:pt>
                <c:pt idx="204">
                  <c:v>69604.5</c:v>
                </c:pt>
                <c:pt idx="205">
                  <c:v>70177.5</c:v>
                </c:pt>
                <c:pt idx="206">
                  <c:v>70224</c:v>
                </c:pt>
                <c:pt idx="207">
                  <c:v>70227</c:v>
                </c:pt>
                <c:pt idx="208">
                  <c:v>70233</c:v>
                </c:pt>
                <c:pt idx="209">
                  <c:v>70308.5</c:v>
                </c:pt>
                <c:pt idx="210">
                  <c:v>70309</c:v>
                </c:pt>
                <c:pt idx="211">
                  <c:v>70343.5</c:v>
                </c:pt>
                <c:pt idx="212">
                  <c:v>70423</c:v>
                </c:pt>
                <c:pt idx="213">
                  <c:v>70460</c:v>
                </c:pt>
                <c:pt idx="214">
                  <c:v>70460.5</c:v>
                </c:pt>
                <c:pt idx="215">
                  <c:v>70480.5</c:v>
                </c:pt>
                <c:pt idx="216">
                  <c:v>70481</c:v>
                </c:pt>
                <c:pt idx="217">
                  <c:v>70481</c:v>
                </c:pt>
                <c:pt idx="218">
                  <c:v>70481</c:v>
                </c:pt>
                <c:pt idx="219">
                  <c:v>70481</c:v>
                </c:pt>
                <c:pt idx="220">
                  <c:v>70485</c:v>
                </c:pt>
                <c:pt idx="221">
                  <c:v>70485</c:v>
                </c:pt>
                <c:pt idx="222">
                  <c:v>71428</c:v>
                </c:pt>
                <c:pt idx="223">
                  <c:v>71470</c:v>
                </c:pt>
                <c:pt idx="224">
                  <c:v>71472.5</c:v>
                </c:pt>
                <c:pt idx="225">
                  <c:v>71509</c:v>
                </c:pt>
                <c:pt idx="226">
                  <c:v>71511.5</c:v>
                </c:pt>
                <c:pt idx="227">
                  <c:v>71512</c:v>
                </c:pt>
                <c:pt idx="228">
                  <c:v>71554</c:v>
                </c:pt>
                <c:pt idx="229">
                  <c:v>71592.5</c:v>
                </c:pt>
                <c:pt idx="230">
                  <c:v>71644</c:v>
                </c:pt>
                <c:pt idx="231">
                  <c:v>71656</c:v>
                </c:pt>
                <c:pt idx="232">
                  <c:v>71658.5</c:v>
                </c:pt>
                <c:pt idx="233">
                  <c:v>71670.5</c:v>
                </c:pt>
                <c:pt idx="234">
                  <c:v>71782</c:v>
                </c:pt>
                <c:pt idx="235">
                  <c:v>71782</c:v>
                </c:pt>
                <c:pt idx="236">
                  <c:v>72367</c:v>
                </c:pt>
                <c:pt idx="237">
                  <c:v>72436</c:v>
                </c:pt>
                <c:pt idx="238">
                  <c:v>72498</c:v>
                </c:pt>
                <c:pt idx="239">
                  <c:v>72559.5</c:v>
                </c:pt>
                <c:pt idx="240">
                  <c:v>72749</c:v>
                </c:pt>
                <c:pt idx="241">
                  <c:v>73765.5</c:v>
                </c:pt>
                <c:pt idx="242">
                  <c:v>73928.5</c:v>
                </c:pt>
                <c:pt idx="243">
                  <c:v>74683.5</c:v>
                </c:pt>
                <c:pt idx="244">
                  <c:v>74857.5</c:v>
                </c:pt>
                <c:pt idx="245">
                  <c:v>75719.5</c:v>
                </c:pt>
                <c:pt idx="246">
                  <c:v>75812.5</c:v>
                </c:pt>
                <c:pt idx="247">
                  <c:v>75813</c:v>
                </c:pt>
                <c:pt idx="248">
                  <c:v>75897.5</c:v>
                </c:pt>
                <c:pt idx="249">
                  <c:v>75939</c:v>
                </c:pt>
                <c:pt idx="250">
                  <c:v>76894.5</c:v>
                </c:pt>
                <c:pt idx="251">
                  <c:v>76941</c:v>
                </c:pt>
                <c:pt idx="252">
                  <c:v>76955</c:v>
                </c:pt>
                <c:pt idx="253">
                  <c:v>76958.5</c:v>
                </c:pt>
                <c:pt idx="254">
                  <c:v>76979</c:v>
                </c:pt>
                <c:pt idx="255">
                  <c:v>77751</c:v>
                </c:pt>
                <c:pt idx="256">
                  <c:v>77892.5</c:v>
                </c:pt>
                <c:pt idx="257">
                  <c:v>77978</c:v>
                </c:pt>
                <c:pt idx="258">
                  <c:v>77980.5</c:v>
                </c:pt>
                <c:pt idx="259">
                  <c:v>78025</c:v>
                </c:pt>
                <c:pt idx="260">
                  <c:v>78916.5</c:v>
                </c:pt>
                <c:pt idx="261">
                  <c:v>78975</c:v>
                </c:pt>
                <c:pt idx="262">
                  <c:v>79208</c:v>
                </c:pt>
                <c:pt idx="263">
                  <c:v>79263.5</c:v>
                </c:pt>
                <c:pt idx="264">
                  <c:v>79790</c:v>
                </c:pt>
                <c:pt idx="265">
                  <c:v>79825.5</c:v>
                </c:pt>
                <c:pt idx="266">
                  <c:v>79974</c:v>
                </c:pt>
                <c:pt idx="267">
                  <c:v>80186.5</c:v>
                </c:pt>
                <c:pt idx="268">
                  <c:v>80245</c:v>
                </c:pt>
                <c:pt idx="269">
                  <c:v>80993.5</c:v>
                </c:pt>
                <c:pt idx="270">
                  <c:v>81056</c:v>
                </c:pt>
                <c:pt idx="271">
                  <c:v>81061.5</c:v>
                </c:pt>
                <c:pt idx="272">
                  <c:v>81165.5</c:v>
                </c:pt>
                <c:pt idx="273">
                  <c:v>81340.5</c:v>
                </c:pt>
                <c:pt idx="274">
                  <c:v>82147</c:v>
                </c:pt>
                <c:pt idx="275">
                  <c:v>82147.5</c:v>
                </c:pt>
                <c:pt idx="276">
                  <c:v>82281</c:v>
                </c:pt>
                <c:pt idx="277">
                  <c:v>82304.5</c:v>
                </c:pt>
                <c:pt idx="278">
                  <c:v>82304.5</c:v>
                </c:pt>
                <c:pt idx="279">
                  <c:v>82363</c:v>
                </c:pt>
                <c:pt idx="280">
                  <c:v>82374.5</c:v>
                </c:pt>
                <c:pt idx="281">
                  <c:v>83076.5</c:v>
                </c:pt>
                <c:pt idx="282">
                  <c:v>83309.5</c:v>
                </c:pt>
                <c:pt idx="283">
                  <c:v>83336</c:v>
                </c:pt>
                <c:pt idx="284">
                  <c:v>83414.5</c:v>
                </c:pt>
                <c:pt idx="285">
                  <c:v>83440.5</c:v>
                </c:pt>
                <c:pt idx="286">
                  <c:v>84349.5</c:v>
                </c:pt>
                <c:pt idx="287">
                  <c:v>84350</c:v>
                </c:pt>
                <c:pt idx="288">
                  <c:v>84428.5</c:v>
                </c:pt>
                <c:pt idx="289">
                  <c:v>84579.5</c:v>
                </c:pt>
              </c:numCache>
            </c:numRef>
          </c:xVal>
          <c:yVal>
            <c:numRef>
              <c:f>Active!$J$21:$J$868</c:f>
              <c:numCache>
                <c:formatCode>General</c:formatCode>
                <c:ptCount val="848"/>
                <c:pt idx="42">
                  <c:v>-1.8504351981391665E-2</c:v>
                </c:pt>
                <c:pt idx="43">
                  <c:v>-1.7999694326135796E-2</c:v>
                </c:pt>
                <c:pt idx="47">
                  <c:v>-8.7484157120343298E-4</c:v>
                </c:pt>
                <c:pt idx="87">
                  <c:v>5.3202139606582932E-3</c:v>
                </c:pt>
                <c:pt idx="95">
                  <c:v>6.3115401135291904E-3</c:v>
                </c:pt>
                <c:pt idx="98">
                  <c:v>5.4302555436152034E-3</c:v>
                </c:pt>
                <c:pt idx="100">
                  <c:v>7.3629233811516315E-3</c:v>
                </c:pt>
                <c:pt idx="101">
                  <c:v>7.5629233760992065E-3</c:v>
                </c:pt>
                <c:pt idx="103">
                  <c:v>4.5811027302988805E-3</c:v>
                </c:pt>
                <c:pt idx="104">
                  <c:v>4.5811027302988805E-3</c:v>
                </c:pt>
                <c:pt idx="110">
                  <c:v>5.0750065056490712E-3</c:v>
                </c:pt>
                <c:pt idx="111">
                  <c:v>6.6358992116875015E-3</c:v>
                </c:pt>
                <c:pt idx="115">
                  <c:v>6.9689745578216389E-3</c:v>
                </c:pt>
                <c:pt idx="116">
                  <c:v>6.9689745578216389E-3</c:v>
                </c:pt>
                <c:pt idx="117">
                  <c:v>8.2038960099453107E-3</c:v>
                </c:pt>
                <c:pt idx="119">
                  <c:v>5.0522748861112632E-3</c:v>
                </c:pt>
                <c:pt idx="120">
                  <c:v>4.5216883954708464E-3</c:v>
                </c:pt>
                <c:pt idx="122">
                  <c:v>4.9768718454288319E-3</c:v>
                </c:pt>
                <c:pt idx="124">
                  <c:v>7.3078221321338788E-3</c:v>
                </c:pt>
                <c:pt idx="131">
                  <c:v>9.0280404183431529E-3</c:v>
                </c:pt>
                <c:pt idx="136">
                  <c:v>1.0247979720588773E-2</c:v>
                </c:pt>
                <c:pt idx="137">
                  <c:v>1.0847979719983414E-2</c:v>
                </c:pt>
                <c:pt idx="138">
                  <c:v>1.1547979716851842E-2</c:v>
                </c:pt>
                <c:pt idx="141">
                  <c:v>5.598977324552834E-3</c:v>
                </c:pt>
                <c:pt idx="142">
                  <c:v>7.487966344342567E-3</c:v>
                </c:pt>
                <c:pt idx="146">
                  <c:v>5.8118125380133279E-3</c:v>
                </c:pt>
                <c:pt idx="147">
                  <c:v>6.6118125323555432E-3</c:v>
                </c:pt>
                <c:pt idx="148">
                  <c:v>7.5118125387234613E-3</c:v>
                </c:pt>
                <c:pt idx="153">
                  <c:v>5.5714170812279917E-3</c:v>
                </c:pt>
                <c:pt idx="154">
                  <c:v>4.0601914079161361E-3</c:v>
                </c:pt>
                <c:pt idx="160">
                  <c:v>1.5173276406130753E-3</c:v>
                </c:pt>
                <c:pt idx="170">
                  <c:v>-4.5964319215272553E-3</c:v>
                </c:pt>
                <c:pt idx="173">
                  <c:v>-8.0436743664904498E-3</c:v>
                </c:pt>
                <c:pt idx="188">
                  <c:v>-8.8154494951595552E-3</c:v>
                </c:pt>
                <c:pt idx="200">
                  <c:v>-1.2477866905101109E-2</c:v>
                </c:pt>
                <c:pt idx="212">
                  <c:v>-1.635771290602861E-2</c:v>
                </c:pt>
                <c:pt idx="222">
                  <c:v>-2.0585337420925498E-2</c:v>
                </c:pt>
                <c:pt idx="237">
                  <c:v>-2.3767372760630678E-2</c:v>
                </c:pt>
                <c:pt idx="244">
                  <c:v>-3.7035972534795292E-2</c:v>
                </c:pt>
                <c:pt idx="246">
                  <c:v>-3.9556750060000923E-2</c:v>
                </c:pt>
                <c:pt idx="252">
                  <c:v>-4.3028203806898091E-2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799-4210-A755-3499E55DC8CF}"/>
            </c:ext>
          </c:extLst>
        </c:ser>
        <c:ser>
          <c:idx val="4"/>
          <c:order val="3"/>
          <c:tx>
            <c:strRef>
              <c:f>Active!$K$20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Active!$D$21:$D$92</c:f>
                <c:numCache>
                  <c:formatCode>General</c:formatCode>
                  <c:ptCount val="7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9">
                    <c:v>0</c:v>
                  </c:pt>
                  <c:pt idx="32">
                    <c:v>0</c:v>
                  </c:pt>
                  <c:pt idx="33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</c:numCache>
              </c:numRef>
            </c:plus>
            <c:minus>
              <c:numRef>
                <c:f>Active!$D$21:$D$92</c:f>
                <c:numCache>
                  <c:formatCode>General</c:formatCode>
                  <c:ptCount val="7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9">
                    <c:v>0</c:v>
                  </c:pt>
                  <c:pt idx="32">
                    <c:v>0</c:v>
                  </c:pt>
                  <c:pt idx="33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Active!$F$21:$F$868</c:f>
              <c:numCache>
                <c:formatCode>General</c:formatCode>
                <c:ptCount val="848"/>
                <c:pt idx="0">
                  <c:v>-6198.5</c:v>
                </c:pt>
                <c:pt idx="1">
                  <c:v>-5182</c:v>
                </c:pt>
                <c:pt idx="2">
                  <c:v>0.5</c:v>
                </c:pt>
                <c:pt idx="3">
                  <c:v>0.5</c:v>
                </c:pt>
                <c:pt idx="4">
                  <c:v>3.5</c:v>
                </c:pt>
                <c:pt idx="5">
                  <c:v>9.5</c:v>
                </c:pt>
                <c:pt idx="6">
                  <c:v>12</c:v>
                </c:pt>
                <c:pt idx="7">
                  <c:v>15</c:v>
                </c:pt>
                <c:pt idx="8">
                  <c:v>21</c:v>
                </c:pt>
                <c:pt idx="9">
                  <c:v>61.5</c:v>
                </c:pt>
                <c:pt idx="10">
                  <c:v>96.5</c:v>
                </c:pt>
                <c:pt idx="11">
                  <c:v>114.5</c:v>
                </c:pt>
                <c:pt idx="12">
                  <c:v>117</c:v>
                </c:pt>
                <c:pt idx="13">
                  <c:v>207.5</c:v>
                </c:pt>
                <c:pt idx="14">
                  <c:v>210.5</c:v>
                </c:pt>
                <c:pt idx="15">
                  <c:v>280.5</c:v>
                </c:pt>
                <c:pt idx="16">
                  <c:v>283.5</c:v>
                </c:pt>
                <c:pt idx="17">
                  <c:v>298</c:v>
                </c:pt>
                <c:pt idx="18">
                  <c:v>1189.5</c:v>
                </c:pt>
                <c:pt idx="19">
                  <c:v>1204</c:v>
                </c:pt>
                <c:pt idx="20">
                  <c:v>1207</c:v>
                </c:pt>
                <c:pt idx="21">
                  <c:v>11551.5</c:v>
                </c:pt>
                <c:pt idx="22">
                  <c:v>11621.5</c:v>
                </c:pt>
                <c:pt idx="23">
                  <c:v>11671</c:v>
                </c:pt>
                <c:pt idx="24">
                  <c:v>11755.5</c:v>
                </c:pt>
                <c:pt idx="25">
                  <c:v>11831.5</c:v>
                </c:pt>
                <c:pt idx="26">
                  <c:v>11846</c:v>
                </c:pt>
                <c:pt idx="27">
                  <c:v>11893</c:v>
                </c:pt>
                <c:pt idx="28">
                  <c:v>11893</c:v>
                </c:pt>
                <c:pt idx="29">
                  <c:v>12862.5</c:v>
                </c:pt>
                <c:pt idx="30">
                  <c:v>12862.5</c:v>
                </c:pt>
                <c:pt idx="31">
                  <c:v>13827</c:v>
                </c:pt>
                <c:pt idx="32">
                  <c:v>13905.5</c:v>
                </c:pt>
                <c:pt idx="33">
                  <c:v>14031</c:v>
                </c:pt>
                <c:pt idx="34">
                  <c:v>14031</c:v>
                </c:pt>
                <c:pt idx="35">
                  <c:v>15030.5</c:v>
                </c:pt>
                <c:pt idx="36">
                  <c:v>15091.5</c:v>
                </c:pt>
                <c:pt idx="37">
                  <c:v>15944.5</c:v>
                </c:pt>
                <c:pt idx="38">
                  <c:v>16064.5</c:v>
                </c:pt>
                <c:pt idx="39">
                  <c:v>16064.5</c:v>
                </c:pt>
                <c:pt idx="40">
                  <c:v>17069.5</c:v>
                </c:pt>
                <c:pt idx="41">
                  <c:v>17244.5</c:v>
                </c:pt>
                <c:pt idx="42">
                  <c:v>28971.5</c:v>
                </c:pt>
                <c:pt idx="43">
                  <c:v>28974</c:v>
                </c:pt>
                <c:pt idx="44">
                  <c:v>28974.5</c:v>
                </c:pt>
                <c:pt idx="45">
                  <c:v>33145</c:v>
                </c:pt>
                <c:pt idx="46">
                  <c:v>33171</c:v>
                </c:pt>
                <c:pt idx="47">
                  <c:v>33174</c:v>
                </c:pt>
                <c:pt idx="48">
                  <c:v>33439.5</c:v>
                </c:pt>
                <c:pt idx="49">
                  <c:v>33442.5</c:v>
                </c:pt>
                <c:pt idx="50">
                  <c:v>34520.5</c:v>
                </c:pt>
                <c:pt idx="51">
                  <c:v>35316</c:v>
                </c:pt>
                <c:pt idx="52">
                  <c:v>35386.5</c:v>
                </c:pt>
                <c:pt idx="53">
                  <c:v>35576</c:v>
                </c:pt>
                <c:pt idx="54">
                  <c:v>35595.5</c:v>
                </c:pt>
                <c:pt idx="55">
                  <c:v>38473</c:v>
                </c:pt>
                <c:pt idx="56">
                  <c:v>39429.5</c:v>
                </c:pt>
                <c:pt idx="57">
                  <c:v>39429.5</c:v>
                </c:pt>
                <c:pt idx="58">
                  <c:v>39709.5</c:v>
                </c:pt>
                <c:pt idx="59">
                  <c:v>40743</c:v>
                </c:pt>
                <c:pt idx="60">
                  <c:v>40776</c:v>
                </c:pt>
                <c:pt idx="61">
                  <c:v>41680.5</c:v>
                </c:pt>
                <c:pt idx="62">
                  <c:v>41681</c:v>
                </c:pt>
                <c:pt idx="63">
                  <c:v>41777</c:v>
                </c:pt>
                <c:pt idx="64">
                  <c:v>41777</c:v>
                </c:pt>
                <c:pt idx="65">
                  <c:v>41829.5</c:v>
                </c:pt>
                <c:pt idx="66">
                  <c:v>41835.5</c:v>
                </c:pt>
                <c:pt idx="67">
                  <c:v>41835.5</c:v>
                </c:pt>
                <c:pt idx="68">
                  <c:v>41835.5</c:v>
                </c:pt>
                <c:pt idx="69">
                  <c:v>42554.5</c:v>
                </c:pt>
                <c:pt idx="70">
                  <c:v>42560.5</c:v>
                </c:pt>
                <c:pt idx="71">
                  <c:v>42752.5</c:v>
                </c:pt>
                <c:pt idx="72">
                  <c:v>42752.5</c:v>
                </c:pt>
                <c:pt idx="73">
                  <c:v>42755.5</c:v>
                </c:pt>
                <c:pt idx="74">
                  <c:v>42755.5</c:v>
                </c:pt>
                <c:pt idx="75">
                  <c:v>42770</c:v>
                </c:pt>
                <c:pt idx="76">
                  <c:v>42776.5</c:v>
                </c:pt>
                <c:pt idx="77">
                  <c:v>43065</c:v>
                </c:pt>
                <c:pt idx="78">
                  <c:v>43983.5</c:v>
                </c:pt>
                <c:pt idx="79">
                  <c:v>45986.5</c:v>
                </c:pt>
                <c:pt idx="80">
                  <c:v>46057.5</c:v>
                </c:pt>
                <c:pt idx="81">
                  <c:v>46060.5</c:v>
                </c:pt>
                <c:pt idx="82">
                  <c:v>46094.5</c:v>
                </c:pt>
                <c:pt idx="83">
                  <c:v>46123.5</c:v>
                </c:pt>
                <c:pt idx="84">
                  <c:v>46126.5</c:v>
                </c:pt>
                <c:pt idx="85">
                  <c:v>46129.5</c:v>
                </c:pt>
                <c:pt idx="86">
                  <c:v>47026.5</c:v>
                </c:pt>
                <c:pt idx="87">
                  <c:v>47041</c:v>
                </c:pt>
                <c:pt idx="88">
                  <c:v>47041</c:v>
                </c:pt>
                <c:pt idx="89">
                  <c:v>47070.5</c:v>
                </c:pt>
                <c:pt idx="90">
                  <c:v>49001.5</c:v>
                </c:pt>
                <c:pt idx="91">
                  <c:v>50615.5</c:v>
                </c:pt>
                <c:pt idx="92">
                  <c:v>51228</c:v>
                </c:pt>
                <c:pt idx="93">
                  <c:v>51259.5</c:v>
                </c:pt>
                <c:pt idx="94">
                  <c:v>51259.5</c:v>
                </c:pt>
                <c:pt idx="95">
                  <c:v>51405.5</c:v>
                </c:pt>
                <c:pt idx="96">
                  <c:v>52495</c:v>
                </c:pt>
                <c:pt idx="97">
                  <c:v>52495.5</c:v>
                </c:pt>
                <c:pt idx="98">
                  <c:v>53240.5</c:v>
                </c:pt>
                <c:pt idx="99">
                  <c:v>53313.5</c:v>
                </c:pt>
                <c:pt idx="100">
                  <c:v>53462</c:v>
                </c:pt>
                <c:pt idx="101">
                  <c:v>53462</c:v>
                </c:pt>
                <c:pt idx="102">
                  <c:v>53495</c:v>
                </c:pt>
                <c:pt idx="103">
                  <c:v>54373.5</c:v>
                </c:pt>
                <c:pt idx="104">
                  <c:v>54373.5</c:v>
                </c:pt>
                <c:pt idx="105">
                  <c:v>54418</c:v>
                </c:pt>
                <c:pt idx="106">
                  <c:v>54450</c:v>
                </c:pt>
                <c:pt idx="107">
                  <c:v>54532</c:v>
                </c:pt>
                <c:pt idx="108">
                  <c:v>54585</c:v>
                </c:pt>
                <c:pt idx="109">
                  <c:v>54611</c:v>
                </c:pt>
                <c:pt idx="110">
                  <c:v>55250.5</c:v>
                </c:pt>
                <c:pt idx="111">
                  <c:v>55594.5</c:v>
                </c:pt>
                <c:pt idx="112">
                  <c:v>55633.5</c:v>
                </c:pt>
                <c:pt idx="113">
                  <c:v>55656.5</c:v>
                </c:pt>
                <c:pt idx="114">
                  <c:v>55659.5</c:v>
                </c:pt>
                <c:pt idx="115">
                  <c:v>56331.5</c:v>
                </c:pt>
                <c:pt idx="116">
                  <c:v>56331.5</c:v>
                </c:pt>
                <c:pt idx="117">
                  <c:v>56704.5</c:v>
                </c:pt>
                <c:pt idx="118">
                  <c:v>57690</c:v>
                </c:pt>
                <c:pt idx="119">
                  <c:v>57782.5</c:v>
                </c:pt>
                <c:pt idx="120">
                  <c:v>58721.5</c:v>
                </c:pt>
                <c:pt idx="121">
                  <c:v>58823.5</c:v>
                </c:pt>
                <c:pt idx="122">
                  <c:v>58837</c:v>
                </c:pt>
                <c:pt idx="123">
                  <c:v>58849.5</c:v>
                </c:pt>
                <c:pt idx="124">
                  <c:v>59830.5</c:v>
                </c:pt>
                <c:pt idx="125">
                  <c:v>60838.5</c:v>
                </c:pt>
                <c:pt idx="126">
                  <c:v>60964.5</c:v>
                </c:pt>
                <c:pt idx="127">
                  <c:v>60977.5</c:v>
                </c:pt>
                <c:pt idx="128">
                  <c:v>60977.5</c:v>
                </c:pt>
                <c:pt idx="129">
                  <c:v>60977.5</c:v>
                </c:pt>
                <c:pt idx="130">
                  <c:v>60984.5</c:v>
                </c:pt>
                <c:pt idx="131">
                  <c:v>60990</c:v>
                </c:pt>
                <c:pt idx="132">
                  <c:v>61043.5</c:v>
                </c:pt>
                <c:pt idx="133">
                  <c:v>61067</c:v>
                </c:pt>
                <c:pt idx="134">
                  <c:v>61964</c:v>
                </c:pt>
                <c:pt idx="135">
                  <c:v>62028</c:v>
                </c:pt>
                <c:pt idx="136">
                  <c:v>62042</c:v>
                </c:pt>
                <c:pt idx="137">
                  <c:v>62042</c:v>
                </c:pt>
                <c:pt idx="138">
                  <c:v>62042</c:v>
                </c:pt>
                <c:pt idx="139">
                  <c:v>62112.5</c:v>
                </c:pt>
                <c:pt idx="140">
                  <c:v>62112.5</c:v>
                </c:pt>
                <c:pt idx="141">
                  <c:v>62874.5</c:v>
                </c:pt>
                <c:pt idx="142">
                  <c:v>62933</c:v>
                </c:pt>
                <c:pt idx="143">
                  <c:v>62934</c:v>
                </c:pt>
                <c:pt idx="144">
                  <c:v>62934</c:v>
                </c:pt>
                <c:pt idx="145">
                  <c:v>63135</c:v>
                </c:pt>
                <c:pt idx="146">
                  <c:v>63160.5</c:v>
                </c:pt>
                <c:pt idx="147">
                  <c:v>63160.5</c:v>
                </c:pt>
                <c:pt idx="148">
                  <c:v>63160.5</c:v>
                </c:pt>
                <c:pt idx="149">
                  <c:v>63292</c:v>
                </c:pt>
                <c:pt idx="150">
                  <c:v>63849.5</c:v>
                </c:pt>
                <c:pt idx="151">
                  <c:v>63984</c:v>
                </c:pt>
                <c:pt idx="152">
                  <c:v>63987</c:v>
                </c:pt>
                <c:pt idx="153">
                  <c:v>64083.5</c:v>
                </c:pt>
                <c:pt idx="154">
                  <c:v>64238.5</c:v>
                </c:pt>
                <c:pt idx="155">
                  <c:v>64277.5</c:v>
                </c:pt>
                <c:pt idx="156">
                  <c:v>64303.5</c:v>
                </c:pt>
                <c:pt idx="157">
                  <c:v>64338.5</c:v>
                </c:pt>
                <c:pt idx="158">
                  <c:v>64970</c:v>
                </c:pt>
                <c:pt idx="159">
                  <c:v>64990.5</c:v>
                </c:pt>
                <c:pt idx="160">
                  <c:v>65106.5</c:v>
                </c:pt>
                <c:pt idx="161">
                  <c:v>65229</c:v>
                </c:pt>
                <c:pt idx="162">
                  <c:v>65272</c:v>
                </c:pt>
                <c:pt idx="163">
                  <c:v>65286.5</c:v>
                </c:pt>
                <c:pt idx="164">
                  <c:v>65303.5</c:v>
                </c:pt>
                <c:pt idx="165">
                  <c:v>65379.5</c:v>
                </c:pt>
                <c:pt idx="166">
                  <c:v>66319.5</c:v>
                </c:pt>
                <c:pt idx="167">
                  <c:v>66966.5</c:v>
                </c:pt>
                <c:pt idx="168">
                  <c:v>67271</c:v>
                </c:pt>
                <c:pt idx="169">
                  <c:v>67295</c:v>
                </c:pt>
                <c:pt idx="170">
                  <c:v>67332</c:v>
                </c:pt>
                <c:pt idx="171">
                  <c:v>67400.5</c:v>
                </c:pt>
                <c:pt idx="172">
                  <c:v>68302.5</c:v>
                </c:pt>
                <c:pt idx="173">
                  <c:v>68305</c:v>
                </c:pt>
                <c:pt idx="174">
                  <c:v>68311</c:v>
                </c:pt>
                <c:pt idx="175">
                  <c:v>68311</c:v>
                </c:pt>
                <c:pt idx="176">
                  <c:v>68311</c:v>
                </c:pt>
                <c:pt idx="177">
                  <c:v>68320.5</c:v>
                </c:pt>
                <c:pt idx="178">
                  <c:v>68320.5</c:v>
                </c:pt>
                <c:pt idx="179">
                  <c:v>68323.5</c:v>
                </c:pt>
                <c:pt idx="180">
                  <c:v>68335</c:v>
                </c:pt>
                <c:pt idx="181">
                  <c:v>68335</c:v>
                </c:pt>
                <c:pt idx="182">
                  <c:v>68381</c:v>
                </c:pt>
                <c:pt idx="183">
                  <c:v>68381</c:v>
                </c:pt>
                <c:pt idx="184">
                  <c:v>68381</c:v>
                </c:pt>
                <c:pt idx="185">
                  <c:v>68389.5</c:v>
                </c:pt>
                <c:pt idx="186">
                  <c:v>68389.5</c:v>
                </c:pt>
                <c:pt idx="187">
                  <c:v>68390</c:v>
                </c:pt>
                <c:pt idx="188">
                  <c:v>68427.5</c:v>
                </c:pt>
                <c:pt idx="189">
                  <c:v>68465.5</c:v>
                </c:pt>
                <c:pt idx="190">
                  <c:v>68465.5</c:v>
                </c:pt>
                <c:pt idx="191">
                  <c:v>68465.5</c:v>
                </c:pt>
                <c:pt idx="192">
                  <c:v>68472</c:v>
                </c:pt>
                <c:pt idx="193">
                  <c:v>68472</c:v>
                </c:pt>
                <c:pt idx="194">
                  <c:v>69296.5</c:v>
                </c:pt>
                <c:pt idx="195">
                  <c:v>69296.5</c:v>
                </c:pt>
                <c:pt idx="196">
                  <c:v>69424.5</c:v>
                </c:pt>
                <c:pt idx="197">
                  <c:v>69424.5</c:v>
                </c:pt>
                <c:pt idx="198">
                  <c:v>69445</c:v>
                </c:pt>
                <c:pt idx="199">
                  <c:v>69445</c:v>
                </c:pt>
                <c:pt idx="200">
                  <c:v>69467.5</c:v>
                </c:pt>
                <c:pt idx="201">
                  <c:v>69553</c:v>
                </c:pt>
                <c:pt idx="202">
                  <c:v>69553</c:v>
                </c:pt>
                <c:pt idx="203">
                  <c:v>69604.5</c:v>
                </c:pt>
                <c:pt idx="204">
                  <c:v>69604.5</c:v>
                </c:pt>
                <c:pt idx="205">
                  <c:v>70177.5</c:v>
                </c:pt>
                <c:pt idx="206">
                  <c:v>70224</c:v>
                </c:pt>
                <c:pt idx="207">
                  <c:v>70227</c:v>
                </c:pt>
                <c:pt idx="208">
                  <c:v>70233</c:v>
                </c:pt>
                <c:pt idx="209">
                  <c:v>70308.5</c:v>
                </c:pt>
                <c:pt idx="210">
                  <c:v>70309</c:v>
                </c:pt>
                <c:pt idx="211">
                  <c:v>70343.5</c:v>
                </c:pt>
                <c:pt idx="212">
                  <c:v>70423</c:v>
                </c:pt>
                <c:pt idx="213">
                  <c:v>70460</c:v>
                </c:pt>
                <c:pt idx="214">
                  <c:v>70460.5</c:v>
                </c:pt>
                <c:pt idx="215">
                  <c:v>70480.5</c:v>
                </c:pt>
                <c:pt idx="216">
                  <c:v>70481</c:v>
                </c:pt>
                <c:pt idx="217">
                  <c:v>70481</c:v>
                </c:pt>
                <c:pt idx="218">
                  <c:v>70481</c:v>
                </c:pt>
                <c:pt idx="219">
                  <c:v>70481</c:v>
                </c:pt>
                <c:pt idx="220">
                  <c:v>70485</c:v>
                </c:pt>
                <c:pt idx="221">
                  <c:v>70485</c:v>
                </c:pt>
                <c:pt idx="222">
                  <c:v>71428</c:v>
                </c:pt>
                <c:pt idx="223">
                  <c:v>71470</c:v>
                </c:pt>
                <c:pt idx="224">
                  <c:v>71472.5</c:v>
                </c:pt>
                <c:pt idx="225">
                  <c:v>71509</c:v>
                </c:pt>
                <c:pt idx="226">
                  <c:v>71511.5</c:v>
                </c:pt>
                <c:pt idx="227">
                  <c:v>71512</c:v>
                </c:pt>
                <c:pt idx="228">
                  <c:v>71554</c:v>
                </c:pt>
                <c:pt idx="229">
                  <c:v>71592.5</c:v>
                </c:pt>
                <c:pt idx="230">
                  <c:v>71644</c:v>
                </c:pt>
                <c:pt idx="231">
                  <c:v>71656</c:v>
                </c:pt>
                <c:pt idx="232">
                  <c:v>71658.5</c:v>
                </c:pt>
                <c:pt idx="233">
                  <c:v>71670.5</c:v>
                </c:pt>
                <c:pt idx="234">
                  <c:v>71782</c:v>
                </c:pt>
                <c:pt idx="235">
                  <c:v>71782</c:v>
                </c:pt>
                <c:pt idx="236">
                  <c:v>72367</c:v>
                </c:pt>
                <c:pt idx="237">
                  <c:v>72436</c:v>
                </c:pt>
                <c:pt idx="238">
                  <c:v>72498</c:v>
                </c:pt>
                <c:pt idx="239">
                  <c:v>72559.5</c:v>
                </c:pt>
                <c:pt idx="240">
                  <c:v>72749</c:v>
                </c:pt>
                <c:pt idx="241">
                  <c:v>73765.5</c:v>
                </c:pt>
                <c:pt idx="242">
                  <c:v>73928.5</c:v>
                </c:pt>
                <c:pt idx="243">
                  <c:v>74683.5</c:v>
                </c:pt>
                <c:pt idx="244">
                  <c:v>74857.5</c:v>
                </c:pt>
                <c:pt idx="245">
                  <c:v>75719.5</c:v>
                </c:pt>
                <c:pt idx="246">
                  <c:v>75812.5</c:v>
                </c:pt>
                <c:pt idx="247">
                  <c:v>75813</c:v>
                </c:pt>
                <c:pt idx="248">
                  <c:v>75897.5</c:v>
                </c:pt>
                <c:pt idx="249">
                  <c:v>75939</c:v>
                </c:pt>
                <c:pt idx="250">
                  <c:v>76894.5</c:v>
                </c:pt>
                <c:pt idx="251">
                  <c:v>76941</c:v>
                </c:pt>
                <c:pt idx="252">
                  <c:v>76955</c:v>
                </c:pt>
                <c:pt idx="253">
                  <c:v>76958.5</c:v>
                </c:pt>
                <c:pt idx="254">
                  <c:v>76979</c:v>
                </c:pt>
                <c:pt idx="255">
                  <c:v>77751</c:v>
                </c:pt>
                <c:pt idx="256">
                  <c:v>77892.5</c:v>
                </c:pt>
                <c:pt idx="257">
                  <c:v>77978</c:v>
                </c:pt>
                <c:pt idx="258">
                  <c:v>77980.5</c:v>
                </c:pt>
                <c:pt idx="259">
                  <c:v>78025</c:v>
                </c:pt>
                <c:pt idx="260">
                  <c:v>78916.5</c:v>
                </c:pt>
                <c:pt idx="261">
                  <c:v>78975</c:v>
                </c:pt>
                <c:pt idx="262">
                  <c:v>79208</c:v>
                </c:pt>
                <c:pt idx="263">
                  <c:v>79263.5</c:v>
                </c:pt>
                <c:pt idx="264">
                  <c:v>79790</c:v>
                </c:pt>
                <c:pt idx="265">
                  <c:v>79825.5</c:v>
                </c:pt>
                <c:pt idx="266">
                  <c:v>79974</c:v>
                </c:pt>
                <c:pt idx="267">
                  <c:v>80186.5</c:v>
                </c:pt>
                <c:pt idx="268">
                  <c:v>80245</c:v>
                </c:pt>
                <c:pt idx="269">
                  <c:v>80993.5</c:v>
                </c:pt>
                <c:pt idx="270">
                  <c:v>81056</c:v>
                </c:pt>
                <c:pt idx="271">
                  <c:v>81061.5</c:v>
                </c:pt>
                <c:pt idx="272">
                  <c:v>81165.5</c:v>
                </c:pt>
                <c:pt idx="273">
                  <c:v>81340.5</c:v>
                </c:pt>
                <c:pt idx="274">
                  <c:v>82147</c:v>
                </c:pt>
                <c:pt idx="275">
                  <c:v>82147.5</c:v>
                </c:pt>
                <c:pt idx="276">
                  <c:v>82281</c:v>
                </c:pt>
                <c:pt idx="277">
                  <c:v>82304.5</c:v>
                </c:pt>
                <c:pt idx="278">
                  <c:v>82304.5</c:v>
                </c:pt>
                <c:pt idx="279">
                  <c:v>82363</c:v>
                </c:pt>
                <c:pt idx="280">
                  <c:v>82374.5</c:v>
                </c:pt>
                <c:pt idx="281">
                  <c:v>83076.5</c:v>
                </c:pt>
                <c:pt idx="282">
                  <c:v>83309.5</c:v>
                </c:pt>
                <c:pt idx="283">
                  <c:v>83336</c:v>
                </c:pt>
                <c:pt idx="284">
                  <c:v>83414.5</c:v>
                </c:pt>
                <c:pt idx="285">
                  <c:v>83440.5</c:v>
                </c:pt>
                <c:pt idx="286">
                  <c:v>84349.5</c:v>
                </c:pt>
                <c:pt idx="287">
                  <c:v>84350</c:v>
                </c:pt>
                <c:pt idx="288">
                  <c:v>84428.5</c:v>
                </c:pt>
                <c:pt idx="289">
                  <c:v>84579.5</c:v>
                </c:pt>
              </c:numCache>
            </c:numRef>
          </c:xVal>
          <c:yVal>
            <c:numRef>
              <c:f>Active!$K$21:$K$868</c:f>
              <c:numCache>
                <c:formatCode>General</c:formatCode>
                <c:ptCount val="848"/>
                <c:pt idx="36">
                  <c:v>-6.6163627285277471E-2</c:v>
                </c:pt>
                <c:pt idx="125">
                  <c:v>7.3257867989013903E-3</c:v>
                </c:pt>
                <c:pt idx="127">
                  <c:v>6.8047521635890007E-3</c:v>
                </c:pt>
                <c:pt idx="129">
                  <c:v>7.7047521626809612E-3</c:v>
                </c:pt>
                <c:pt idx="134">
                  <c:v>1.0462661026394926E-2</c:v>
                </c:pt>
                <c:pt idx="135">
                  <c:v>9.5018968859221786E-3</c:v>
                </c:pt>
                <c:pt idx="143">
                  <c:v>6.769829400582239E-3</c:v>
                </c:pt>
                <c:pt idx="144">
                  <c:v>6.7776799842249602E-3</c:v>
                </c:pt>
                <c:pt idx="145">
                  <c:v>6.824304502515588E-3</c:v>
                </c:pt>
                <c:pt idx="149">
                  <c:v>7.576804950076621E-3</c:v>
                </c:pt>
                <c:pt idx="150">
                  <c:v>4.0154610032914206E-3</c:v>
                </c:pt>
                <c:pt idx="151">
                  <c:v>5.9260425914544612E-3</c:v>
                </c:pt>
                <c:pt idx="152">
                  <c:v>5.3716317779617384E-3</c:v>
                </c:pt>
                <c:pt idx="156">
                  <c:v>5.2812903231824748E-3</c:v>
                </c:pt>
                <c:pt idx="157">
                  <c:v>4.9464974290458485E-3</c:v>
                </c:pt>
                <c:pt idx="161">
                  <c:v>2.4455525126541033E-3</c:v>
                </c:pt>
                <c:pt idx="162">
                  <c:v>4.165664104220923E-3</c:v>
                </c:pt>
                <c:pt idx="163">
                  <c:v>2.8526784808491357E-3</c:v>
                </c:pt>
                <c:pt idx="164">
                  <c:v>2.6443504975759424E-3</c:v>
                </c:pt>
                <c:pt idx="165">
                  <c:v>2.1659430713043548E-3</c:v>
                </c:pt>
                <c:pt idx="167">
                  <c:v>-3.7173804230405949E-3</c:v>
                </c:pt>
                <c:pt idx="168">
                  <c:v>-3.8900785948499106E-3</c:v>
                </c:pt>
                <c:pt idx="174">
                  <c:v>-8.1524959969101474E-3</c:v>
                </c:pt>
                <c:pt idx="175">
                  <c:v>-8.0724959989311174E-3</c:v>
                </c:pt>
                <c:pt idx="176">
                  <c:v>-8.0524959994363599E-3</c:v>
                </c:pt>
                <c:pt idx="177">
                  <c:v>-8.774796937359497E-3</c:v>
                </c:pt>
                <c:pt idx="178">
                  <c:v>-8.774796937359497E-3</c:v>
                </c:pt>
                <c:pt idx="180">
                  <c:v>-7.887782558100298E-3</c:v>
                </c:pt>
                <c:pt idx="181">
                  <c:v>-7.887782558100298E-3</c:v>
                </c:pt>
                <c:pt idx="182">
                  <c:v>-7.922081793367397E-3</c:v>
                </c:pt>
                <c:pt idx="183">
                  <c:v>-7.8620817876071669E-3</c:v>
                </c:pt>
                <c:pt idx="184">
                  <c:v>-7.8220817886176519E-3</c:v>
                </c:pt>
                <c:pt idx="185">
                  <c:v>-9.1262457790435292E-3</c:v>
                </c:pt>
                <c:pt idx="186">
                  <c:v>-9.0962457834393717E-3</c:v>
                </c:pt>
                <c:pt idx="187">
                  <c:v>-7.8853142476873472E-3</c:v>
                </c:pt>
                <c:pt idx="189">
                  <c:v>-9.3046532056177966E-3</c:v>
                </c:pt>
                <c:pt idx="190">
                  <c:v>-9.3046532056177966E-3</c:v>
                </c:pt>
                <c:pt idx="191">
                  <c:v>-9.2046532008680515E-3</c:v>
                </c:pt>
                <c:pt idx="192">
                  <c:v>-7.3725433176150545E-3</c:v>
                </c:pt>
                <c:pt idx="193">
                  <c:v>-7.3725433176150545E-3</c:v>
                </c:pt>
                <c:pt idx="194">
                  <c:v>-1.2176450196420774E-2</c:v>
                </c:pt>
                <c:pt idx="195">
                  <c:v>-1.2176450196420774E-2</c:v>
                </c:pt>
                <c:pt idx="196">
                  <c:v>-1.2497978488681838E-2</c:v>
                </c:pt>
                <c:pt idx="197">
                  <c:v>-1.2497978488681838E-2</c:v>
                </c:pt>
                <c:pt idx="198">
                  <c:v>-1.1019785757525824E-2</c:v>
                </c:pt>
                <c:pt idx="199">
                  <c:v>-1.1019785757525824E-2</c:v>
                </c:pt>
                <c:pt idx="201">
                  <c:v>-1.2578575260704383E-2</c:v>
                </c:pt>
                <c:pt idx="202">
                  <c:v>-1.2578575260704383E-2</c:v>
                </c:pt>
                <c:pt idx="203">
                  <c:v>-1.7562627661391161E-2</c:v>
                </c:pt>
                <c:pt idx="204">
                  <c:v>-1.7562627661391161E-2</c:v>
                </c:pt>
                <c:pt idx="205">
                  <c:v>-1.6375094179238658E-2</c:v>
                </c:pt>
                <c:pt idx="206">
                  <c:v>-1.4868461883452255E-2</c:v>
                </c:pt>
                <c:pt idx="207">
                  <c:v>-1.5892872695985716E-2</c:v>
                </c:pt>
                <c:pt idx="208">
                  <c:v>-1.6941694346314762E-2</c:v>
                </c:pt>
                <c:pt idx="209">
                  <c:v>-1.7371033296512906E-2</c:v>
                </c:pt>
                <c:pt idx="210">
                  <c:v>-1.6350101766875014E-2</c:v>
                </c:pt>
                <c:pt idx="211">
                  <c:v>-1.6525826191355009E-2</c:v>
                </c:pt>
                <c:pt idx="213">
                  <c:v>-1.6268779676465783E-2</c:v>
                </c:pt>
                <c:pt idx="214">
                  <c:v>-1.8117848143447191E-2</c:v>
                </c:pt>
                <c:pt idx="215">
                  <c:v>-1.8410586941172369E-2</c:v>
                </c:pt>
                <c:pt idx="216">
                  <c:v>-1.7449655417294707E-2</c:v>
                </c:pt>
                <c:pt idx="217">
                  <c:v>-1.6779655416030437E-2</c:v>
                </c:pt>
                <c:pt idx="218">
                  <c:v>-1.6739655417040922E-2</c:v>
                </c:pt>
                <c:pt idx="219">
                  <c:v>-1.6139655417646281E-2</c:v>
                </c:pt>
                <c:pt idx="220">
                  <c:v>-1.5982203171006404E-2</c:v>
                </c:pt>
                <c:pt idx="221">
                  <c:v>-1.5982203171006404E-2</c:v>
                </c:pt>
                <c:pt idx="223">
                  <c:v>-1.9847088893584441E-2</c:v>
                </c:pt>
                <c:pt idx="225">
                  <c:v>-2.0654429543355945E-2</c:v>
                </c:pt>
                <c:pt idx="226">
                  <c:v>-2.2549771900230553E-2</c:v>
                </c:pt>
                <c:pt idx="227">
                  <c:v>-2.0708840369479731E-2</c:v>
                </c:pt>
                <c:pt idx="228">
                  <c:v>-1.7970591834455263E-2</c:v>
                </c:pt>
                <c:pt idx="229">
                  <c:v>-2.0518864024779759E-2</c:v>
                </c:pt>
                <c:pt idx="230">
                  <c:v>-2.100291641545482E-2</c:v>
                </c:pt>
                <c:pt idx="231">
                  <c:v>-2.2120559697214048E-2</c:v>
                </c:pt>
                <c:pt idx="232">
                  <c:v>-2.1615902056510095E-2</c:v>
                </c:pt>
                <c:pt idx="233">
                  <c:v>-2.193354533665115E-2</c:v>
                </c:pt>
                <c:pt idx="234">
                  <c:v>-2.1705814120650757E-2</c:v>
                </c:pt>
                <c:pt idx="235">
                  <c:v>-2.1705814120650757E-2</c:v>
                </c:pt>
                <c:pt idx="236">
                  <c:v>-2.3215923909447156E-2</c:v>
                </c:pt>
                <c:pt idx="238">
                  <c:v>-2.3991863025003113E-2</c:v>
                </c:pt>
                <c:pt idx="239">
                  <c:v>-2.625728482962586E-2</c:v>
                </c:pt>
                <c:pt idx="240">
                  <c:v>-2.6944234923576005E-2</c:v>
                </c:pt>
                <c:pt idx="241">
                  <c:v>-3.0430434249865357E-2</c:v>
                </c:pt>
                <c:pt idx="242">
                  <c:v>-3.7356755441578571E-2</c:v>
                </c:pt>
                <c:pt idx="243">
                  <c:v>-3.5580145005951636E-2</c:v>
                </c:pt>
                <c:pt idx="245">
                  <c:v>-3.4470014659746084E-2</c:v>
                </c:pt>
                <c:pt idx="247">
                  <c:v>-4.0415818533801939E-2</c:v>
                </c:pt>
                <c:pt idx="248">
                  <c:v>-4.5398389942420181E-2</c:v>
                </c:pt>
                <c:pt idx="249">
                  <c:v>-4.0701072946831118E-2</c:v>
                </c:pt>
                <c:pt idx="250">
                  <c:v>-4.4480918950284831E-2</c:v>
                </c:pt>
                <c:pt idx="251">
                  <c:v>-4.4374286648235284E-2</c:v>
                </c:pt>
                <c:pt idx="254">
                  <c:v>-4.3163490357983392E-2</c:v>
                </c:pt>
                <c:pt idx="255">
                  <c:v>-4.8265207900840323E-2</c:v>
                </c:pt>
                <c:pt idx="256">
                  <c:v>-4.9021584665752016E-2</c:v>
                </c:pt>
                <c:pt idx="257">
                  <c:v>-4.9282293242868036E-2</c:v>
                </c:pt>
                <c:pt idx="258">
                  <c:v>-4.927763558953302E-2</c:v>
                </c:pt>
                <c:pt idx="259">
                  <c:v>-4.90347294107778E-2</c:v>
                </c:pt>
                <c:pt idx="260">
                  <c:v>-5.3453811262443196E-2</c:v>
                </c:pt>
                <c:pt idx="261">
                  <c:v>-5.2164822242048103E-2</c:v>
                </c:pt>
                <c:pt idx="262">
                  <c:v>-5.6890729218139313E-2</c:v>
                </c:pt>
                <c:pt idx="263">
                  <c:v>-5.474732937727822E-2</c:v>
                </c:pt>
                <c:pt idx="264">
                  <c:v>-5.564642819808796E-2</c:v>
                </c:pt>
                <c:pt idx="265">
                  <c:v>-5.6540289559052326E-2</c:v>
                </c:pt>
                <c:pt idx="266">
                  <c:v>-5.5483625117631163E-2</c:v>
                </c:pt>
                <c:pt idx="267">
                  <c:v>-4.828772482869681E-2</c:v>
                </c:pt>
                <c:pt idx="268">
                  <c:v>-5.7098735807812773E-2</c:v>
                </c:pt>
                <c:pt idx="269">
                  <c:v>-6.0124235264083836E-2</c:v>
                </c:pt>
                <c:pt idx="270">
                  <c:v>-5.8507794004981406E-2</c:v>
                </c:pt>
                <c:pt idx="271">
                  <c:v>-5.9457547176862136E-2</c:v>
                </c:pt>
                <c:pt idx="272">
                  <c:v>-6.0943788907025009E-2</c:v>
                </c:pt>
                <c:pt idx="273">
                  <c:v>-6.2217753380537033E-2</c:v>
                </c:pt>
                <c:pt idx="274">
                  <c:v>-6.6395195346558467E-2</c:v>
                </c:pt>
                <c:pt idx="275">
                  <c:v>-6.6854263823188376E-2</c:v>
                </c:pt>
                <c:pt idx="276">
                  <c:v>5.537445471418323E-2</c:v>
                </c:pt>
                <c:pt idx="277">
                  <c:v>-6.7101763372193091E-2</c:v>
                </c:pt>
                <c:pt idx="278">
                  <c:v>-6.6801763365219813E-2</c:v>
                </c:pt>
                <c:pt idx="279">
                  <c:v>-6.8312774346850347E-2</c:v>
                </c:pt>
                <c:pt idx="280">
                  <c:v>-6.7271349151269533E-2</c:v>
                </c:pt>
                <c:pt idx="281">
                  <c:v>-7.0703480909287464E-2</c:v>
                </c:pt>
                <c:pt idx="282">
                  <c:v>-7.1629387886787299E-2</c:v>
                </c:pt>
                <c:pt idx="283">
                  <c:v>-6.996001679362962E-2</c:v>
                </c:pt>
                <c:pt idx="284">
                  <c:v>-7.253376657172339E-2</c:v>
                </c:pt>
                <c:pt idx="285">
                  <c:v>-7.2505326999817044E-2</c:v>
                </c:pt>
                <c:pt idx="286">
                  <c:v>-7.5991805293597281E-2</c:v>
                </c:pt>
                <c:pt idx="287">
                  <c:v>-7.2450873769412283E-2</c:v>
                </c:pt>
                <c:pt idx="288">
                  <c:v>-7.6124623541545589E-2</c:v>
                </c:pt>
                <c:pt idx="289">
                  <c:v>-7.7163301459222566E-2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799-4210-A755-3499E55DC8CF}"/>
            </c:ext>
          </c:extLst>
        </c:ser>
        <c:ser>
          <c:idx val="2"/>
          <c:order val="4"/>
          <c:tx>
            <c:strRef>
              <c:f>Active!$L$20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Active!$D$21:$D$92</c:f>
                <c:numCache>
                  <c:formatCode>General</c:formatCode>
                  <c:ptCount val="7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9">
                    <c:v>0</c:v>
                  </c:pt>
                  <c:pt idx="32">
                    <c:v>0</c:v>
                  </c:pt>
                  <c:pt idx="33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</c:numCache>
              </c:numRef>
            </c:plus>
            <c:minus>
              <c:numRef>
                <c:f>Active!$D$21:$D$92</c:f>
                <c:numCache>
                  <c:formatCode>General</c:formatCode>
                  <c:ptCount val="7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9">
                    <c:v>0</c:v>
                  </c:pt>
                  <c:pt idx="32">
                    <c:v>0</c:v>
                  </c:pt>
                  <c:pt idx="33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Active!$F$21:$F$868</c:f>
              <c:numCache>
                <c:formatCode>General</c:formatCode>
                <c:ptCount val="848"/>
                <c:pt idx="0">
                  <c:v>-6198.5</c:v>
                </c:pt>
                <c:pt idx="1">
                  <c:v>-5182</c:v>
                </c:pt>
                <c:pt idx="2">
                  <c:v>0.5</c:v>
                </c:pt>
                <c:pt idx="3">
                  <c:v>0.5</c:v>
                </c:pt>
                <c:pt idx="4">
                  <c:v>3.5</c:v>
                </c:pt>
                <c:pt idx="5">
                  <c:v>9.5</c:v>
                </c:pt>
                <c:pt idx="6">
                  <c:v>12</c:v>
                </c:pt>
                <c:pt idx="7">
                  <c:v>15</c:v>
                </c:pt>
                <c:pt idx="8">
                  <c:v>21</c:v>
                </c:pt>
                <c:pt idx="9">
                  <c:v>61.5</c:v>
                </c:pt>
                <c:pt idx="10">
                  <c:v>96.5</c:v>
                </c:pt>
                <c:pt idx="11">
                  <c:v>114.5</c:v>
                </c:pt>
                <c:pt idx="12">
                  <c:v>117</c:v>
                </c:pt>
                <c:pt idx="13">
                  <c:v>207.5</c:v>
                </c:pt>
                <c:pt idx="14">
                  <c:v>210.5</c:v>
                </c:pt>
                <c:pt idx="15">
                  <c:v>280.5</c:v>
                </c:pt>
                <c:pt idx="16">
                  <c:v>283.5</c:v>
                </c:pt>
                <c:pt idx="17">
                  <c:v>298</c:v>
                </c:pt>
                <c:pt idx="18">
                  <c:v>1189.5</c:v>
                </c:pt>
                <c:pt idx="19">
                  <c:v>1204</c:v>
                </c:pt>
                <c:pt idx="20">
                  <c:v>1207</c:v>
                </c:pt>
                <c:pt idx="21">
                  <c:v>11551.5</c:v>
                </c:pt>
                <c:pt idx="22">
                  <c:v>11621.5</c:v>
                </c:pt>
                <c:pt idx="23">
                  <c:v>11671</c:v>
                </c:pt>
                <c:pt idx="24">
                  <c:v>11755.5</c:v>
                </c:pt>
                <c:pt idx="25">
                  <c:v>11831.5</c:v>
                </c:pt>
                <c:pt idx="26">
                  <c:v>11846</c:v>
                </c:pt>
                <c:pt idx="27">
                  <c:v>11893</c:v>
                </c:pt>
                <c:pt idx="28">
                  <c:v>11893</c:v>
                </c:pt>
                <c:pt idx="29">
                  <c:v>12862.5</c:v>
                </c:pt>
                <c:pt idx="30">
                  <c:v>12862.5</c:v>
                </c:pt>
                <c:pt idx="31">
                  <c:v>13827</c:v>
                </c:pt>
                <c:pt idx="32">
                  <c:v>13905.5</c:v>
                </c:pt>
                <c:pt idx="33">
                  <c:v>14031</c:v>
                </c:pt>
                <c:pt idx="34">
                  <c:v>14031</c:v>
                </c:pt>
                <c:pt idx="35">
                  <c:v>15030.5</c:v>
                </c:pt>
                <c:pt idx="36">
                  <c:v>15091.5</c:v>
                </c:pt>
                <c:pt idx="37">
                  <c:v>15944.5</c:v>
                </c:pt>
                <c:pt idx="38">
                  <c:v>16064.5</c:v>
                </c:pt>
                <c:pt idx="39">
                  <c:v>16064.5</c:v>
                </c:pt>
                <c:pt idx="40">
                  <c:v>17069.5</c:v>
                </c:pt>
                <c:pt idx="41">
                  <c:v>17244.5</c:v>
                </c:pt>
                <c:pt idx="42">
                  <c:v>28971.5</c:v>
                </c:pt>
                <c:pt idx="43">
                  <c:v>28974</c:v>
                </c:pt>
                <c:pt idx="44">
                  <c:v>28974.5</c:v>
                </c:pt>
                <c:pt idx="45">
                  <c:v>33145</c:v>
                </c:pt>
                <c:pt idx="46">
                  <c:v>33171</c:v>
                </c:pt>
                <c:pt idx="47">
                  <c:v>33174</c:v>
                </c:pt>
                <c:pt idx="48">
                  <c:v>33439.5</c:v>
                </c:pt>
                <c:pt idx="49">
                  <c:v>33442.5</c:v>
                </c:pt>
                <c:pt idx="50">
                  <c:v>34520.5</c:v>
                </c:pt>
                <c:pt idx="51">
                  <c:v>35316</c:v>
                </c:pt>
                <c:pt idx="52">
                  <c:v>35386.5</c:v>
                </c:pt>
                <c:pt idx="53">
                  <c:v>35576</c:v>
                </c:pt>
                <c:pt idx="54">
                  <c:v>35595.5</c:v>
                </c:pt>
                <c:pt idx="55">
                  <c:v>38473</c:v>
                </c:pt>
                <c:pt idx="56">
                  <c:v>39429.5</c:v>
                </c:pt>
                <c:pt idx="57">
                  <c:v>39429.5</c:v>
                </c:pt>
                <c:pt idx="58">
                  <c:v>39709.5</c:v>
                </c:pt>
                <c:pt idx="59">
                  <c:v>40743</c:v>
                </c:pt>
                <c:pt idx="60">
                  <c:v>40776</c:v>
                </c:pt>
                <c:pt idx="61">
                  <c:v>41680.5</c:v>
                </c:pt>
                <c:pt idx="62">
                  <c:v>41681</c:v>
                </c:pt>
                <c:pt idx="63">
                  <c:v>41777</c:v>
                </c:pt>
                <c:pt idx="64">
                  <c:v>41777</c:v>
                </c:pt>
                <c:pt idx="65">
                  <c:v>41829.5</c:v>
                </c:pt>
                <c:pt idx="66">
                  <c:v>41835.5</c:v>
                </c:pt>
                <c:pt idx="67">
                  <c:v>41835.5</c:v>
                </c:pt>
                <c:pt idx="68">
                  <c:v>41835.5</c:v>
                </c:pt>
                <c:pt idx="69">
                  <c:v>42554.5</c:v>
                </c:pt>
                <c:pt idx="70">
                  <c:v>42560.5</c:v>
                </c:pt>
                <c:pt idx="71">
                  <c:v>42752.5</c:v>
                </c:pt>
                <c:pt idx="72">
                  <c:v>42752.5</c:v>
                </c:pt>
                <c:pt idx="73">
                  <c:v>42755.5</c:v>
                </c:pt>
                <c:pt idx="74">
                  <c:v>42755.5</c:v>
                </c:pt>
                <c:pt idx="75">
                  <c:v>42770</c:v>
                </c:pt>
                <c:pt idx="76">
                  <c:v>42776.5</c:v>
                </c:pt>
                <c:pt idx="77">
                  <c:v>43065</c:v>
                </c:pt>
                <c:pt idx="78">
                  <c:v>43983.5</c:v>
                </c:pt>
                <c:pt idx="79">
                  <c:v>45986.5</c:v>
                </c:pt>
                <c:pt idx="80">
                  <c:v>46057.5</c:v>
                </c:pt>
                <c:pt idx="81">
                  <c:v>46060.5</c:v>
                </c:pt>
                <c:pt idx="82">
                  <c:v>46094.5</c:v>
                </c:pt>
                <c:pt idx="83">
                  <c:v>46123.5</c:v>
                </c:pt>
                <c:pt idx="84">
                  <c:v>46126.5</c:v>
                </c:pt>
                <c:pt idx="85">
                  <c:v>46129.5</c:v>
                </c:pt>
                <c:pt idx="86">
                  <c:v>47026.5</c:v>
                </c:pt>
                <c:pt idx="87">
                  <c:v>47041</c:v>
                </c:pt>
                <c:pt idx="88">
                  <c:v>47041</c:v>
                </c:pt>
                <c:pt idx="89">
                  <c:v>47070.5</c:v>
                </c:pt>
                <c:pt idx="90">
                  <c:v>49001.5</c:v>
                </c:pt>
                <c:pt idx="91">
                  <c:v>50615.5</c:v>
                </c:pt>
                <c:pt idx="92">
                  <c:v>51228</c:v>
                </c:pt>
                <c:pt idx="93">
                  <c:v>51259.5</c:v>
                </c:pt>
                <c:pt idx="94">
                  <c:v>51259.5</c:v>
                </c:pt>
                <c:pt idx="95">
                  <c:v>51405.5</c:v>
                </c:pt>
                <c:pt idx="96">
                  <c:v>52495</c:v>
                </c:pt>
                <c:pt idx="97">
                  <c:v>52495.5</c:v>
                </c:pt>
                <c:pt idx="98">
                  <c:v>53240.5</c:v>
                </c:pt>
                <c:pt idx="99">
                  <c:v>53313.5</c:v>
                </c:pt>
                <c:pt idx="100">
                  <c:v>53462</c:v>
                </c:pt>
                <c:pt idx="101">
                  <c:v>53462</c:v>
                </c:pt>
                <c:pt idx="102">
                  <c:v>53495</c:v>
                </c:pt>
                <c:pt idx="103">
                  <c:v>54373.5</c:v>
                </c:pt>
                <c:pt idx="104">
                  <c:v>54373.5</c:v>
                </c:pt>
                <c:pt idx="105">
                  <c:v>54418</c:v>
                </c:pt>
                <c:pt idx="106">
                  <c:v>54450</c:v>
                </c:pt>
                <c:pt idx="107">
                  <c:v>54532</c:v>
                </c:pt>
                <c:pt idx="108">
                  <c:v>54585</c:v>
                </c:pt>
                <c:pt idx="109">
                  <c:v>54611</c:v>
                </c:pt>
                <c:pt idx="110">
                  <c:v>55250.5</c:v>
                </c:pt>
                <c:pt idx="111">
                  <c:v>55594.5</c:v>
                </c:pt>
                <c:pt idx="112">
                  <c:v>55633.5</c:v>
                </c:pt>
                <c:pt idx="113">
                  <c:v>55656.5</c:v>
                </c:pt>
                <c:pt idx="114">
                  <c:v>55659.5</c:v>
                </c:pt>
                <c:pt idx="115">
                  <c:v>56331.5</c:v>
                </c:pt>
                <c:pt idx="116">
                  <c:v>56331.5</c:v>
                </c:pt>
                <c:pt idx="117">
                  <c:v>56704.5</c:v>
                </c:pt>
                <c:pt idx="118">
                  <c:v>57690</c:v>
                </c:pt>
                <c:pt idx="119">
                  <c:v>57782.5</c:v>
                </c:pt>
                <c:pt idx="120">
                  <c:v>58721.5</c:v>
                </c:pt>
                <c:pt idx="121">
                  <c:v>58823.5</c:v>
                </c:pt>
                <c:pt idx="122">
                  <c:v>58837</c:v>
                </c:pt>
                <c:pt idx="123">
                  <c:v>58849.5</c:v>
                </c:pt>
                <c:pt idx="124">
                  <c:v>59830.5</c:v>
                </c:pt>
                <c:pt idx="125">
                  <c:v>60838.5</c:v>
                </c:pt>
                <c:pt idx="126">
                  <c:v>60964.5</c:v>
                </c:pt>
                <c:pt idx="127">
                  <c:v>60977.5</c:v>
                </c:pt>
                <c:pt idx="128">
                  <c:v>60977.5</c:v>
                </c:pt>
                <c:pt idx="129">
                  <c:v>60977.5</c:v>
                </c:pt>
                <c:pt idx="130">
                  <c:v>60984.5</c:v>
                </c:pt>
                <c:pt idx="131">
                  <c:v>60990</c:v>
                </c:pt>
                <c:pt idx="132">
                  <c:v>61043.5</c:v>
                </c:pt>
                <c:pt idx="133">
                  <c:v>61067</c:v>
                </c:pt>
                <c:pt idx="134">
                  <c:v>61964</c:v>
                </c:pt>
                <c:pt idx="135">
                  <c:v>62028</c:v>
                </c:pt>
                <c:pt idx="136">
                  <c:v>62042</c:v>
                </c:pt>
                <c:pt idx="137">
                  <c:v>62042</c:v>
                </c:pt>
                <c:pt idx="138">
                  <c:v>62042</c:v>
                </c:pt>
                <c:pt idx="139">
                  <c:v>62112.5</c:v>
                </c:pt>
                <c:pt idx="140">
                  <c:v>62112.5</c:v>
                </c:pt>
                <c:pt idx="141">
                  <c:v>62874.5</c:v>
                </c:pt>
                <c:pt idx="142">
                  <c:v>62933</c:v>
                </c:pt>
                <c:pt idx="143">
                  <c:v>62934</c:v>
                </c:pt>
                <c:pt idx="144">
                  <c:v>62934</c:v>
                </c:pt>
                <c:pt idx="145">
                  <c:v>63135</c:v>
                </c:pt>
                <c:pt idx="146">
                  <c:v>63160.5</c:v>
                </c:pt>
                <c:pt idx="147">
                  <c:v>63160.5</c:v>
                </c:pt>
                <c:pt idx="148">
                  <c:v>63160.5</c:v>
                </c:pt>
                <c:pt idx="149">
                  <c:v>63292</c:v>
                </c:pt>
                <c:pt idx="150">
                  <c:v>63849.5</c:v>
                </c:pt>
                <c:pt idx="151">
                  <c:v>63984</c:v>
                </c:pt>
                <c:pt idx="152">
                  <c:v>63987</c:v>
                </c:pt>
                <c:pt idx="153">
                  <c:v>64083.5</c:v>
                </c:pt>
                <c:pt idx="154">
                  <c:v>64238.5</c:v>
                </c:pt>
                <c:pt idx="155">
                  <c:v>64277.5</c:v>
                </c:pt>
                <c:pt idx="156">
                  <c:v>64303.5</c:v>
                </c:pt>
                <c:pt idx="157">
                  <c:v>64338.5</c:v>
                </c:pt>
                <c:pt idx="158">
                  <c:v>64970</c:v>
                </c:pt>
                <c:pt idx="159">
                  <c:v>64990.5</c:v>
                </c:pt>
                <c:pt idx="160">
                  <c:v>65106.5</c:v>
                </c:pt>
                <c:pt idx="161">
                  <c:v>65229</c:v>
                </c:pt>
                <c:pt idx="162">
                  <c:v>65272</c:v>
                </c:pt>
                <c:pt idx="163">
                  <c:v>65286.5</c:v>
                </c:pt>
                <c:pt idx="164">
                  <c:v>65303.5</c:v>
                </c:pt>
                <c:pt idx="165">
                  <c:v>65379.5</c:v>
                </c:pt>
                <c:pt idx="166">
                  <c:v>66319.5</c:v>
                </c:pt>
                <c:pt idx="167">
                  <c:v>66966.5</c:v>
                </c:pt>
                <c:pt idx="168">
                  <c:v>67271</c:v>
                </c:pt>
                <c:pt idx="169">
                  <c:v>67295</c:v>
                </c:pt>
                <c:pt idx="170">
                  <c:v>67332</c:v>
                </c:pt>
                <c:pt idx="171">
                  <c:v>67400.5</c:v>
                </c:pt>
                <c:pt idx="172">
                  <c:v>68302.5</c:v>
                </c:pt>
                <c:pt idx="173">
                  <c:v>68305</c:v>
                </c:pt>
                <c:pt idx="174">
                  <c:v>68311</c:v>
                </c:pt>
                <c:pt idx="175">
                  <c:v>68311</c:v>
                </c:pt>
                <c:pt idx="176">
                  <c:v>68311</c:v>
                </c:pt>
                <c:pt idx="177">
                  <c:v>68320.5</c:v>
                </c:pt>
                <c:pt idx="178">
                  <c:v>68320.5</c:v>
                </c:pt>
                <c:pt idx="179">
                  <c:v>68323.5</c:v>
                </c:pt>
                <c:pt idx="180">
                  <c:v>68335</c:v>
                </c:pt>
                <c:pt idx="181">
                  <c:v>68335</c:v>
                </c:pt>
                <c:pt idx="182">
                  <c:v>68381</c:v>
                </c:pt>
                <c:pt idx="183">
                  <c:v>68381</c:v>
                </c:pt>
                <c:pt idx="184">
                  <c:v>68381</c:v>
                </c:pt>
                <c:pt idx="185">
                  <c:v>68389.5</c:v>
                </c:pt>
                <c:pt idx="186">
                  <c:v>68389.5</c:v>
                </c:pt>
                <c:pt idx="187">
                  <c:v>68390</c:v>
                </c:pt>
                <c:pt idx="188">
                  <c:v>68427.5</c:v>
                </c:pt>
                <c:pt idx="189">
                  <c:v>68465.5</c:v>
                </c:pt>
                <c:pt idx="190">
                  <c:v>68465.5</c:v>
                </c:pt>
                <c:pt idx="191">
                  <c:v>68465.5</c:v>
                </c:pt>
                <c:pt idx="192">
                  <c:v>68472</c:v>
                </c:pt>
                <c:pt idx="193">
                  <c:v>68472</c:v>
                </c:pt>
                <c:pt idx="194">
                  <c:v>69296.5</c:v>
                </c:pt>
                <c:pt idx="195">
                  <c:v>69296.5</c:v>
                </c:pt>
                <c:pt idx="196">
                  <c:v>69424.5</c:v>
                </c:pt>
                <c:pt idx="197">
                  <c:v>69424.5</c:v>
                </c:pt>
                <c:pt idx="198">
                  <c:v>69445</c:v>
                </c:pt>
                <c:pt idx="199">
                  <c:v>69445</c:v>
                </c:pt>
                <c:pt idx="200">
                  <c:v>69467.5</c:v>
                </c:pt>
                <c:pt idx="201">
                  <c:v>69553</c:v>
                </c:pt>
                <c:pt idx="202">
                  <c:v>69553</c:v>
                </c:pt>
                <c:pt idx="203">
                  <c:v>69604.5</c:v>
                </c:pt>
                <c:pt idx="204">
                  <c:v>69604.5</c:v>
                </c:pt>
                <c:pt idx="205">
                  <c:v>70177.5</c:v>
                </c:pt>
                <c:pt idx="206">
                  <c:v>70224</c:v>
                </c:pt>
                <c:pt idx="207">
                  <c:v>70227</c:v>
                </c:pt>
                <c:pt idx="208">
                  <c:v>70233</c:v>
                </c:pt>
                <c:pt idx="209">
                  <c:v>70308.5</c:v>
                </c:pt>
                <c:pt idx="210">
                  <c:v>70309</c:v>
                </c:pt>
                <c:pt idx="211">
                  <c:v>70343.5</c:v>
                </c:pt>
                <c:pt idx="212">
                  <c:v>70423</c:v>
                </c:pt>
                <c:pt idx="213">
                  <c:v>70460</c:v>
                </c:pt>
                <c:pt idx="214">
                  <c:v>70460.5</c:v>
                </c:pt>
                <c:pt idx="215">
                  <c:v>70480.5</c:v>
                </c:pt>
                <c:pt idx="216">
                  <c:v>70481</c:v>
                </c:pt>
                <c:pt idx="217">
                  <c:v>70481</c:v>
                </c:pt>
                <c:pt idx="218">
                  <c:v>70481</c:v>
                </c:pt>
                <c:pt idx="219">
                  <c:v>70481</c:v>
                </c:pt>
                <c:pt idx="220">
                  <c:v>70485</c:v>
                </c:pt>
                <c:pt idx="221">
                  <c:v>70485</c:v>
                </c:pt>
                <c:pt idx="222">
                  <c:v>71428</c:v>
                </c:pt>
                <c:pt idx="223">
                  <c:v>71470</c:v>
                </c:pt>
                <c:pt idx="224">
                  <c:v>71472.5</c:v>
                </c:pt>
                <c:pt idx="225">
                  <c:v>71509</c:v>
                </c:pt>
                <c:pt idx="226">
                  <c:v>71511.5</c:v>
                </c:pt>
                <c:pt idx="227">
                  <c:v>71512</c:v>
                </c:pt>
                <c:pt idx="228">
                  <c:v>71554</c:v>
                </c:pt>
                <c:pt idx="229">
                  <c:v>71592.5</c:v>
                </c:pt>
                <c:pt idx="230">
                  <c:v>71644</c:v>
                </c:pt>
                <c:pt idx="231">
                  <c:v>71656</c:v>
                </c:pt>
                <c:pt idx="232">
                  <c:v>71658.5</c:v>
                </c:pt>
                <c:pt idx="233">
                  <c:v>71670.5</c:v>
                </c:pt>
                <c:pt idx="234">
                  <c:v>71782</c:v>
                </c:pt>
                <c:pt idx="235">
                  <c:v>71782</c:v>
                </c:pt>
                <c:pt idx="236">
                  <c:v>72367</c:v>
                </c:pt>
                <c:pt idx="237">
                  <c:v>72436</c:v>
                </c:pt>
                <c:pt idx="238">
                  <c:v>72498</c:v>
                </c:pt>
                <c:pt idx="239">
                  <c:v>72559.5</c:v>
                </c:pt>
                <c:pt idx="240">
                  <c:v>72749</c:v>
                </c:pt>
                <c:pt idx="241">
                  <c:v>73765.5</c:v>
                </c:pt>
                <c:pt idx="242">
                  <c:v>73928.5</c:v>
                </c:pt>
                <c:pt idx="243">
                  <c:v>74683.5</c:v>
                </c:pt>
                <c:pt idx="244">
                  <c:v>74857.5</c:v>
                </c:pt>
                <c:pt idx="245">
                  <c:v>75719.5</c:v>
                </c:pt>
                <c:pt idx="246">
                  <c:v>75812.5</c:v>
                </c:pt>
                <c:pt idx="247">
                  <c:v>75813</c:v>
                </c:pt>
                <c:pt idx="248">
                  <c:v>75897.5</c:v>
                </c:pt>
                <c:pt idx="249">
                  <c:v>75939</c:v>
                </c:pt>
                <c:pt idx="250">
                  <c:v>76894.5</c:v>
                </c:pt>
                <c:pt idx="251">
                  <c:v>76941</c:v>
                </c:pt>
                <c:pt idx="252">
                  <c:v>76955</c:v>
                </c:pt>
                <c:pt idx="253">
                  <c:v>76958.5</c:v>
                </c:pt>
                <c:pt idx="254">
                  <c:v>76979</c:v>
                </c:pt>
                <c:pt idx="255">
                  <c:v>77751</c:v>
                </c:pt>
                <c:pt idx="256">
                  <c:v>77892.5</c:v>
                </c:pt>
                <c:pt idx="257">
                  <c:v>77978</c:v>
                </c:pt>
                <c:pt idx="258">
                  <c:v>77980.5</c:v>
                </c:pt>
                <c:pt idx="259">
                  <c:v>78025</c:v>
                </c:pt>
                <c:pt idx="260">
                  <c:v>78916.5</c:v>
                </c:pt>
                <c:pt idx="261">
                  <c:v>78975</c:v>
                </c:pt>
                <c:pt idx="262">
                  <c:v>79208</c:v>
                </c:pt>
                <c:pt idx="263">
                  <c:v>79263.5</c:v>
                </c:pt>
                <c:pt idx="264">
                  <c:v>79790</c:v>
                </c:pt>
                <c:pt idx="265">
                  <c:v>79825.5</c:v>
                </c:pt>
                <c:pt idx="266">
                  <c:v>79974</c:v>
                </c:pt>
                <c:pt idx="267">
                  <c:v>80186.5</c:v>
                </c:pt>
                <c:pt idx="268">
                  <c:v>80245</c:v>
                </c:pt>
                <c:pt idx="269">
                  <c:v>80993.5</c:v>
                </c:pt>
                <c:pt idx="270">
                  <c:v>81056</c:v>
                </c:pt>
                <c:pt idx="271">
                  <c:v>81061.5</c:v>
                </c:pt>
                <c:pt idx="272">
                  <c:v>81165.5</c:v>
                </c:pt>
                <c:pt idx="273">
                  <c:v>81340.5</c:v>
                </c:pt>
                <c:pt idx="274">
                  <c:v>82147</c:v>
                </c:pt>
                <c:pt idx="275">
                  <c:v>82147.5</c:v>
                </c:pt>
                <c:pt idx="276">
                  <c:v>82281</c:v>
                </c:pt>
                <c:pt idx="277">
                  <c:v>82304.5</c:v>
                </c:pt>
                <c:pt idx="278">
                  <c:v>82304.5</c:v>
                </c:pt>
                <c:pt idx="279">
                  <c:v>82363</c:v>
                </c:pt>
                <c:pt idx="280">
                  <c:v>82374.5</c:v>
                </c:pt>
                <c:pt idx="281">
                  <c:v>83076.5</c:v>
                </c:pt>
                <c:pt idx="282">
                  <c:v>83309.5</c:v>
                </c:pt>
                <c:pt idx="283">
                  <c:v>83336</c:v>
                </c:pt>
                <c:pt idx="284">
                  <c:v>83414.5</c:v>
                </c:pt>
                <c:pt idx="285">
                  <c:v>83440.5</c:v>
                </c:pt>
                <c:pt idx="286">
                  <c:v>84349.5</c:v>
                </c:pt>
                <c:pt idx="287">
                  <c:v>84350</c:v>
                </c:pt>
                <c:pt idx="288">
                  <c:v>84428.5</c:v>
                </c:pt>
                <c:pt idx="289">
                  <c:v>84579.5</c:v>
                </c:pt>
              </c:numCache>
            </c:numRef>
          </c:xVal>
          <c:yVal>
            <c:numRef>
              <c:f>Active!$L$21:$L$868</c:f>
              <c:numCache>
                <c:formatCode>General</c:formatCode>
                <c:ptCount val="84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799-4210-A755-3499E55DC8CF}"/>
            </c:ext>
          </c:extLst>
        </c:ser>
        <c:ser>
          <c:idx val="5"/>
          <c:order val="5"/>
          <c:tx>
            <c:strRef>
              <c:f>Active!$M$20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Active!$D$21:$D$92</c:f>
                <c:numCache>
                  <c:formatCode>General</c:formatCode>
                  <c:ptCount val="7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9">
                    <c:v>0</c:v>
                  </c:pt>
                  <c:pt idx="32">
                    <c:v>0</c:v>
                  </c:pt>
                  <c:pt idx="33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</c:numCache>
              </c:numRef>
            </c:plus>
            <c:minus>
              <c:numRef>
                <c:f>Active!$D$21:$D$92</c:f>
                <c:numCache>
                  <c:formatCode>General</c:formatCode>
                  <c:ptCount val="7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9">
                    <c:v>0</c:v>
                  </c:pt>
                  <c:pt idx="32">
                    <c:v>0</c:v>
                  </c:pt>
                  <c:pt idx="33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Active!$F$21:$F$868</c:f>
              <c:numCache>
                <c:formatCode>General</c:formatCode>
                <c:ptCount val="848"/>
                <c:pt idx="0">
                  <c:v>-6198.5</c:v>
                </c:pt>
                <c:pt idx="1">
                  <c:v>-5182</c:v>
                </c:pt>
                <c:pt idx="2">
                  <c:v>0.5</c:v>
                </c:pt>
                <c:pt idx="3">
                  <c:v>0.5</c:v>
                </c:pt>
                <c:pt idx="4">
                  <c:v>3.5</c:v>
                </c:pt>
                <c:pt idx="5">
                  <c:v>9.5</c:v>
                </c:pt>
                <c:pt idx="6">
                  <c:v>12</c:v>
                </c:pt>
                <c:pt idx="7">
                  <c:v>15</c:v>
                </c:pt>
                <c:pt idx="8">
                  <c:v>21</c:v>
                </c:pt>
                <c:pt idx="9">
                  <c:v>61.5</c:v>
                </c:pt>
                <c:pt idx="10">
                  <c:v>96.5</c:v>
                </c:pt>
                <c:pt idx="11">
                  <c:v>114.5</c:v>
                </c:pt>
                <c:pt idx="12">
                  <c:v>117</c:v>
                </c:pt>
                <c:pt idx="13">
                  <c:v>207.5</c:v>
                </c:pt>
                <c:pt idx="14">
                  <c:v>210.5</c:v>
                </c:pt>
                <c:pt idx="15">
                  <c:v>280.5</c:v>
                </c:pt>
                <c:pt idx="16">
                  <c:v>283.5</c:v>
                </c:pt>
                <c:pt idx="17">
                  <c:v>298</c:v>
                </c:pt>
                <c:pt idx="18">
                  <c:v>1189.5</c:v>
                </c:pt>
                <c:pt idx="19">
                  <c:v>1204</c:v>
                </c:pt>
                <c:pt idx="20">
                  <c:v>1207</c:v>
                </c:pt>
                <c:pt idx="21">
                  <c:v>11551.5</c:v>
                </c:pt>
                <c:pt idx="22">
                  <c:v>11621.5</c:v>
                </c:pt>
                <c:pt idx="23">
                  <c:v>11671</c:v>
                </c:pt>
                <c:pt idx="24">
                  <c:v>11755.5</c:v>
                </c:pt>
                <c:pt idx="25">
                  <c:v>11831.5</c:v>
                </c:pt>
                <c:pt idx="26">
                  <c:v>11846</c:v>
                </c:pt>
                <c:pt idx="27">
                  <c:v>11893</c:v>
                </c:pt>
                <c:pt idx="28">
                  <c:v>11893</c:v>
                </c:pt>
                <c:pt idx="29">
                  <c:v>12862.5</c:v>
                </c:pt>
                <c:pt idx="30">
                  <c:v>12862.5</c:v>
                </c:pt>
                <c:pt idx="31">
                  <c:v>13827</c:v>
                </c:pt>
                <c:pt idx="32">
                  <c:v>13905.5</c:v>
                </c:pt>
                <c:pt idx="33">
                  <c:v>14031</c:v>
                </c:pt>
                <c:pt idx="34">
                  <c:v>14031</c:v>
                </c:pt>
                <c:pt idx="35">
                  <c:v>15030.5</c:v>
                </c:pt>
                <c:pt idx="36">
                  <c:v>15091.5</c:v>
                </c:pt>
                <c:pt idx="37">
                  <c:v>15944.5</c:v>
                </c:pt>
                <c:pt idx="38">
                  <c:v>16064.5</c:v>
                </c:pt>
                <c:pt idx="39">
                  <c:v>16064.5</c:v>
                </c:pt>
                <c:pt idx="40">
                  <c:v>17069.5</c:v>
                </c:pt>
                <c:pt idx="41">
                  <c:v>17244.5</c:v>
                </c:pt>
                <c:pt idx="42">
                  <c:v>28971.5</c:v>
                </c:pt>
                <c:pt idx="43">
                  <c:v>28974</c:v>
                </c:pt>
                <c:pt idx="44">
                  <c:v>28974.5</c:v>
                </c:pt>
                <c:pt idx="45">
                  <c:v>33145</c:v>
                </c:pt>
                <c:pt idx="46">
                  <c:v>33171</c:v>
                </c:pt>
                <c:pt idx="47">
                  <c:v>33174</c:v>
                </c:pt>
                <c:pt idx="48">
                  <c:v>33439.5</c:v>
                </c:pt>
                <c:pt idx="49">
                  <c:v>33442.5</c:v>
                </c:pt>
                <c:pt idx="50">
                  <c:v>34520.5</c:v>
                </c:pt>
                <c:pt idx="51">
                  <c:v>35316</c:v>
                </c:pt>
                <c:pt idx="52">
                  <c:v>35386.5</c:v>
                </c:pt>
                <c:pt idx="53">
                  <c:v>35576</c:v>
                </c:pt>
                <c:pt idx="54">
                  <c:v>35595.5</c:v>
                </c:pt>
                <c:pt idx="55">
                  <c:v>38473</c:v>
                </c:pt>
                <c:pt idx="56">
                  <c:v>39429.5</c:v>
                </c:pt>
                <c:pt idx="57">
                  <c:v>39429.5</c:v>
                </c:pt>
                <c:pt idx="58">
                  <c:v>39709.5</c:v>
                </c:pt>
                <c:pt idx="59">
                  <c:v>40743</c:v>
                </c:pt>
                <c:pt idx="60">
                  <c:v>40776</c:v>
                </c:pt>
                <c:pt idx="61">
                  <c:v>41680.5</c:v>
                </c:pt>
                <c:pt idx="62">
                  <c:v>41681</c:v>
                </c:pt>
                <c:pt idx="63">
                  <c:v>41777</c:v>
                </c:pt>
                <c:pt idx="64">
                  <c:v>41777</c:v>
                </c:pt>
                <c:pt idx="65">
                  <c:v>41829.5</c:v>
                </c:pt>
                <c:pt idx="66">
                  <c:v>41835.5</c:v>
                </c:pt>
                <c:pt idx="67">
                  <c:v>41835.5</c:v>
                </c:pt>
                <c:pt idx="68">
                  <c:v>41835.5</c:v>
                </c:pt>
                <c:pt idx="69">
                  <c:v>42554.5</c:v>
                </c:pt>
                <c:pt idx="70">
                  <c:v>42560.5</c:v>
                </c:pt>
                <c:pt idx="71">
                  <c:v>42752.5</c:v>
                </c:pt>
                <c:pt idx="72">
                  <c:v>42752.5</c:v>
                </c:pt>
                <c:pt idx="73">
                  <c:v>42755.5</c:v>
                </c:pt>
                <c:pt idx="74">
                  <c:v>42755.5</c:v>
                </c:pt>
                <c:pt idx="75">
                  <c:v>42770</c:v>
                </c:pt>
                <c:pt idx="76">
                  <c:v>42776.5</c:v>
                </c:pt>
                <c:pt idx="77">
                  <c:v>43065</c:v>
                </c:pt>
                <c:pt idx="78">
                  <c:v>43983.5</c:v>
                </c:pt>
                <c:pt idx="79">
                  <c:v>45986.5</c:v>
                </c:pt>
                <c:pt idx="80">
                  <c:v>46057.5</c:v>
                </c:pt>
                <c:pt idx="81">
                  <c:v>46060.5</c:v>
                </c:pt>
                <c:pt idx="82">
                  <c:v>46094.5</c:v>
                </c:pt>
                <c:pt idx="83">
                  <c:v>46123.5</c:v>
                </c:pt>
                <c:pt idx="84">
                  <c:v>46126.5</c:v>
                </c:pt>
                <c:pt idx="85">
                  <c:v>46129.5</c:v>
                </c:pt>
                <c:pt idx="86">
                  <c:v>47026.5</c:v>
                </c:pt>
                <c:pt idx="87">
                  <c:v>47041</c:v>
                </c:pt>
                <c:pt idx="88">
                  <c:v>47041</c:v>
                </c:pt>
                <c:pt idx="89">
                  <c:v>47070.5</c:v>
                </c:pt>
                <c:pt idx="90">
                  <c:v>49001.5</c:v>
                </c:pt>
                <c:pt idx="91">
                  <c:v>50615.5</c:v>
                </c:pt>
                <c:pt idx="92">
                  <c:v>51228</c:v>
                </c:pt>
                <c:pt idx="93">
                  <c:v>51259.5</c:v>
                </c:pt>
                <c:pt idx="94">
                  <c:v>51259.5</c:v>
                </c:pt>
                <c:pt idx="95">
                  <c:v>51405.5</c:v>
                </c:pt>
                <c:pt idx="96">
                  <c:v>52495</c:v>
                </c:pt>
                <c:pt idx="97">
                  <c:v>52495.5</c:v>
                </c:pt>
                <c:pt idx="98">
                  <c:v>53240.5</c:v>
                </c:pt>
                <c:pt idx="99">
                  <c:v>53313.5</c:v>
                </c:pt>
                <c:pt idx="100">
                  <c:v>53462</c:v>
                </c:pt>
                <c:pt idx="101">
                  <c:v>53462</c:v>
                </c:pt>
                <c:pt idx="102">
                  <c:v>53495</c:v>
                </c:pt>
                <c:pt idx="103">
                  <c:v>54373.5</c:v>
                </c:pt>
                <c:pt idx="104">
                  <c:v>54373.5</c:v>
                </c:pt>
                <c:pt idx="105">
                  <c:v>54418</c:v>
                </c:pt>
                <c:pt idx="106">
                  <c:v>54450</c:v>
                </c:pt>
                <c:pt idx="107">
                  <c:v>54532</c:v>
                </c:pt>
                <c:pt idx="108">
                  <c:v>54585</c:v>
                </c:pt>
                <c:pt idx="109">
                  <c:v>54611</c:v>
                </c:pt>
                <c:pt idx="110">
                  <c:v>55250.5</c:v>
                </c:pt>
                <c:pt idx="111">
                  <c:v>55594.5</c:v>
                </c:pt>
                <c:pt idx="112">
                  <c:v>55633.5</c:v>
                </c:pt>
                <c:pt idx="113">
                  <c:v>55656.5</c:v>
                </c:pt>
                <c:pt idx="114">
                  <c:v>55659.5</c:v>
                </c:pt>
                <c:pt idx="115">
                  <c:v>56331.5</c:v>
                </c:pt>
                <c:pt idx="116">
                  <c:v>56331.5</c:v>
                </c:pt>
                <c:pt idx="117">
                  <c:v>56704.5</c:v>
                </c:pt>
                <c:pt idx="118">
                  <c:v>57690</c:v>
                </c:pt>
                <c:pt idx="119">
                  <c:v>57782.5</c:v>
                </c:pt>
                <c:pt idx="120">
                  <c:v>58721.5</c:v>
                </c:pt>
                <c:pt idx="121">
                  <c:v>58823.5</c:v>
                </c:pt>
                <c:pt idx="122">
                  <c:v>58837</c:v>
                </c:pt>
                <c:pt idx="123">
                  <c:v>58849.5</c:v>
                </c:pt>
                <c:pt idx="124">
                  <c:v>59830.5</c:v>
                </c:pt>
                <c:pt idx="125">
                  <c:v>60838.5</c:v>
                </c:pt>
                <c:pt idx="126">
                  <c:v>60964.5</c:v>
                </c:pt>
                <c:pt idx="127">
                  <c:v>60977.5</c:v>
                </c:pt>
                <c:pt idx="128">
                  <c:v>60977.5</c:v>
                </c:pt>
                <c:pt idx="129">
                  <c:v>60977.5</c:v>
                </c:pt>
                <c:pt idx="130">
                  <c:v>60984.5</c:v>
                </c:pt>
                <c:pt idx="131">
                  <c:v>60990</c:v>
                </c:pt>
                <c:pt idx="132">
                  <c:v>61043.5</c:v>
                </c:pt>
                <c:pt idx="133">
                  <c:v>61067</c:v>
                </c:pt>
                <c:pt idx="134">
                  <c:v>61964</c:v>
                </c:pt>
                <c:pt idx="135">
                  <c:v>62028</c:v>
                </c:pt>
                <c:pt idx="136">
                  <c:v>62042</c:v>
                </c:pt>
                <c:pt idx="137">
                  <c:v>62042</c:v>
                </c:pt>
                <c:pt idx="138">
                  <c:v>62042</c:v>
                </c:pt>
                <c:pt idx="139">
                  <c:v>62112.5</c:v>
                </c:pt>
                <c:pt idx="140">
                  <c:v>62112.5</c:v>
                </c:pt>
                <c:pt idx="141">
                  <c:v>62874.5</c:v>
                </c:pt>
                <c:pt idx="142">
                  <c:v>62933</c:v>
                </c:pt>
                <c:pt idx="143">
                  <c:v>62934</c:v>
                </c:pt>
                <c:pt idx="144">
                  <c:v>62934</c:v>
                </c:pt>
                <c:pt idx="145">
                  <c:v>63135</c:v>
                </c:pt>
                <c:pt idx="146">
                  <c:v>63160.5</c:v>
                </c:pt>
                <c:pt idx="147">
                  <c:v>63160.5</c:v>
                </c:pt>
                <c:pt idx="148">
                  <c:v>63160.5</c:v>
                </c:pt>
                <c:pt idx="149">
                  <c:v>63292</c:v>
                </c:pt>
                <c:pt idx="150">
                  <c:v>63849.5</c:v>
                </c:pt>
                <c:pt idx="151">
                  <c:v>63984</c:v>
                </c:pt>
                <c:pt idx="152">
                  <c:v>63987</c:v>
                </c:pt>
                <c:pt idx="153">
                  <c:v>64083.5</c:v>
                </c:pt>
                <c:pt idx="154">
                  <c:v>64238.5</c:v>
                </c:pt>
                <c:pt idx="155">
                  <c:v>64277.5</c:v>
                </c:pt>
                <c:pt idx="156">
                  <c:v>64303.5</c:v>
                </c:pt>
                <c:pt idx="157">
                  <c:v>64338.5</c:v>
                </c:pt>
                <c:pt idx="158">
                  <c:v>64970</c:v>
                </c:pt>
                <c:pt idx="159">
                  <c:v>64990.5</c:v>
                </c:pt>
                <c:pt idx="160">
                  <c:v>65106.5</c:v>
                </c:pt>
                <c:pt idx="161">
                  <c:v>65229</c:v>
                </c:pt>
                <c:pt idx="162">
                  <c:v>65272</c:v>
                </c:pt>
                <c:pt idx="163">
                  <c:v>65286.5</c:v>
                </c:pt>
                <c:pt idx="164">
                  <c:v>65303.5</c:v>
                </c:pt>
                <c:pt idx="165">
                  <c:v>65379.5</c:v>
                </c:pt>
                <c:pt idx="166">
                  <c:v>66319.5</c:v>
                </c:pt>
                <c:pt idx="167">
                  <c:v>66966.5</c:v>
                </c:pt>
                <c:pt idx="168">
                  <c:v>67271</c:v>
                </c:pt>
                <c:pt idx="169">
                  <c:v>67295</c:v>
                </c:pt>
                <c:pt idx="170">
                  <c:v>67332</c:v>
                </c:pt>
                <c:pt idx="171">
                  <c:v>67400.5</c:v>
                </c:pt>
                <c:pt idx="172">
                  <c:v>68302.5</c:v>
                </c:pt>
                <c:pt idx="173">
                  <c:v>68305</c:v>
                </c:pt>
                <c:pt idx="174">
                  <c:v>68311</c:v>
                </c:pt>
                <c:pt idx="175">
                  <c:v>68311</c:v>
                </c:pt>
                <c:pt idx="176">
                  <c:v>68311</c:v>
                </c:pt>
                <c:pt idx="177">
                  <c:v>68320.5</c:v>
                </c:pt>
                <c:pt idx="178">
                  <c:v>68320.5</c:v>
                </c:pt>
                <c:pt idx="179">
                  <c:v>68323.5</c:v>
                </c:pt>
                <c:pt idx="180">
                  <c:v>68335</c:v>
                </c:pt>
                <c:pt idx="181">
                  <c:v>68335</c:v>
                </c:pt>
                <c:pt idx="182">
                  <c:v>68381</c:v>
                </c:pt>
                <c:pt idx="183">
                  <c:v>68381</c:v>
                </c:pt>
                <c:pt idx="184">
                  <c:v>68381</c:v>
                </c:pt>
                <c:pt idx="185">
                  <c:v>68389.5</c:v>
                </c:pt>
                <c:pt idx="186">
                  <c:v>68389.5</c:v>
                </c:pt>
                <c:pt idx="187">
                  <c:v>68390</c:v>
                </c:pt>
                <c:pt idx="188">
                  <c:v>68427.5</c:v>
                </c:pt>
                <c:pt idx="189">
                  <c:v>68465.5</c:v>
                </c:pt>
                <c:pt idx="190">
                  <c:v>68465.5</c:v>
                </c:pt>
                <c:pt idx="191">
                  <c:v>68465.5</c:v>
                </c:pt>
                <c:pt idx="192">
                  <c:v>68472</c:v>
                </c:pt>
                <c:pt idx="193">
                  <c:v>68472</c:v>
                </c:pt>
                <c:pt idx="194">
                  <c:v>69296.5</c:v>
                </c:pt>
                <c:pt idx="195">
                  <c:v>69296.5</c:v>
                </c:pt>
                <c:pt idx="196">
                  <c:v>69424.5</c:v>
                </c:pt>
                <c:pt idx="197">
                  <c:v>69424.5</c:v>
                </c:pt>
                <c:pt idx="198">
                  <c:v>69445</c:v>
                </c:pt>
                <c:pt idx="199">
                  <c:v>69445</c:v>
                </c:pt>
                <c:pt idx="200">
                  <c:v>69467.5</c:v>
                </c:pt>
                <c:pt idx="201">
                  <c:v>69553</c:v>
                </c:pt>
                <c:pt idx="202">
                  <c:v>69553</c:v>
                </c:pt>
                <c:pt idx="203">
                  <c:v>69604.5</c:v>
                </c:pt>
                <c:pt idx="204">
                  <c:v>69604.5</c:v>
                </c:pt>
                <c:pt idx="205">
                  <c:v>70177.5</c:v>
                </c:pt>
                <c:pt idx="206">
                  <c:v>70224</c:v>
                </c:pt>
                <c:pt idx="207">
                  <c:v>70227</c:v>
                </c:pt>
                <c:pt idx="208">
                  <c:v>70233</c:v>
                </c:pt>
                <c:pt idx="209">
                  <c:v>70308.5</c:v>
                </c:pt>
                <c:pt idx="210">
                  <c:v>70309</c:v>
                </c:pt>
                <c:pt idx="211">
                  <c:v>70343.5</c:v>
                </c:pt>
                <c:pt idx="212">
                  <c:v>70423</c:v>
                </c:pt>
                <c:pt idx="213">
                  <c:v>70460</c:v>
                </c:pt>
                <c:pt idx="214">
                  <c:v>70460.5</c:v>
                </c:pt>
                <c:pt idx="215">
                  <c:v>70480.5</c:v>
                </c:pt>
                <c:pt idx="216">
                  <c:v>70481</c:v>
                </c:pt>
                <c:pt idx="217">
                  <c:v>70481</c:v>
                </c:pt>
                <c:pt idx="218">
                  <c:v>70481</c:v>
                </c:pt>
                <c:pt idx="219">
                  <c:v>70481</c:v>
                </c:pt>
                <c:pt idx="220">
                  <c:v>70485</c:v>
                </c:pt>
                <c:pt idx="221">
                  <c:v>70485</c:v>
                </c:pt>
                <c:pt idx="222">
                  <c:v>71428</c:v>
                </c:pt>
                <c:pt idx="223">
                  <c:v>71470</c:v>
                </c:pt>
                <c:pt idx="224">
                  <c:v>71472.5</c:v>
                </c:pt>
                <c:pt idx="225">
                  <c:v>71509</c:v>
                </c:pt>
                <c:pt idx="226">
                  <c:v>71511.5</c:v>
                </c:pt>
                <c:pt idx="227">
                  <c:v>71512</c:v>
                </c:pt>
                <c:pt idx="228">
                  <c:v>71554</c:v>
                </c:pt>
                <c:pt idx="229">
                  <c:v>71592.5</c:v>
                </c:pt>
                <c:pt idx="230">
                  <c:v>71644</c:v>
                </c:pt>
                <c:pt idx="231">
                  <c:v>71656</c:v>
                </c:pt>
                <c:pt idx="232">
                  <c:v>71658.5</c:v>
                </c:pt>
                <c:pt idx="233">
                  <c:v>71670.5</c:v>
                </c:pt>
                <c:pt idx="234">
                  <c:v>71782</c:v>
                </c:pt>
                <c:pt idx="235">
                  <c:v>71782</c:v>
                </c:pt>
                <c:pt idx="236">
                  <c:v>72367</c:v>
                </c:pt>
                <c:pt idx="237">
                  <c:v>72436</c:v>
                </c:pt>
                <c:pt idx="238">
                  <c:v>72498</c:v>
                </c:pt>
                <c:pt idx="239">
                  <c:v>72559.5</c:v>
                </c:pt>
                <c:pt idx="240">
                  <c:v>72749</c:v>
                </c:pt>
                <c:pt idx="241">
                  <c:v>73765.5</c:v>
                </c:pt>
                <c:pt idx="242">
                  <c:v>73928.5</c:v>
                </c:pt>
                <c:pt idx="243">
                  <c:v>74683.5</c:v>
                </c:pt>
                <c:pt idx="244">
                  <c:v>74857.5</c:v>
                </c:pt>
                <c:pt idx="245">
                  <c:v>75719.5</c:v>
                </c:pt>
                <c:pt idx="246">
                  <c:v>75812.5</c:v>
                </c:pt>
                <c:pt idx="247">
                  <c:v>75813</c:v>
                </c:pt>
                <c:pt idx="248">
                  <c:v>75897.5</c:v>
                </c:pt>
                <c:pt idx="249">
                  <c:v>75939</c:v>
                </c:pt>
                <c:pt idx="250">
                  <c:v>76894.5</c:v>
                </c:pt>
                <c:pt idx="251">
                  <c:v>76941</c:v>
                </c:pt>
                <c:pt idx="252">
                  <c:v>76955</c:v>
                </c:pt>
                <c:pt idx="253">
                  <c:v>76958.5</c:v>
                </c:pt>
                <c:pt idx="254">
                  <c:v>76979</c:v>
                </c:pt>
                <c:pt idx="255">
                  <c:v>77751</c:v>
                </c:pt>
                <c:pt idx="256">
                  <c:v>77892.5</c:v>
                </c:pt>
                <c:pt idx="257">
                  <c:v>77978</c:v>
                </c:pt>
                <c:pt idx="258">
                  <c:v>77980.5</c:v>
                </c:pt>
                <c:pt idx="259">
                  <c:v>78025</c:v>
                </c:pt>
                <c:pt idx="260">
                  <c:v>78916.5</c:v>
                </c:pt>
                <c:pt idx="261">
                  <c:v>78975</c:v>
                </c:pt>
                <c:pt idx="262">
                  <c:v>79208</c:v>
                </c:pt>
                <c:pt idx="263">
                  <c:v>79263.5</c:v>
                </c:pt>
                <c:pt idx="264">
                  <c:v>79790</c:v>
                </c:pt>
                <c:pt idx="265">
                  <c:v>79825.5</c:v>
                </c:pt>
                <c:pt idx="266">
                  <c:v>79974</c:v>
                </c:pt>
                <c:pt idx="267">
                  <c:v>80186.5</c:v>
                </c:pt>
                <c:pt idx="268">
                  <c:v>80245</c:v>
                </c:pt>
                <c:pt idx="269">
                  <c:v>80993.5</c:v>
                </c:pt>
                <c:pt idx="270">
                  <c:v>81056</c:v>
                </c:pt>
                <c:pt idx="271">
                  <c:v>81061.5</c:v>
                </c:pt>
                <c:pt idx="272">
                  <c:v>81165.5</c:v>
                </c:pt>
                <c:pt idx="273">
                  <c:v>81340.5</c:v>
                </c:pt>
                <c:pt idx="274">
                  <c:v>82147</c:v>
                </c:pt>
                <c:pt idx="275">
                  <c:v>82147.5</c:v>
                </c:pt>
                <c:pt idx="276">
                  <c:v>82281</c:v>
                </c:pt>
                <c:pt idx="277">
                  <c:v>82304.5</c:v>
                </c:pt>
                <c:pt idx="278">
                  <c:v>82304.5</c:v>
                </c:pt>
                <c:pt idx="279">
                  <c:v>82363</c:v>
                </c:pt>
                <c:pt idx="280">
                  <c:v>82374.5</c:v>
                </c:pt>
                <c:pt idx="281">
                  <c:v>83076.5</c:v>
                </c:pt>
                <c:pt idx="282">
                  <c:v>83309.5</c:v>
                </c:pt>
                <c:pt idx="283">
                  <c:v>83336</c:v>
                </c:pt>
                <c:pt idx="284">
                  <c:v>83414.5</c:v>
                </c:pt>
                <c:pt idx="285">
                  <c:v>83440.5</c:v>
                </c:pt>
                <c:pt idx="286">
                  <c:v>84349.5</c:v>
                </c:pt>
                <c:pt idx="287">
                  <c:v>84350</c:v>
                </c:pt>
                <c:pt idx="288">
                  <c:v>84428.5</c:v>
                </c:pt>
                <c:pt idx="289">
                  <c:v>84579.5</c:v>
                </c:pt>
              </c:numCache>
            </c:numRef>
          </c:xVal>
          <c:yVal>
            <c:numRef>
              <c:f>Active!$M$21:$M$868</c:f>
              <c:numCache>
                <c:formatCode>General</c:formatCode>
                <c:ptCount val="84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799-4210-A755-3499E55DC8CF}"/>
            </c:ext>
          </c:extLst>
        </c:ser>
        <c:ser>
          <c:idx val="6"/>
          <c:order val="6"/>
          <c:tx>
            <c:strRef>
              <c:f>Active!$N$20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Active!$D$21:$D$92</c:f>
                <c:numCache>
                  <c:formatCode>General</c:formatCode>
                  <c:ptCount val="7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9">
                    <c:v>0</c:v>
                  </c:pt>
                  <c:pt idx="32">
                    <c:v>0</c:v>
                  </c:pt>
                  <c:pt idx="33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</c:numCache>
              </c:numRef>
            </c:plus>
            <c:minus>
              <c:numRef>
                <c:f>Active!$D$21:$D$92</c:f>
                <c:numCache>
                  <c:formatCode>General</c:formatCode>
                  <c:ptCount val="7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9">
                    <c:v>0</c:v>
                  </c:pt>
                  <c:pt idx="32">
                    <c:v>0</c:v>
                  </c:pt>
                  <c:pt idx="33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Active!$F$21:$F$868</c:f>
              <c:numCache>
                <c:formatCode>General</c:formatCode>
                <c:ptCount val="848"/>
                <c:pt idx="0">
                  <c:v>-6198.5</c:v>
                </c:pt>
                <c:pt idx="1">
                  <c:v>-5182</c:v>
                </c:pt>
                <c:pt idx="2">
                  <c:v>0.5</c:v>
                </c:pt>
                <c:pt idx="3">
                  <c:v>0.5</c:v>
                </c:pt>
                <c:pt idx="4">
                  <c:v>3.5</c:v>
                </c:pt>
                <c:pt idx="5">
                  <c:v>9.5</c:v>
                </c:pt>
                <c:pt idx="6">
                  <c:v>12</c:v>
                </c:pt>
                <c:pt idx="7">
                  <c:v>15</c:v>
                </c:pt>
                <c:pt idx="8">
                  <c:v>21</c:v>
                </c:pt>
                <c:pt idx="9">
                  <c:v>61.5</c:v>
                </c:pt>
                <c:pt idx="10">
                  <c:v>96.5</c:v>
                </c:pt>
                <c:pt idx="11">
                  <c:v>114.5</c:v>
                </c:pt>
                <c:pt idx="12">
                  <c:v>117</c:v>
                </c:pt>
                <c:pt idx="13">
                  <c:v>207.5</c:v>
                </c:pt>
                <c:pt idx="14">
                  <c:v>210.5</c:v>
                </c:pt>
                <c:pt idx="15">
                  <c:v>280.5</c:v>
                </c:pt>
                <c:pt idx="16">
                  <c:v>283.5</c:v>
                </c:pt>
                <c:pt idx="17">
                  <c:v>298</c:v>
                </c:pt>
                <c:pt idx="18">
                  <c:v>1189.5</c:v>
                </c:pt>
                <c:pt idx="19">
                  <c:v>1204</c:v>
                </c:pt>
                <c:pt idx="20">
                  <c:v>1207</c:v>
                </c:pt>
                <c:pt idx="21">
                  <c:v>11551.5</c:v>
                </c:pt>
                <c:pt idx="22">
                  <c:v>11621.5</c:v>
                </c:pt>
                <c:pt idx="23">
                  <c:v>11671</c:v>
                </c:pt>
                <c:pt idx="24">
                  <c:v>11755.5</c:v>
                </c:pt>
                <c:pt idx="25">
                  <c:v>11831.5</c:v>
                </c:pt>
                <c:pt idx="26">
                  <c:v>11846</c:v>
                </c:pt>
                <c:pt idx="27">
                  <c:v>11893</c:v>
                </c:pt>
                <c:pt idx="28">
                  <c:v>11893</c:v>
                </c:pt>
                <c:pt idx="29">
                  <c:v>12862.5</c:v>
                </c:pt>
                <c:pt idx="30">
                  <c:v>12862.5</c:v>
                </c:pt>
                <c:pt idx="31">
                  <c:v>13827</c:v>
                </c:pt>
                <c:pt idx="32">
                  <c:v>13905.5</c:v>
                </c:pt>
                <c:pt idx="33">
                  <c:v>14031</c:v>
                </c:pt>
                <c:pt idx="34">
                  <c:v>14031</c:v>
                </c:pt>
                <c:pt idx="35">
                  <c:v>15030.5</c:v>
                </c:pt>
                <c:pt idx="36">
                  <c:v>15091.5</c:v>
                </c:pt>
                <c:pt idx="37">
                  <c:v>15944.5</c:v>
                </c:pt>
                <c:pt idx="38">
                  <c:v>16064.5</c:v>
                </c:pt>
                <c:pt idx="39">
                  <c:v>16064.5</c:v>
                </c:pt>
                <c:pt idx="40">
                  <c:v>17069.5</c:v>
                </c:pt>
                <c:pt idx="41">
                  <c:v>17244.5</c:v>
                </c:pt>
                <c:pt idx="42">
                  <c:v>28971.5</c:v>
                </c:pt>
                <c:pt idx="43">
                  <c:v>28974</c:v>
                </c:pt>
                <c:pt idx="44">
                  <c:v>28974.5</c:v>
                </c:pt>
                <c:pt idx="45">
                  <c:v>33145</c:v>
                </c:pt>
                <c:pt idx="46">
                  <c:v>33171</c:v>
                </c:pt>
                <c:pt idx="47">
                  <c:v>33174</c:v>
                </c:pt>
                <c:pt idx="48">
                  <c:v>33439.5</c:v>
                </c:pt>
                <c:pt idx="49">
                  <c:v>33442.5</c:v>
                </c:pt>
                <c:pt idx="50">
                  <c:v>34520.5</c:v>
                </c:pt>
                <c:pt idx="51">
                  <c:v>35316</c:v>
                </c:pt>
                <c:pt idx="52">
                  <c:v>35386.5</c:v>
                </c:pt>
                <c:pt idx="53">
                  <c:v>35576</c:v>
                </c:pt>
                <c:pt idx="54">
                  <c:v>35595.5</c:v>
                </c:pt>
                <c:pt idx="55">
                  <c:v>38473</c:v>
                </c:pt>
                <c:pt idx="56">
                  <c:v>39429.5</c:v>
                </c:pt>
                <c:pt idx="57">
                  <c:v>39429.5</c:v>
                </c:pt>
                <c:pt idx="58">
                  <c:v>39709.5</c:v>
                </c:pt>
                <c:pt idx="59">
                  <c:v>40743</c:v>
                </c:pt>
                <c:pt idx="60">
                  <c:v>40776</c:v>
                </c:pt>
                <c:pt idx="61">
                  <c:v>41680.5</c:v>
                </c:pt>
                <c:pt idx="62">
                  <c:v>41681</c:v>
                </c:pt>
                <c:pt idx="63">
                  <c:v>41777</c:v>
                </c:pt>
                <c:pt idx="64">
                  <c:v>41777</c:v>
                </c:pt>
                <c:pt idx="65">
                  <c:v>41829.5</c:v>
                </c:pt>
                <c:pt idx="66">
                  <c:v>41835.5</c:v>
                </c:pt>
                <c:pt idx="67">
                  <c:v>41835.5</c:v>
                </c:pt>
                <c:pt idx="68">
                  <c:v>41835.5</c:v>
                </c:pt>
                <c:pt idx="69">
                  <c:v>42554.5</c:v>
                </c:pt>
                <c:pt idx="70">
                  <c:v>42560.5</c:v>
                </c:pt>
                <c:pt idx="71">
                  <c:v>42752.5</c:v>
                </c:pt>
                <c:pt idx="72">
                  <c:v>42752.5</c:v>
                </c:pt>
                <c:pt idx="73">
                  <c:v>42755.5</c:v>
                </c:pt>
                <c:pt idx="74">
                  <c:v>42755.5</c:v>
                </c:pt>
                <c:pt idx="75">
                  <c:v>42770</c:v>
                </c:pt>
                <c:pt idx="76">
                  <c:v>42776.5</c:v>
                </c:pt>
                <c:pt idx="77">
                  <c:v>43065</c:v>
                </c:pt>
                <c:pt idx="78">
                  <c:v>43983.5</c:v>
                </c:pt>
                <c:pt idx="79">
                  <c:v>45986.5</c:v>
                </c:pt>
                <c:pt idx="80">
                  <c:v>46057.5</c:v>
                </c:pt>
                <c:pt idx="81">
                  <c:v>46060.5</c:v>
                </c:pt>
                <c:pt idx="82">
                  <c:v>46094.5</c:v>
                </c:pt>
                <c:pt idx="83">
                  <c:v>46123.5</c:v>
                </c:pt>
                <c:pt idx="84">
                  <c:v>46126.5</c:v>
                </c:pt>
                <c:pt idx="85">
                  <c:v>46129.5</c:v>
                </c:pt>
                <c:pt idx="86">
                  <c:v>47026.5</c:v>
                </c:pt>
                <c:pt idx="87">
                  <c:v>47041</c:v>
                </c:pt>
                <c:pt idx="88">
                  <c:v>47041</c:v>
                </c:pt>
                <c:pt idx="89">
                  <c:v>47070.5</c:v>
                </c:pt>
                <c:pt idx="90">
                  <c:v>49001.5</c:v>
                </c:pt>
                <c:pt idx="91">
                  <c:v>50615.5</c:v>
                </c:pt>
                <c:pt idx="92">
                  <c:v>51228</c:v>
                </c:pt>
                <c:pt idx="93">
                  <c:v>51259.5</c:v>
                </c:pt>
                <c:pt idx="94">
                  <c:v>51259.5</c:v>
                </c:pt>
                <c:pt idx="95">
                  <c:v>51405.5</c:v>
                </c:pt>
                <c:pt idx="96">
                  <c:v>52495</c:v>
                </c:pt>
                <c:pt idx="97">
                  <c:v>52495.5</c:v>
                </c:pt>
                <c:pt idx="98">
                  <c:v>53240.5</c:v>
                </c:pt>
                <c:pt idx="99">
                  <c:v>53313.5</c:v>
                </c:pt>
                <c:pt idx="100">
                  <c:v>53462</c:v>
                </c:pt>
                <c:pt idx="101">
                  <c:v>53462</c:v>
                </c:pt>
                <c:pt idx="102">
                  <c:v>53495</c:v>
                </c:pt>
                <c:pt idx="103">
                  <c:v>54373.5</c:v>
                </c:pt>
                <c:pt idx="104">
                  <c:v>54373.5</c:v>
                </c:pt>
                <c:pt idx="105">
                  <c:v>54418</c:v>
                </c:pt>
                <c:pt idx="106">
                  <c:v>54450</c:v>
                </c:pt>
                <c:pt idx="107">
                  <c:v>54532</c:v>
                </c:pt>
                <c:pt idx="108">
                  <c:v>54585</c:v>
                </c:pt>
                <c:pt idx="109">
                  <c:v>54611</c:v>
                </c:pt>
                <c:pt idx="110">
                  <c:v>55250.5</c:v>
                </c:pt>
                <c:pt idx="111">
                  <c:v>55594.5</c:v>
                </c:pt>
                <c:pt idx="112">
                  <c:v>55633.5</c:v>
                </c:pt>
                <c:pt idx="113">
                  <c:v>55656.5</c:v>
                </c:pt>
                <c:pt idx="114">
                  <c:v>55659.5</c:v>
                </c:pt>
                <c:pt idx="115">
                  <c:v>56331.5</c:v>
                </c:pt>
                <c:pt idx="116">
                  <c:v>56331.5</c:v>
                </c:pt>
                <c:pt idx="117">
                  <c:v>56704.5</c:v>
                </c:pt>
                <c:pt idx="118">
                  <c:v>57690</c:v>
                </c:pt>
                <c:pt idx="119">
                  <c:v>57782.5</c:v>
                </c:pt>
                <c:pt idx="120">
                  <c:v>58721.5</c:v>
                </c:pt>
                <c:pt idx="121">
                  <c:v>58823.5</c:v>
                </c:pt>
                <c:pt idx="122">
                  <c:v>58837</c:v>
                </c:pt>
                <c:pt idx="123">
                  <c:v>58849.5</c:v>
                </c:pt>
                <c:pt idx="124">
                  <c:v>59830.5</c:v>
                </c:pt>
                <c:pt idx="125">
                  <c:v>60838.5</c:v>
                </c:pt>
                <c:pt idx="126">
                  <c:v>60964.5</c:v>
                </c:pt>
                <c:pt idx="127">
                  <c:v>60977.5</c:v>
                </c:pt>
                <c:pt idx="128">
                  <c:v>60977.5</c:v>
                </c:pt>
                <c:pt idx="129">
                  <c:v>60977.5</c:v>
                </c:pt>
                <c:pt idx="130">
                  <c:v>60984.5</c:v>
                </c:pt>
                <c:pt idx="131">
                  <c:v>60990</c:v>
                </c:pt>
                <c:pt idx="132">
                  <c:v>61043.5</c:v>
                </c:pt>
                <c:pt idx="133">
                  <c:v>61067</c:v>
                </c:pt>
                <c:pt idx="134">
                  <c:v>61964</c:v>
                </c:pt>
                <c:pt idx="135">
                  <c:v>62028</c:v>
                </c:pt>
                <c:pt idx="136">
                  <c:v>62042</c:v>
                </c:pt>
                <c:pt idx="137">
                  <c:v>62042</c:v>
                </c:pt>
                <c:pt idx="138">
                  <c:v>62042</c:v>
                </c:pt>
                <c:pt idx="139">
                  <c:v>62112.5</c:v>
                </c:pt>
                <c:pt idx="140">
                  <c:v>62112.5</c:v>
                </c:pt>
                <c:pt idx="141">
                  <c:v>62874.5</c:v>
                </c:pt>
                <c:pt idx="142">
                  <c:v>62933</c:v>
                </c:pt>
                <c:pt idx="143">
                  <c:v>62934</c:v>
                </c:pt>
                <c:pt idx="144">
                  <c:v>62934</c:v>
                </c:pt>
                <c:pt idx="145">
                  <c:v>63135</c:v>
                </c:pt>
                <c:pt idx="146">
                  <c:v>63160.5</c:v>
                </c:pt>
                <c:pt idx="147">
                  <c:v>63160.5</c:v>
                </c:pt>
                <c:pt idx="148">
                  <c:v>63160.5</c:v>
                </c:pt>
                <c:pt idx="149">
                  <c:v>63292</c:v>
                </c:pt>
                <c:pt idx="150">
                  <c:v>63849.5</c:v>
                </c:pt>
                <c:pt idx="151">
                  <c:v>63984</c:v>
                </c:pt>
                <c:pt idx="152">
                  <c:v>63987</c:v>
                </c:pt>
                <c:pt idx="153">
                  <c:v>64083.5</c:v>
                </c:pt>
                <c:pt idx="154">
                  <c:v>64238.5</c:v>
                </c:pt>
                <c:pt idx="155">
                  <c:v>64277.5</c:v>
                </c:pt>
                <c:pt idx="156">
                  <c:v>64303.5</c:v>
                </c:pt>
                <c:pt idx="157">
                  <c:v>64338.5</c:v>
                </c:pt>
                <c:pt idx="158">
                  <c:v>64970</c:v>
                </c:pt>
                <c:pt idx="159">
                  <c:v>64990.5</c:v>
                </c:pt>
                <c:pt idx="160">
                  <c:v>65106.5</c:v>
                </c:pt>
                <c:pt idx="161">
                  <c:v>65229</c:v>
                </c:pt>
                <c:pt idx="162">
                  <c:v>65272</c:v>
                </c:pt>
                <c:pt idx="163">
                  <c:v>65286.5</c:v>
                </c:pt>
                <c:pt idx="164">
                  <c:v>65303.5</c:v>
                </c:pt>
                <c:pt idx="165">
                  <c:v>65379.5</c:v>
                </c:pt>
                <c:pt idx="166">
                  <c:v>66319.5</c:v>
                </c:pt>
                <c:pt idx="167">
                  <c:v>66966.5</c:v>
                </c:pt>
                <c:pt idx="168">
                  <c:v>67271</c:v>
                </c:pt>
                <c:pt idx="169">
                  <c:v>67295</c:v>
                </c:pt>
                <c:pt idx="170">
                  <c:v>67332</c:v>
                </c:pt>
                <c:pt idx="171">
                  <c:v>67400.5</c:v>
                </c:pt>
                <c:pt idx="172">
                  <c:v>68302.5</c:v>
                </c:pt>
                <c:pt idx="173">
                  <c:v>68305</c:v>
                </c:pt>
                <c:pt idx="174">
                  <c:v>68311</c:v>
                </c:pt>
                <c:pt idx="175">
                  <c:v>68311</c:v>
                </c:pt>
                <c:pt idx="176">
                  <c:v>68311</c:v>
                </c:pt>
                <c:pt idx="177">
                  <c:v>68320.5</c:v>
                </c:pt>
                <c:pt idx="178">
                  <c:v>68320.5</c:v>
                </c:pt>
                <c:pt idx="179">
                  <c:v>68323.5</c:v>
                </c:pt>
                <c:pt idx="180">
                  <c:v>68335</c:v>
                </c:pt>
                <c:pt idx="181">
                  <c:v>68335</c:v>
                </c:pt>
                <c:pt idx="182">
                  <c:v>68381</c:v>
                </c:pt>
                <c:pt idx="183">
                  <c:v>68381</c:v>
                </c:pt>
                <c:pt idx="184">
                  <c:v>68381</c:v>
                </c:pt>
                <c:pt idx="185">
                  <c:v>68389.5</c:v>
                </c:pt>
                <c:pt idx="186">
                  <c:v>68389.5</c:v>
                </c:pt>
                <c:pt idx="187">
                  <c:v>68390</c:v>
                </c:pt>
                <c:pt idx="188">
                  <c:v>68427.5</c:v>
                </c:pt>
                <c:pt idx="189">
                  <c:v>68465.5</c:v>
                </c:pt>
                <c:pt idx="190">
                  <c:v>68465.5</c:v>
                </c:pt>
                <c:pt idx="191">
                  <c:v>68465.5</c:v>
                </c:pt>
                <c:pt idx="192">
                  <c:v>68472</c:v>
                </c:pt>
                <c:pt idx="193">
                  <c:v>68472</c:v>
                </c:pt>
                <c:pt idx="194">
                  <c:v>69296.5</c:v>
                </c:pt>
                <c:pt idx="195">
                  <c:v>69296.5</c:v>
                </c:pt>
                <c:pt idx="196">
                  <c:v>69424.5</c:v>
                </c:pt>
                <c:pt idx="197">
                  <c:v>69424.5</c:v>
                </c:pt>
                <c:pt idx="198">
                  <c:v>69445</c:v>
                </c:pt>
                <c:pt idx="199">
                  <c:v>69445</c:v>
                </c:pt>
                <c:pt idx="200">
                  <c:v>69467.5</c:v>
                </c:pt>
                <c:pt idx="201">
                  <c:v>69553</c:v>
                </c:pt>
                <c:pt idx="202">
                  <c:v>69553</c:v>
                </c:pt>
                <c:pt idx="203">
                  <c:v>69604.5</c:v>
                </c:pt>
                <c:pt idx="204">
                  <c:v>69604.5</c:v>
                </c:pt>
                <c:pt idx="205">
                  <c:v>70177.5</c:v>
                </c:pt>
                <c:pt idx="206">
                  <c:v>70224</c:v>
                </c:pt>
                <c:pt idx="207">
                  <c:v>70227</c:v>
                </c:pt>
                <c:pt idx="208">
                  <c:v>70233</c:v>
                </c:pt>
                <c:pt idx="209">
                  <c:v>70308.5</c:v>
                </c:pt>
                <c:pt idx="210">
                  <c:v>70309</c:v>
                </c:pt>
                <c:pt idx="211">
                  <c:v>70343.5</c:v>
                </c:pt>
                <c:pt idx="212">
                  <c:v>70423</c:v>
                </c:pt>
                <c:pt idx="213">
                  <c:v>70460</c:v>
                </c:pt>
                <c:pt idx="214">
                  <c:v>70460.5</c:v>
                </c:pt>
                <c:pt idx="215">
                  <c:v>70480.5</c:v>
                </c:pt>
                <c:pt idx="216">
                  <c:v>70481</c:v>
                </c:pt>
                <c:pt idx="217">
                  <c:v>70481</c:v>
                </c:pt>
                <c:pt idx="218">
                  <c:v>70481</c:v>
                </c:pt>
                <c:pt idx="219">
                  <c:v>70481</c:v>
                </c:pt>
                <c:pt idx="220">
                  <c:v>70485</c:v>
                </c:pt>
                <c:pt idx="221">
                  <c:v>70485</c:v>
                </c:pt>
                <c:pt idx="222">
                  <c:v>71428</c:v>
                </c:pt>
                <c:pt idx="223">
                  <c:v>71470</c:v>
                </c:pt>
                <c:pt idx="224">
                  <c:v>71472.5</c:v>
                </c:pt>
                <c:pt idx="225">
                  <c:v>71509</c:v>
                </c:pt>
                <c:pt idx="226">
                  <c:v>71511.5</c:v>
                </c:pt>
                <c:pt idx="227">
                  <c:v>71512</c:v>
                </c:pt>
                <c:pt idx="228">
                  <c:v>71554</c:v>
                </c:pt>
                <c:pt idx="229">
                  <c:v>71592.5</c:v>
                </c:pt>
                <c:pt idx="230">
                  <c:v>71644</c:v>
                </c:pt>
                <c:pt idx="231">
                  <c:v>71656</c:v>
                </c:pt>
                <c:pt idx="232">
                  <c:v>71658.5</c:v>
                </c:pt>
                <c:pt idx="233">
                  <c:v>71670.5</c:v>
                </c:pt>
                <c:pt idx="234">
                  <c:v>71782</c:v>
                </c:pt>
                <c:pt idx="235">
                  <c:v>71782</c:v>
                </c:pt>
                <c:pt idx="236">
                  <c:v>72367</c:v>
                </c:pt>
                <c:pt idx="237">
                  <c:v>72436</c:v>
                </c:pt>
                <c:pt idx="238">
                  <c:v>72498</c:v>
                </c:pt>
                <c:pt idx="239">
                  <c:v>72559.5</c:v>
                </c:pt>
                <c:pt idx="240">
                  <c:v>72749</c:v>
                </c:pt>
                <c:pt idx="241">
                  <c:v>73765.5</c:v>
                </c:pt>
                <c:pt idx="242">
                  <c:v>73928.5</c:v>
                </c:pt>
                <c:pt idx="243">
                  <c:v>74683.5</c:v>
                </c:pt>
                <c:pt idx="244">
                  <c:v>74857.5</c:v>
                </c:pt>
                <c:pt idx="245">
                  <c:v>75719.5</c:v>
                </c:pt>
                <c:pt idx="246">
                  <c:v>75812.5</c:v>
                </c:pt>
                <c:pt idx="247">
                  <c:v>75813</c:v>
                </c:pt>
                <c:pt idx="248">
                  <c:v>75897.5</c:v>
                </c:pt>
                <c:pt idx="249">
                  <c:v>75939</c:v>
                </c:pt>
                <c:pt idx="250">
                  <c:v>76894.5</c:v>
                </c:pt>
                <c:pt idx="251">
                  <c:v>76941</c:v>
                </c:pt>
                <c:pt idx="252">
                  <c:v>76955</c:v>
                </c:pt>
                <c:pt idx="253">
                  <c:v>76958.5</c:v>
                </c:pt>
                <c:pt idx="254">
                  <c:v>76979</c:v>
                </c:pt>
                <c:pt idx="255">
                  <c:v>77751</c:v>
                </c:pt>
                <c:pt idx="256">
                  <c:v>77892.5</c:v>
                </c:pt>
                <c:pt idx="257">
                  <c:v>77978</c:v>
                </c:pt>
                <c:pt idx="258">
                  <c:v>77980.5</c:v>
                </c:pt>
                <c:pt idx="259">
                  <c:v>78025</c:v>
                </c:pt>
                <c:pt idx="260">
                  <c:v>78916.5</c:v>
                </c:pt>
                <c:pt idx="261">
                  <c:v>78975</c:v>
                </c:pt>
                <c:pt idx="262">
                  <c:v>79208</c:v>
                </c:pt>
                <c:pt idx="263">
                  <c:v>79263.5</c:v>
                </c:pt>
                <c:pt idx="264">
                  <c:v>79790</c:v>
                </c:pt>
                <c:pt idx="265">
                  <c:v>79825.5</c:v>
                </c:pt>
                <c:pt idx="266">
                  <c:v>79974</c:v>
                </c:pt>
                <c:pt idx="267">
                  <c:v>80186.5</c:v>
                </c:pt>
                <c:pt idx="268">
                  <c:v>80245</c:v>
                </c:pt>
                <c:pt idx="269">
                  <c:v>80993.5</c:v>
                </c:pt>
                <c:pt idx="270">
                  <c:v>81056</c:v>
                </c:pt>
                <c:pt idx="271">
                  <c:v>81061.5</c:v>
                </c:pt>
                <c:pt idx="272">
                  <c:v>81165.5</c:v>
                </c:pt>
                <c:pt idx="273">
                  <c:v>81340.5</c:v>
                </c:pt>
                <c:pt idx="274">
                  <c:v>82147</c:v>
                </c:pt>
                <c:pt idx="275">
                  <c:v>82147.5</c:v>
                </c:pt>
                <c:pt idx="276">
                  <c:v>82281</c:v>
                </c:pt>
                <c:pt idx="277">
                  <c:v>82304.5</c:v>
                </c:pt>
                <c:pt idx="278">
                  <c:v>82304.5</c:v>
                </c:pt>
                <c:pt idx="279">
                  <c:v>82363</c:v>
                </c:pt>
                <c:pt idx="280">
                  <c:v>82374.5</c:v>
                </c:pt>
                <c:pt idx="281">
                  <c:v>83076.5</c:v>
                </c:pt>
                <c:pt idx="282">
                  <c:v>83309.5</c:v>
                </c:pt>
                <c:pt idx="283">
                  <c:v>83336</c:v>
                </c:pt>
                <c:pt idx="284">
                  <c:v>83414.5</c:v>
                </c:pt>
                <c:pt idx="285">
                  <c:v>83440.5</c:v>
                </c:pt>
                <c:pt idx="286">
                  <c:v>84349.5</c:v>
                </c:pt>
                <c:pt idx="287">
                  <c:v>84350</c:v>
                </c:pt>
                <c:pt idx="288">
                  <c:v>84428.5</c:v>
                </c:pt>
                <c:pt idx="289">
                  <c:v>84579.5</c:v>
                </c:pt>
              </c:numCache>
            </c:numRef>
          </c:xVal>
          <c:yVal>
            <c:numRef>
              <c:f>Active!$N$21:$N$868</c:f>
              <c:numCache>
                <c:formatCode>General</c:formatCode>
                <c:ptCount val="84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799-4210-A755-3499E55DC8CF}"/>
            </c:ext>
          </c:extLst>
        </c:ser>
        <c:ser>
          <c:idx val="7"/>
          <c:order val="7"/>
          <c:tx>
            <c:strRef>
              <c:f>Active!$O$20</c:f>
              <c:strCache>
                <c:ptCount val="1"/>
                <c:pt idx="0">
                  <c:v>Lin Fit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Active!$F$21:$F$868</c:f>
              <c:numCache>
                <c:formatCode>General</c:formatCode>
                <c:ptCount val="848"/>
                <c:pt idx="0">
                  <c:v>-6198.5</c:v>
                </c:pt>
                <c:pt idx="1">
                  <c:v>-5182</c:v>
                </c:pt>
                <c:pt idx="2">
                  <c:v>0.5</c:v>
                </c:pt>
                <c:pt idx="3">
                  <c:v>0.5</c:v>
                </c:pt>
                <c:pt idx="4">
                  <c:v>3.5</c:v>
                </c:pt>
                <c:pt idx="5">
                  <c:v>9.5</c:v>
                </c:pt>
                <c:pt idx="6">
                  <c:v>12</c:v>
                </c:pt>
                <c:pt idx="7">
                  <c:v>15</c:v>
                </c:pt>
                <c:pt idx="8">
                  <c:v>21</c:v>
                </c:pt>
                <c:pt idx="9">
                  <c:v>61.5</c:v>
                </c:pt>
                <c:pt idx="10">
                  <c:v>96.5</c:v>
                </c:pt>
                <c:pt idx="11">
                  <c:v>114.5</c:v>
                </c:pt>
                <c:pt idx="12">
                  <c:v>117</c:v>
                </c:pt>
                <c:pt idx="13">
                  <c:v>207.5</c:v>
                </c:pt>
                <c:pt idx="14">
                  <c:v>210.5</c:v>
                </c:pt>
                <c:pt idx="15">
                  <c:v>280.5</c:v>
                </c:pt>
                <c:pt idx="16">
                  <c:v>283.5</c:v>
                </c:pt>
                <c:pt idx="17">
                  <c:v>298</c:v>
                </c:pt>
                <c:pt idx="18">
                  <c:v>1189.5</c:v>
                </c:pt>
                <c:pt idx="19">
                  <c:v>1204</c:v>
                </c:pt>
                <c:pt idx="20">
                  <c:v>1207</c:v>
                </c:pt>
                <c:pt idx="21">
                  <c:v>11551.5</c:v>
                </c:pt>
                <c:pt idx="22">
                  <c:v>11621.5</c:v>
                </c:pt>
                <c:pt idx="23">
                  <c:v>11671</c:v>
                </c:pt>
                <c:pt idx="24">
                  <c:v>11755.5</c:v>
                </c:pt>
                <c:pt idx="25">
                  <c:v>11831.5</c:v>
                </c:pt>
                <c:pt idx="26">
                  <c:v>11846</c:v>
                </c:pt>
                <c:pt idx="27">
                  <c:v>11893</c:v>
                </c:pt>
                <c:pt idx="28">
                  <c:v>11893</c:v>
                </c:pt>
                <c:pt idx="29">
                  <c:v>12862.5</c:v>
                </c:pt>
                <c:pt idx="30">
                  <c:v>12862.5</c:v>
                </c:pt>
                <c:pt idx="31">
                  <c:v>13827</c:v>
                </c:pt>
                <c:pt idx="32">
                  <c:v>13905.5</c:v>
                </c:pt>
                <c:pt idx="33">
                  <c:v>14031</c:v>
                </c:pt>
                <c:pt idx="34">
                  <c:v>14031</c:v>
                </c:pt>
                <c:pt idx="35">
                  <c:v>15030.5</c:v>
                </c:pt>
                <c:pt idx="36">
                  <c:v>15091.5</c:v>
                </c:pt>
                <c:pt idx="37">
                  <c:v>15944.5</c:v>
                </c:pt>
                <c:pt idx="38">
                  <c:v>16064.5</c:v>
                </c:pt>
                <c:pt idx="39">
                  <c:v>16064.5</c:v>
                </c:pt>
                <c:pt idx="40">
                  <c:v>17069.5</c:v>
                </c:pt>
                <c:pt idx="41">
                  <c:v>17244.5</c:v>
                </c:pt>
                <c:pt idx="42">
                  <c:v>28971.5</c:v>
                </c:pt>
                <c:pt idx="43">
                  <c:v>28974</c:v>
                </c:pt>
                <c:pt idx="44">
                  <c:v>28974.5</c:v>
                </c:pt>
                <c:pt idx="45">
                  <c:v>33145</c:v>
                </c:pt>
                <c:pt idx="46">
                  <c:v>33171</c:v>
                </c:pt>
                <c:pt idx="47">
                  <c:v>33174</c:v>
                </c:pt>
                <c:pt idx="48">
                  <c:v>33439.5</c:v>
                </c:pt>
                <c:pt idx="49">
                  <c:v>33442.5</c:v>
                </c:pt>
                <c:pt idx="50">
                  <c:v>34520.5</c:v>
                </c:pt>
                <c:pt idx="51">
                  <c:v>35316</c:v>
                </c:pt>
                <c:pt idx="52">
                  <c:v>35386.5</c:v>
                </c:pt>
                <c:pt idx="53">
                  <c:v>35576</c:v>
                </c:pt>
                <c:pt idx="54">
                  <c:v>35595.5</c:v>
                </c:pt>
                <c:pt idx="55">
                  <c:v>38473</c:v>
                </c:pt>
                <c:pt idx="56">
                  <c:v>39429.5</c:v>
                </c:pt>
                <c:pt idx="57">
                  <c:v>39429.5</c:v>
                </c:pt>
                <c:pt idx="58">
                  <c:v>39709.5</c:v>
                </c:pt>
                <c:pt idx="59">
                  <c:v>40743</c:v>
                </c:pt>
                <c:pt idx="60">
                  <c:v>40776</c:v>
                </c:pt>
                <c:pt idx="61">
                  <c:v>41680.5</c:v>
                </c:pt>
                <c:pt idx="62">
                  <c:v>41681</c:v>
                </c:pt>
                <c:pt idx="63">
                  <c:v>41777</c:v>
                </c:pt>
                <c:pt idx="64">
                  <c:v>41777</c:v>
                </c:pt>
                <c:pt idx="65">
                  <c:v>41829.5</c:v>
                </c:pt>
                <c:pt idx="66">
                  <c:v>41835.5</c:v>
                </c:pt>
                <c:pt idx="67">
                  <c:v>41835.5</c:v>
                </c:pt>
                <c:pt idx="68">
                  <c:v>41835.5</c:v>
                </c:pt>
                <c:pt idx="69">
                  <c:v>42554.5</c:v>
                </c:pt>
                <c:pt idx="70">
                  <c:v>42560.5</c:v>
                </c:pt>
                <c:pt idx="71">
                  <c:v>42752.5</c:v>
                </c:pt>
                <c:pt idx="72">
                  <c:v>42752.5</c:v>
                </c:pt>
                <c:pt idx="73">
                  <c:v>42755.5</c:v>
                </c:pt>
                <c:pt idx="74">
                  <c:v>42755.5</c:v>
                </c:pt>
                <c:pt idx="75">
                  <c:v>42770</c:v>
                </c:pt>
                <c:pt idx="76">
                  <c:v>42776.5</c:v>
                </c:pt>
                <c:pt idx="77">
                  <c:v>43065</c:v>
                </c:pt>
                <c:pt idx="78">
                  <c:v>43983.5</c:v>
                </c:pt>
                <c:pt idx="79">
                  <c:v>45986.5</c:v>
                </c:pt>
                <c:pt idx="80">
                  <c:v>46057.5</c:v>
                </c:pt>
                <c:pt idx="81">
                  <c:v>46060.5</c:v>
                </c:pt>
                <c:pt idx="82">
                  <c:v>46094.5</c:v>
                </c:pt>
                <c:pt idx="83">
                  <c:v>46123.5</c:v>
                </c:pt>
                <c:pt idx="84">
                  <c:v>46126.5</c:v>
                </c:pt>
                <c:pt idx="85">
                  <c:v>46129.5</c:v>
                </c:pt>
                <c:pt idx="86">
                  <c:v>47026.5</c:v>
                </c:pt>
                <c:pt idx="87">
                  <c:v>47041</c:v>
                </c:pt>
                <c:pt idx="88">
                  <c:v>47041</c:v>
                </c:pt>
                <c:pt idx="89">
                  <c:v>47070.5</c:v>
                </c:pt>
                <c:pt idx="90">
                  <c:v>49001.5</c:v>
                </c:pt>
                <c:pt idx="91">
                  <c:v>50615.5</c:v>
                </c:pt>
                <c:pt idx="92">
                  <c:v>51228</c:v>
                </c:pt>
                <c:pt idx="93">
                  <c:v>51259.5</c:v>
                </c:pt>
                <c:pt idx="94">
                  <c:v>51259.5</c:v>
                </c:pt>
                <c:pt idx="95">
                  <c:v>51405.5</c:v>
                </c:pt>
                <c:pt idx="96">
                  <c:v>52495</c:v>
                </c:pt>
                <c:pt idx="97">
                  <c:v>52495.5</c:v>
                </c:pt>
                <c:pt idx="98">
                  <c:v>53240.5</c:v>
                </c:pt>
                <c:pt idx="99">
                  <c:v>53313.5</c:v>
                </c:pt>
                <c:pt idx="100">
                  <c:v>53462</c:v>
                </c:pt>
                <c:pt idx="101">
                  <c:v>53462</c:v>
                </c:pt>
                <c:pt idx="102">
                  <c:v>53495</c:v>
                </c:pt>
                <c:pt idx="103">
                  <c:v>54373.5</c:v>
                </c:pt>
                <c:pt idx="104">
                  <c:v>54373.5</c:v>
                </c:pt>
                <c:pt idx="105">
                  <c:v>54418</c:v>
                </c:pt>
                <c:pt idx="106">
                  <c:v>54450</c:v>
                </c:pt>
                <c:pt idx="107">
                  <c:v>54532</c:v>
                </c:pt>
                <c:pt idx="108">
                  <c:v>54585</c:v>
                </c:pt>
                <c:pt idx="109">
                  <c:v>54611</c:v>
                </c:pt>
                <c:pt idx="110">
                  <c:v>55250.5</c:v>
                </c:pt>
                <c:pt idx="111">
                  <c:v>55594.5</c:v>
                </c:pt>
                <c:pt idx="112">
                  <c:v>55633.5</c:v>
                </c:pt>
                <c:pt idx="113">
                  <c:v>55656.5</c:v>
                </c:pt>
                <c:pt idx="114">
                  <c:v>55659.5</c:v>
                </c:pt>
                <c:pt idx="115">
                  <c:v>56331.5</c:v>
                </c:pt>
                <c:pt idx="116">
                  <c:v>56331.5</c:v>
                </c:pt>
                <c:pt idx="117">
                  <c:v>56704.5</c:v>
                </c:pt>
                <c:pt idx="118">
                  <c:v>57690</c:v>
                </c:pt>
                <c:pt idx="119">
                  <c:v>57782.5</c:v>
                </c:pt>
                <c:pt idx="120">
                  <c:v>58721.5</c:v>
                </c:pt>
                <c:pt idx="121">
                  <c:v>58823.5</c:v>
                </c:pt>
                <c:pt idx="122">
                  <c:v>58837</c:v>
                </c:pt>
                <c:pt idx="123">
                  <c:v>58849.5</c:v>
                </c:pt>
                <c:pt idx="124">
                  <c:v>59830.5</c:v>
                </c:pt>
                <c:pt idx="125">
                  <c:v>60838.5</c:v>
                </c:pt>
                <c:pt idx="126">
                  <c:v>60964.5</c:v>
                </c:pt>
                <c:pt idx="127">
                  <c:v>60977.5</c:v>
                </c:pt>
                <c:pt idx="128">
                  <c:v>60977.5</c:v>
                </c:pt>
                <c:pt idx="129">
                  <c:v>60977.5</c:v>
                </c:pt>
                <c:pt idx="130">
                  <c:v>60984.5</c:v>
                </c:pt>
                <c:pt idx="131">
                  <c:v>60990</c:v>
                </c:pt>
                <c:pt idx="132">
                  <c:v>61043.5</c:v>
                </c:pt>
                <c:pt idx="133">
                  <c:v>61067</c:v>
                </c:pt>
                <c:pt idx="134">
                  <c:v>61964</c:v>
                </c:pt>
                <c:pt idx="135">
                  <c:v>62028</c:v>
                </c:pt>
                <c:pt idx="136">
                  <c:v>62042</c:v>
                </c:pt>
                <c:pt idx="137">
                  <c:v>62042</c:v>
                </c:pt>
                <c:pt idx="138">
                  <c:v>62042</c:v>
                </c:pt>
                <c:pt idx="139">
                  <c:v>62112.5</c:v>
                </c:pt>
                <c:pt idx="140">
                  <c:v>62112.5</c:v>
                </c:pt>
                <c:pt idx="141">
                  <c:v>62874.5</c:v>
                </c:pt>
                <c:pt idx="142">
                  <c:v>62933</c:v>
                </c:pt>
                <c:pt idx="143">
                  <c:v>62934</c:v>
                </c:pt>
                <c:pt idx="144">
                  <c:v>62934</c:v>
                </c:pt>
                <c:pt idx="145">
                  <c:v>63135</c:v>
                </c:pt>
                <c:pt idx="146">
                  <c:v>63160.5</c:v>
                </c:pt>
                <c:pt idx="147">
                  <c:v>63160.5</c:v>
                </c:pt>
                <c:pt idx="148">
                  <c:v>63160.5</c:v>
                </c:pt>
                <c:pt idx="149">
                  <c:v>63292</c:v>
                </c:pt>
                <c:pt idx="150">
                  <c:v>63849.5</c:v>
                </c:pt>
                <c:pt idx="151">
                  <c:v>63984</c:v>
                </c:pt>
                <c:pt idx="152">
                  <c:v>63987</c:v>
                </c:pt>
                <c:pt idx="153">
                  <c:v>64083.5</c:v>
                </c:pt>
                <c:pt idx="154">
                  <c:v>64238.5</c:v>
                </c:pt>
                <c:pt idx="155">
                  <c:v>64277.5</c:v>
                </c:pt>
                <c:pt idx="156">
                  <c:v>64303.5</c:v>
                </c:pt>
                <c:pt idx="157">
                  <c:v>64338.5</c:v>
                </c:pt>
                <c:pt idx="158">
                  <c:v>64970</c:v>
                </c:pt>
                <c:pt idx="159">
                  <c:v>64990.5</c:v>
                </c:pt>
                <c:pt idx="160">
                  <c:v>65106.5</c:v>
                </c:pt>
                <c:pt idx="161">
                  <c:v>65229</c:v>
                </c:pt>
                <c:pt idx="162">
                  <c:v>65272</c:v>
                </c:pt>
                <c:pt idx="163">
                  <c:v>65286.5</c:v>
                </c:pt>
                <c:pt idx="164">
                  <c:v>65303.5</c:v>
                </c:pt>
                <c:pt idx="165">
                  <c:v>65379.5</c:v>
                </c:pt>
                <c:pt idx="166">
                  <c:v>66319.5</c:v>
                </c:pt>
                <c:pt idx="167">
                  <c:v>66966.5</c:v>
                </c:pt>
                <c:pt idx="168">
                  <c:v>67271</c:v>
                </c:pt>
                <c:pt idx="169">
                  <c:v>67295</c:v>
                </c:pt>
                <c:pt idx="170">
                  <c:v>67332</c:v>
                </c:pt>
                <c:pt idx="171">
                  <c:v>67400.5</c:v>
                </c:pt>
                <c:pt idx="172">
                  <c:v>68302.5</c:v>
                </c:pt>
                <c:pt idx="173">
                  <c:v>68305</c:v>
                </c:pt>
                <c:pt idx="174">
                  <c:v>68311</c:v>
                </c:pt>
                <c:pt idx="175">
                  <c:v>68311</c:v>
                </c:pt>
                <c:pt idx="176">
                  <c:v>68311</c:v>
                </c:pt>
                <c:pt idx="177">
                  <c:v>68320.5</c:v>
                </c:pt>
                <c:pt idx="178">
                  <c:v>68320.5</c:v>
                </c:pt>
                <c:pt idx="179">
                  <c:v>68323.5</c:v>
                </c:pt>
                <c:pt idx="180">
                  <c:v>68335</c:v>
                </c:pt>
                <c:pt idx="181">
                  <c:v>68335</c:v>
                </c:pt>
                <c:pt idx="182">
                  <c:v>68381</c:v>
                </c:pt>
                <c:pt idx="183">
                  <c:v>68381</c:v>
                </c:pt>
                <c:pt idx="184">
                  <c:v>68381</c:v>
                </c:pt>
                <c:pt idx="185">
                  <c:v>68389.5</c:v>
                </c:pt>
                <c:pt idx="186">
                  <c:v>68389.5</c:v>
                </c:pt>
                <c:pt idx="187">
                  <c:v>68390</c:v>
                </c:pt>
                <c:pt idx="188">
                  <c:v>68427.5</c:v>
                </c:pt>
                <c:pt idx="189">
                  <c:v>68465.5</c:v>
                </c:pt>
                <c:pt idx="190">
                  <c:v>68465.5</c:v>
                </c:pt>
                <c:pt idx="191">
                  <c:v>68465.5</c:v>
                </c:pt>
                <c:pt idx="192">
                  <c:v>68472</c:v>
                </c:pt>
                <c:pt idx="193">
                  <c:v>68472</c:v>
                </c:pt>
                <c:pt idx="194">
                  <c:v>69296.5</c:v>
                </c:pt>
                <c:pt idx="195">
                  <c:v>69296.5</c:v>
                </c:pt>
                <c:pt idx="196">
                  <c:v>69424.5</c:v>
                </c:pt>
                <c:pt idx="197">
                  <c:v>69424.5</c:v>
                </c:pt>
                <c:pt idx="198">
                  <c:v>69445</c:v>
                </c:pt>
                <c:pt idx="199">
                  <c:v>69445</c:v>
                </c:pt>
                <c:pt idx="200">
                  <c:v>69467.5</c:v>
                </c:pt>
                <c:pt idx="201">
                  <c:v>69553</c:v>
                </c:pt>
                <c:pt idx="202">
                  <c:v>69553</c:v>
                </c:pt>
                <c:pt idx="203">
                  <c:v>69604.5</c:v>
                </c:pt>
                <c:pt idx="204">
                  <c:v>69604.5</c:v>
                </c:pt>
                <c:pt idx="205">
                  <c:v>70177.5</c:v>
                </c:pt>
                <c:pt idx="206">
                  <c:v>70224</c:v>
                </c:pt>
                <c:pt idx="207">
                  <c:v>70227</c:v>
                </c:pt>
                <c:pt idx="208">
                  <c:v>70233</c:v>
                </c:pt>
                <c:pt idx="209">
                  <c:v>70308.5</c:v>
                </c:pt>
                <c:pt idx="210">
                  <c:v>70309</c:v>
                </c:pt>
                <c:pt idx="211">
                  <c:v>70343.5</c:v>
                </c:pt>
                <c:pt idx="212">
                  <c:v>70423</c:v>
                </c:pt>
                <c:pt idx="213">
                  <c:v>70460</c:v>
                </c:pt>
                <c:pt idx="214">
                  <c:v>70460.5</c:v>
                </c:pt>
                <c:pt idx="215">
                  <c:v>70480.5</c:v>
                </c:pt>
                <c:pt idx="216">
                  <c:v>70481</c:v>
                </c:pt>
                <c:pt idx="217">
                  <c:v>70481</c:v>
                </c:pt>
                <c:pt idx="218">
                  <c:v>70481</c:v>
                </c:pt>
                <c:pt idx="219">
                  <c:v>70481</c:v>
                </c:pt>
                <c:pt idx="220">
                  <c:v>70485</c:v>
                </c:pt>
                <c:pt idx="221">
                  <c:v>70485</c:v>
                </c:pt>
                <c:pt idx="222">
                  <c:v>71428</c:v>
                </c:pt>
                <c:pt idx="223">
                  <c:v>71470</c:v>
                </c:pt>
                <c:pt idx="224">
                  <c:v>71472.5</c:v>
                </c:pt>
                <c:pt idx="225">
                  <c:v>71509</c:v>
                </c:pt>
                <c:pt idx="226">
                  <c:v>71511.5</c:v>
                </c:pt>
                <c:pt idx="227">
                  <c:v>71512</c:v>
                </c:pt>
                <c:pt idx="228">
                  <c:v>71554</c:v>
                </c:pt>
                <c:pt idx="229">
                  <c:v>71592.5</c:v>
                </c:pt>
                <c:pt idx="230">
                  <c:v>71644</c:v>
                </c:pt>
                <c:pt idx="231">
                  <c:v>71656</c:v>
                </c:pt>
                <c:pt idx="232">
                  <c:v>71658.5</c:v>
                </c:pt>
                <c:pt idx="233">
                  <c:v>71670.5</c:v>
                </c:pt>
                <c:pt idx="234">
                  <c:v>71782</c:v>
                </c:pt>
                <c:pt idx="235">
                  <c:v>71782</c:v>
                </c:pt>
                <c:pt idx="236">
                  <c:v>72367</c:v>
                </c:pt>
                <c:pt idx="237">
                  <c:v>72436</c:v>
                </c:pt>
                <c:pt idx="238">
                  <c:v>72498</c:v>
                </c:pt>
                <c:pt idx="239">
                  <c:v>72559.5</c:v>
                </c:pt>
                <c:pt idx="240">
                  <c:v>72749</c:v>
                </c:pt>
                <c:pt idx="241">
                  <c:v>73765.5</c:v>
                </c:pt>
                <c:pt idx="242">
                  <c:v>73928.5</c:v>
                </c:pt>
                <c:pt idx="243">
                  <c:v>74683.5</c:v>
                </c:pt>
                <c:pt idx="244">
                  <c:v>74857.5</c:v>
                </c:pt>
                <c:pt idx="245">
                  <c:v>75719.5</c:v>
                </c:pt>
                <c:pt idx="246">
                  <c:v>75812.5</c:v>
                </c:pt>
                <c:pt idx="247">
                  <c:v>75813</c:v>
                </c:pt>
                <c:pt idx="248">
                  <c:v>75897.5</c:v>
                </c:pt>
                <c:pt idx="249">
                  <c:v>75939</c:v>
                </c:pt>
                <c:pt idx="250">
                  <c:v>76894.5</c:v>
                </c:pt>
                <c:pt idx="251">
                  <c:v>76941</c:v>
                </c:pt>
                <c:pt idx="252">
                  <c:v>76955</c:v>
                </c:pt>
                <c:pt idx="253">
                  <c:v>76958.5</c:v>
                </c:pt>
                <c:pt idx="254">
                  <c:v>76979</c:v>
                </c:pt>
                <c:pt idx="255">
                  <c:v>77751</c:v>
                </c:pt>
                <c:pt idx="256">
                  <c:v>77892.5</c:v>
                </c:pt>
                <c:pt idx="257">
                  <c:v>77978</c:v>
                </c:pt>
                <c:pt idx="258">
                  <c:v>77980.5</c:v>
                </c:pt>
                <c:pt idx="259">
                  <c:v>78025</c:v>
                </c:pt>
                <c:pt idx="260">
                  <c:v>78916.5</c:v>
                </c:pt>
                <c:pt idx="261">
                  <c:v>78975</c:v>
                </c:pt>
                <c:pt idx="262">
                  <c:v>79208</c:v>
                </c:pt>
                <c:pt idx="263">
                  <c:v>79263.5</c:v>
                </c:pt>
                <c:pt idx="264">
                  <c:v>79790</c:v>
                </c:pt>
                <c:pt idx="265">
                  <c:v>79825.5</c:v>
                </c:pt>
                <c:pt idx="266">
                  <c:v>79974</c:v>
                </c:pt>
                <c:pt idx="267">
                  <c:v>80186.5</c:v>
                </c:pt>
                <c:pt idx="268">
                  <c:v>80245</c:v>
                </c:pt>
                <c:pt idx="269">
                  <c:v>80993.5</c:v>
                </c:pt>
                <c:pt idx="270">
                  <c:v>81056</c:v>
                </c:pt>
                <c:pt idx="271">
                  <c:v>81061.5</c:v>
                </c:pt>
                <c:pt idx="272">
                  <c:v>81165.5</c:v>
                </c:pt>
                <c:pt idx="273">
                  <c:v>81340.5</c:v>
                </c:pt>
                <c:pt idx="274">
                  <c:v>82147</c:v>
                </c:pt>
                <c:pt idx="275">
                  <c:v>82147.5</c:v>
                </c:pt>
                <c:pt idx="276">
                  <c:v>82281</c:v>
                </c:pt>
                <c:pt idx="277">
                  <c:v>82304.5</c:v>
                </c:pt>
                <c:pt idx="278">
                  <c:v>82304.5</c:v>
                </c:pt>
                <c:pt idx="279">
                  <c:v>82363</c:v>
                </c:pt>
                <c:pt idx="280">
                  <c:v>82374.5</c:v>
                </c:pt>
                <c:pt idx="281">
                  <c:v>83076.5</c:v>
                </c:pt>
                <c:pt idx="282">
                  <c:v>83309.5</c:v>
                </c:pt>
                <c:pt idx="283">
                  <c:v>83336</c:v>
                </c:pt>
                <c:pt idx="284">
                  <c:v>83414.5</c:v>
                </c:pt>
                <c:pt idx="285">
                  <c:v>83440.5</c:v>
                </c:pt>
                <c:pt idx="286">
                  <c:v>84349.5</c:v>
                </c:pt>
                <c:pt idx="287">
                  <c:v>84350</c:v>
                </c:pt>
                <c:pt idx="288">
                  <c:v>84428.5</c:v>
                </c:pt>
                <c:pt idx="289">
                  <c:v>84579.5</c:v>
                </c:pt>
              </c:numCache>
            </c:numRef>
          </c:xVal>
          <c:yVal>
            <c:numRef>
              <c:f>Active!$O$21:$O$868</c:f>
              <c:numCache>
                <c:formatCode>General</c:formatCode>
                <c:ptCount val="848"/>
                <c:pt idx="172">
                  <c:v>-8.705370441933924E-3</c:v>
                </c:pt>
                <c:pt idx="173">
                  <c:v>-8.7150395159169003E-3</c:v>
                </c:pt>
                <c:pt idx="174">
                  <c:v>-8.7382452934759991E-3</c:v>
                </c:pt>
                <c:pt idx="175">
                  <c:v>-8.7382452934759991E-3</c:v>
                </c:pt>
                <c:pt idx="176">
                  <c:v>-8.7382452934759991E-3</c:v>
                </c:pt>
                <c:pt idx="177">
                  <c:v>-8.7749877746113314E-3</c:v>
                </c:pt>
                <c:pt idx="178">
                  <c:v>-8.7749877746113314E-3</c:v>
                </c:pt>
                <c:pt idx="179">
                  <c:v>-8.7865906633908808E-3</c:v>
                </c:pt>
                <c:pt idx="180">
                  <c:v>-8.8310684037125609E-3</c:v>
                </c:pt>
                <c:pt idx="181">
                  <c:v>-8.8310684037125609E-3</c:v>
                </c:pt>
                <c:pt idx="182">
                  <c:v>-9.0089793649993366E-3</c:v>
                </c:pt>
                <c:pt idx="183">
                  <c:v>-9.0089793649993366E-3</c:v>
                </c:pt>
                <c:pt idx="184">
                  <c:v>-9.0089793649993366E-3</c:v>
                </c:pt>
                <c:pt idx="185">
                  <c:v>-9.0418542165414117E-3</c:v>
                </c:pt>
                <c:pt idx="186">
                  <c:v>-9.0418542165414117E-3</c:v>
                </c:pt>
                <c:pt idx="187">
                  <c:v>-9.0437880313380403E-3</c:v>
                </c:pt>
                <c:pt idx="188">
                  <c:v>-9.1888241410826299E-3</c:v>
                </c:pt>
                <c:pt idx="189">
                  <c:v>-9.3357940656238481E-3</c:v>
                </c:pt>
                <c:pt idx="190">
                  <c:v>-9.3357940656238481E-3</c:v>
                </c:pt>
                <c:pt idx="191">
                  <c:v>-9.3357940656238481E-3</c:v>
                </c:pt>
                <c:pt idx="192">
                  <c:v>-9.360933657979631E-3</c:v>
                </c:pt>
                <c:pt idx="193">
                  <c:v>-9.360933657979631E-3</c:v>
                </c:pt>
                <c:pt idx="194">
                  <c:v>-1.254979425756475E-2</c:v>
                </c:pt>
                <c:pt idx="195">
                  <c:v>-1.254979425756475E-2</c:v>
                </c:pt>
                <c:pt idx="196">
                  <c:v>-1.3044850845493061E-2</c:v>
                </c:pt>
                <c:pt idx="197">
                  <c:v>-1.3044850845493061E-2</c:v>
                </c:pt>
                <c:pt idx="198">
                  <c:v>-1.31241372521535E-2</c:v>
                </c:pt>
                <c:pt idx="199">
                  <c:v>-1.31241372521535E-2</c:v>
                </c:pt>
                <c:pt idx="200">
                  <c:v>-1.3211158918000232E-2</c:v>
                </c:pt>
                <c:pt idx="201">
                  <c:v>-1.3541841248218001E-2</c:v>
                </c:pt>
                <c:pt idx="202">
                  <c:v>-1.3541841248218001E-2</c:v>
                </c:pt>
                <c:pt idx="203">
                  <c:v>-1.3741024172267302E-2</c:v>
                </c:pt>
                <c:pt idx="204">
                  <c:v>-1.3741024172267302E-2</c:v>
                </c:pt>
                <c:pt idx="205">
                  <c:v>-1.5957175929165179E-2</c:v>
                </c:pt>
                <c:pt idx="206">
                  <c:v>-1.6137020705248473E-2</c:v>
                </c:pt>
                <c:pt idx="207">
                  <c:v>-1.6148623594028078E-2</c:v>
                </c:pt>
                <c:pt idx="208">
                  <c:v>-1.6171829371587176E-2</c:v>
                </c:pt>
                <c:pt idx="209">
                  <c:v>-1.646383540587304E-2</c:v>
                </c:pt>
                <c:pt idx="210">
                  <c:v>-1.6465769220669613E-2</c:v>
                </c:pt>
                <c:pt idx="211">
                  <c:v>-1.6599202441634708E-2</c:v>
                </c:pt>
                <c:pt idx="212">
                  <c:v>-1.6906678994293323E-2</c:v>
                </c:pt>
                <c:pt idx="213">
                  <c:v>-1.7049781289241339E-2</c:v>
                </c:pt>
                <c:pt idx="214">
                  <c:v>-1.7051715104037912E-2</c:v>
                </c:pt>
                <c:pt idx="215">
                  <c:v>-1.7129067695901723E-2</c:v>
                </c:pt>
                <c:pt idx="216">
                  <c:v>-1.7131001510698296E-2</c:v>
                </c:pt>
                <c:pt idx="217">
                  <c:v>-1.7131001510698296E-2</c:v>
                </c:pt>
                <c:pt idx="218">
                  <c:v>-1.7131001510698296E-2</c:v>
                </c:pt>
                <c:pt idx="219">
                  <c:v>-1.7131001510698296E-2</c:v>
                </c:pt>
                <c:pt idx="220">
                  <c:v>-1.7146472029071103E-2</c:v>
                </c:pt>
                <c:pt idx="221">
                  <c:v>-1.7146472029071103E-2</c:v>
                </c:pt>
                <c:pt idx="222">
                  <c:v>-2.0793646735449256E-2</c:v>
                </c:pt>
                <c:pt idx="223">
                  <c:v>-2.0956087178363225E-2</c:v>
                </c:pt>
                <c:pt idx="224">
                  <c:v>-2.0965756252346202E-2</c:v>
                </c:pt>
                <c:pt idx="225">
                  <c:v>-2.1106924732497645E-2</c:v>
                </c:pt>
                <c:pt idx="226">
                  <c:v>-2.1116593806480621E-2</c:v>
                </c:pt>
                <c:pt idx="227">
                  <c:v>-2.1118527621277194E-2</c:v>
                </c:pt>
                <c:pt idx="228">
                  <c:v>-2.1280968064191164E-2</c:v>
                </c:pt>
                <c:pt idx="229">
                  <c:v>-2.142987180352901E-2</c:v>
                </c:pt>
                <c:pt idx="230">
                  <c:v>-2.1629054727578312E-2</c:v>
                </c:pt>
                <c:pt idx="231">
                  <c:v>-2.1675466282696565E-2</c:v>
                </c:pt>
                <c:pt idx="232">
                  <c:v>-2.1685135356679541E-2</c:v>
                </c:pt>
                <c:pt idx="233">
                  <c:v>-2.173154691179785E-2</c:v>
                </c:pt>
                <c:pt idx="234">
                  <c:v>-2.2162787611438528E-2</c:v>
                </c:pt>
                <c:pt idx="235">
                  <c:v>-2.2162787611438528E-2</c:v>
                </c:pt>
                <c:pt idx="236">
                  <c:v>-2.4425350923454658E-2</c:v>
                </c:pt>
                <c:pt idx="237">
                  <c:v>-2.4692217365384794E-2</c:v>
                </c:pt>
                <c:pt idx="238">
                  <c:v>-2.4932010400162574E-2</c:v>
                </c:pt>
                <c:pt idx="239">
                  <c:v>-2.5169869620143726E-2</c:v>
                </c:pt>
                <c:pt idx="240">
                  <c:v>-2.5902785428053243E-2</c:v>
                </c:pt>
                <c:pt idx="241">
                  <c:v>-2.9834230909530857E-2</c:v>
                </c:pt>
                <c:pt idx="242">
                  <c:v>-3.0464654533220836E-2</c:v>
                </c:pt>
                <c:pt idx="243">
                  <c:v>-3.3384714876079302E-2</c:v>
                </c:pt>
                <c:pt idx="244">
                  <c:v>-3.4057682425294333E-2</c:v>
                </c:pt>
                <c:pt idx="245">
                  <c:v>-3.7391579134624153E-2</c:v>
                </c:pt>
                <c:pt idx="246">
                  <c:v>-3.7751268686790795E-2</c:v>
                </c:pt>
                <c:pt idx="247">
                  <c:v>-3.7753202501587424E-2</c:v>
                </c:pt>
                <c:pt idx="248">
                  <c:v>-3.8080017202211935E-2</c:v>
                </c:pt>
                <c:pt idx="249">
                  <c:v>-3.8240523830329332E-2</c:v>
                </c:pt>
                <c:pt idx="250">
                  <c:v>-4.1936043906622367E-2</c:v>
                </c:pt>
                <c:pt idx="251">
                  <c:v>-4.2115888682705716E-2</c:v>
                </c:pt>
                <c:pt idx="252">
                  <c:v>-4.2170035497010372E-2</c:v>
                </c:pt>
                <c:pt idx="253">
                  <c:v>-4.218357220058655E-2</c:v>
                </c:pt>
                <c:pt idx="254">
                  <c:v>-4.2262858607246934E-2</c:v>
                </c:pt>
                <c:pt idx="255">
                  <c:v>-4.5248668653189605E-2</c:v>
                </c:pt>
                <c:pt idx="256">
                  <c:v>-4.5795938240626E-2</c:v>
                </c:pt>
                <c:pt idx="257">
                  <c:v>-4.6126620570843768E-2</c:v>
                </c:pt>
                <c:pt idx="258">
                  <c:v>-4.6136289644826745E-2</c:v>
                </c:pt>
                <c:pt idx="259">
                  <c:v>-4.630839916172369E-2</c:v>
                </c:pt>
                <c:pt idx="260">
                  <c:v>-4.9756390944052598E-2</c:v>
                </c:pt>
                <c:pt idx="261">
                  <c:v>-4.9982647275254199E-2</c:v>
                </c:pt>
                <c:pt idx="262">
                  <c:v>-5.0883804970467461E-2</c:v>
                </c:pt>
                <c:pt idx="263">
                  <c:v>-5.1098458412889514E-2</c:v>
                </c:pt>
                <c:pt idx="264">
                  <c:v>-5.3134765393704042E-2</c:v>
                </c:pt>
                <c:pt idx="265">
                  <c:v>-5.3272066244262284E-2</c:v>
                </c:pt>
                <c:pt idx="266">
                  <c:v>-5.3846409238850979E-2</c:v>
                </c:pt>
                <c:pt idx="267">
                  <c:v>-5.4668280527403856E-2</c:v>
                </c:pt>
                <c:pt idx="268">
                  <c:v>-5.4894536858605514E-2</c:v>
                </c:pt>
                <c:pt idx="269">
                  <c:v>-5.7789457609108197E-2</c:v>
                </c:pt>
                <c:pt idx="270">
                  <c:v>-5.8031184458682605E-2</c:v>
                </c:pt>
                <c:pt idx="271">
                  <c:v>-5.8052456421445131E-2</c:v>
                </c:pt>
                <c:pt idx="272">
                  <c:v>-5.845468989913688E-2</c:v>
                </c:pt>
                <c:pt idx="273">
                  <c:v>-5.9131525077945113E-2</c:v>
                </c:pt>
                <c:pt idx="274">
                  <c:v>-6.225076834485288E-2</c:v>
                </c:pt>
                <c:pt idx="275">
                  <c:v>-6.2252702159649453E-2</c:v>
                </c:pt>
                <c:pt idx="276">
                  <c:v>-6.2769030710340346E-2</c:v>
                </c:pt>
                <c:pt idx="277">
                  <c:v>-6.2859920005780279E-2</c:v>
                </c:pt>
                <c:pt idx="278">
                  <c:v>-6.2859920005780279E-2</c:v>
                </c:pt>
                <c:pt idx="279">
                  <c:v>-6.3086176336981936E-2</c:v>
                </c:pt>
                <c:pt idx="280">
                  <c:v>-6.3130654077303616E-2</c:v>
                </c:pt>
                <c:pt idx="281">
                  <c:v>-6.5845730051723006E-2</c:v>
                </c:pt>
                <c:pt idx="282">
                  <c:v>-6.6746887746936268E-2</c:v>
                </c:pt>
                <c:pt idx="283">
                  <c:v>-6.6849379931155806E-2</c:v>
                </c:pt>
                <c:pt idx="284">
                  <c:v>-6.7152988854221218E-2</c:v>
                </c:pt>
                <c:pt idx="285">
                  <c:v>-6.7253547223644128E-2</c:v>
                </c:pt>
                <c:pt idx="286">
                  <c:v>-7.076922252385387E-2</c:v>
                </c:pt>
                <c:pt idx="287">
                  <c:v>-7.0771156338650443E-2</c:v>
                </c:pt>
                <c:pt idx="288">
                  <c:v>-7.1074765261715855E-2</c:v>
                </c:pt>
                <c:pt idx="289">
                  <c:v>-7.1658777330287582E-2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799-4210-A755-3499E55DC8CF}"/>
            </c:ext>
          </c:extLst>
        </c:ser>
        <c:ser>
          <c:idx val="8"/>
          <c:order val="8"/>
          <c:tx>
            <c:strRef>
              <c:f>Active!$Y$1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Active!$X$2:$X$30</c:f>
              <c:numCache>
                <c:formatCode>General</c:formatCode>
                <c:ptCount val="29"/>
                <c:pt idx="0">
                  <c:v>-9000</c:v>
                </c:pt>
                <c:pt idx="1">
                  <c:v>-6000</c:v>
                </c:pt>
                <c:pt idx="2">
                  <c:v>-3000</c:v>
                </c:pt>
                <c:pt idx="3">
                  <c:v>0</c:v>
                </c:pt>
                <c:pt idx="4">
                  <c:v>3000</c:v>
                </c:pt>
                <c:pt idx="5">
                  <c:v>6000</c:v>
                </c:pt>
                <c:pt idx="6">
                  <c:v>9000</c:v>
                </c:pt>
                <c:pt idx="7">
                  <c:v>12000</c:v>
                </c:pt>
                <c:pt idx="8">
                  <c:v>15000</c:v>
                </c:pt>
                <c:pt idx="9">
                  <c:v>18000</c:v>
                </c:pt>
                <c:pt idx="10">
                  <c:v>21000</c:v>
                </c:pt>
                <c:pt idx="11">
                  <c:v>24000</c:v>
                </c:pt>
                <c:pt idx="12">
                  <c:v>27000</c:v>
                </c:pt>
                <c:pt idx="13">
                  <c:v>30000</c:v>
                </c:pt>
                <c:pt idx="14">
                  <c:v>33000</c:v>
                </c:pt>
                <c:pt idx="15">
                  <c:v>36000</c:v>
                </c:pt>
                <c:pt idx="16">
                  <c:v>39000</c:v>
                </c:pt>
                <c:pt idx="17">
                  <c:v>42000</c:v>
                </c:pt>
                <c:pt idx="18">
                  <c:v>45000</c:v>
                </c:pt>
                <c:pt idx="19">
                  <c:v>48000</c:v>
                </c:pt>
                <c:pt idx="20">
                  <c:v>51000</c:v>
                </c:pt>
                <c:pt idx="21">
                  <c:v>54000</c:v>
                </c:pt>
                <c:pt idx="22">
                  <c:v>57000</c:v>
                </c:pt>
                <c:pt idx="23">
                  <c:v>60000</c:v>
                </c:pt>
                <c:pt idx="24">
                  <c:v>63000</c:v>
                </c:pt>
                <c:pt idx="25">
                  <c:v>66000</c:v>
                </c:pt>
                <c:pt idx="26">
                  <c:v>69000</c:v>
                </c:pt>
                <c:pt idx="27">
                  <c:v>72000</c:v>
                </c:pt>
                <c:pt idx="28">
                  <c:v>75000</c:v>
                </c:pt>
              </c:numCache>
            </c:numRef>
          </c:xVal>
          <c:yVal>
            <c:numRef>
              <c:f>Active!$Y$2:$Y$30</c:f>
              <c:numCache>
                <c:formatCode>General</c:formatCode>
                <c:ptCount val="29"/>
                <c:pt idx="0">
                  <c:v>-0.24395789538499454</c:v>
                </c:pt>
                <c:pt idx="1">
                  <c:v>-0.21904749416675012</c:v>
                </c:pt>
                <c:pt idx="2">
                  <c:v>-0.19541418710015976</c:v>
                </c:pt>
                <c:pt idx="3">
                  <c:v>-0.1730579741852234</c:v>
                </c:pt>
                <c:pt idx="4">
                  <c:v>-0.15197885542194109</c:v>
                </c:pt>
                <c:pt idx="5">
                  <c:v>-0.13217683081031278</c:v>
                </c:pt>
                <c:pt idx="6">
                  <c:v>-0.11365190035033855</c:v>
                </c:pt>
                <c:pt idx="7">
                  <c:v>-9.6404064042018317E-2</c:v>
                </c:pt>
                <c:pt idx="8">
                  <c:v>-8.0433321885352127E-2</c:v>
                </c:pt>
                <c:pt idx="9">
                  <c:v>-6.573967388033998E-2</c:v>
                </c:pt>
                <c:pt idx="10">
                  <c:v>-5.2323120026981848E-2</c:v>
                </c:pt>
                <c:pt idx="11">
                  <c:v>-4.0183660325277745E-2</c:v>
                </c:pt>
                <c:pt idx="12">
                  <c:v>-2.9321294775227678E-2</c:v>
                </c:pt>
                <c:pt idx="13">
                  <c:v>-1.9736023376831641E-2</c:v>
                </c:pt>
                <c:pt idx="14">
                  <c:v>-1.1427846130089639E-2</c:v>
                </c:pt>
                <c:pt idx="15">
                  <c:v>-4.3967630350016801E-3</c:v>
                </c:pt>
                <c:pt idx="16">
                  <c:v>1.3572259084322635E-3</c:v>
                </c:pt>
                <c:pt idx="17">
                  <c:v>5.8341207002121642E-3</c:v>
                </c:pt>
                <c:pt idx="18">
                  <c:v>9.0339213403380636E-3</c:v>
                </c:pt>
                <c:pt idx="19">
                  <c:v>1.0956627828809906E-2</c:v>
                </c:pt>
                <c:pt idx="20">
                  <c:v>1.160224016562772E-2</c:v>
                </c:pt>
                <c:pt idx="21">
                  <c:v>1.0970758350791504E-2</c:v>
                </c:pt>
                <c:pt idx="22">
                  <c:v>9.0621823843012594E-3</c:v>
                </c:pt>
                <c:pt idx="23">
                  <c:v>5.8765122661569857E-3</c:v>
                </c:pt>
                <c:pt idx="24">
                  <c:v>1.413747996358683E-3</c:v>
                </c:pt>
                <c:pt idx="25">
                  <c:v>-4.3261104250936766E-3</c:v>
                </c:pt>
                <c:pt idx="26">
                  <c:v>-1.1343062998200037E-2</c:v>
                </c:pt>
                <c:pt idx="27">
                  <c:v>-1.9637109722960455E-2</c:v>
                </c:pt>
                <c:pt idx="28">
                  <c:v>-2.9208250599374874E-2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799-4210-A755-3499E55DC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4319824"/>
        <c:axId val="1"/>
      </c:scatterChart>
      <c:valAx>
        <c:axId val="744319824"/>
        <c:scaling>
          <c:orientation val="minMax"/>
          <c:min val="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475334147587993"/>
              <c:y val="0.870481927710843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2"/>
          <c:min val="-0.0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1155115511551157E-2"/>
              <c:y val="0.385542168674698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4431982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9.9009900990099011E-3"/>
          <c:y val="0.92168674698795183"/>
          <c:w val="0.97029858891400955"/>
          <c:h val="6.024096385542165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 5. VW Boo - [31173.406, 0.3423181]</a:t>
            </a:r>
          </a:p>
        </c:rich>
      </c:tx>
      <c:layout>
        <c:manualLayout>
          <c:xMode val="edge"/>
          <c:yMode val="edge"/>
          <c:x val="0.1841541755888651"/>
          <c:y val="1.8248175182481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34903640256959"/>
          <c:y val="0.14233602007302848"/>
          <c:w val="0.82869379014989297"/>
          <c:h val="0.70438081728447421"/>
        </c:manualLayout>
      </c:layout>
      <c:scatterChart>
        <c:scatterStyle val="lineMarker"/>
        <c:varyColors val="0"/>
        <c:ser>
          <c:idx val="0"/>
          <c:order val="0"/>
          <c:tx>
            <c:strRef>
              <c:f>A!$G$20</c:f>
              <c:strCache>
                <c:ptCount val="1"/>
                <c:pt idx="0">
                  <c:v>O-C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4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A!$F$21:$F$876</c:f>
              <c:numCache>
                <c:formatCode>General</c:formatCode>
                <c:ptCount val="856"/>
                <c:pt idx="0">
                  <c:v>-6198.5</c:v>
                </c:pt>
                <c:pt idx="1">
                  <c:v>-5182</c:v>
                </c:pt>
                <c:pt idx="2">
                  <c:v>0.5</c:v>
                </c:pt>
                <c:pt idx="3">
                  <c:v>0.5</c:v>
                </c:pt>
                <c:pt idx="4">
                  <c:v>3.5</c:v>
                </c:pt>
                <c:pt idx="5">
                  <c:v>9.5</c:v>
                </c:pt>
                <c:pt idx="6">
                  <c:v>12</c:v>
                </c:pt>
                <c:pt idx="7">
                  <c:v>15</c:v>
                </c:pt>
                <c:pt idx="8">
                  <c:v>21</c:v>
                </c:pt>
                <c:pt idx="9">
                  <c:v>61.5</c:v>
                </c:pt>
                <c:pt idx="10">
                  <c:v>96.5</c:v>
                </c:pt>
                <c:pt idx="11">
                  <c:v>114.5</c:v>
                </c:pt>
                <c:pt idx="12">
                  <c:v>117</c:v>
                </c:pt>
                <c:pt idx="13">
                  <c:v>207.5</c:v>
                </c:pt>
                <c:pt idx="14">
                  <c:v>210.5</c:v>
                </c:pt>
                <c:pt idx="15">
                  <c:v>280.5</c:v>
                </c:pt>
                <c:pt idx="16">
                  <c:v>283.5</c:v>
                </c:pt>
                <c:pt idx="17">
                  <c:v>298</c:v>
                </c:pt>
                <c:pt idx="18">
                  <c:v>1189.5</c:v>
                </c:pt>
                <c:pt idx="19">
                  <c:v>1204</c:v>
                </c:pt>
                <c:pt idx="20">
                  <c:v>1207</c:v>
                </c:pt>
                <c:pt idx="21">
                  <c:v>11551.5</c:v>
                </c:pt>
                <c:pt idx="22">
                  <c:v>11621.5</c:v>
                </c:pt>
                <c:pt idx="23">
                  <c:v>11671</c:v>
                </c:pt>
                <c:pt idx="24">
                  <c:v>11755.5</c:v>
                </c:pt>
                <c:pt idx="25">
                  <c:v>11831.5</c:v>
                </c:pt>
                <c:pt idx="26">
                  <c:v>11846</c:v>
                </c:pt>
                <c:pt idx="27">
                  <c:v>11893</c:v>
                </c:pt>
                <c:pt idx="28">
                  <c:v>11893</c:v>
                </c:pt>
                <c:pt idx="29">
                  <c:v>12862.5</c:v>
                </c:pt>
                <c:pt idx="30">
                  <c:v>12862.5</c:v>
                </c:pt>
                <c:pt idx="31">
                  <c:v>13827</c:v>
                </c:pt>
                <c:pt idx="32">
                  <c:v>13905.5</c:v>
                </c:pt>
                <c:pt idx="33">
                  <c:v>14031</c:v>
                </c:pt>
                <c:pt idx="34">
                  <c:v>14031</c:v>
                </c:pt>
                <c:pt idx="35">
                  <c:v>15030.5</c:v>
                </c:pt>
                <c:pt idx="36">
                  <c:v>15091.5</c:v>
                </c:pt>
                <c:pt idx="37">
                  <c:v>15944.5</c:v>
                </c:pt>
                <c:pt idx="38">
                  <c:v>16064.5</c:v>
                </c:pt>
                <c:pt idx="39">
                  <c:v>16064.5</c:v>
                </c:pt>
                <c:pt idx="40">
                  <c:v>17069.5</c:v>
                </c:pt>
                <c:pt idx="41">
                  <c:v>17244.5</c:v>
                </c:pt>
                <c:pt idx="42">
                  <c:v>28971.5</c:v>
                </c:pt>
                <c:pt idx="43">
                  <c:v>28974</c:v>
                </c:pt>
                <c:pt idx="44">
                  <c:v>28974.5</c:v>
                </c:pt>
                <c:pt idx="45">
                  <c:v>33145</c:v>
                </c:pt>
                <c:pt idx="46">
                  <c:v>33171</c:v>
                </c:pt>
                <c:pt idx="47">
                  <c:v>33174</c:v>
                </c:pt>
                <c:pt idx="48">
                  <c:v>33439.5</c:v>
                </c:pt>
                <c:pt idx="49">
                  <c:v>33442.5</c:v>
                </c:pt>
                <c:pt idx="50">
                  <c:v>34520.5</c:v>
                </c:pt>
                <c:pt idx="51">
                  <c:v>35316</c:v>
                </c:pt>
                <c:pt idx="52">
                  <c:v>35386.5</c:v>
                </c:pt>
                <c:pt idx="53">
                  <c:v>35576</c:v>
                </c:pt>
                <c:pt idx="54">
                  <c:v>35595.5</c:v>
                </c:pt>
                <c:pt idx="55">
                  <c:v>38473</c:v>
                </c:pt>
                <c:pt idx="56">
                  <c:v>39429.5</c:v>
                </c:pt>
                <c:pt idx="57">
                  <c:v>39429.5</c:v>
                </c:pt>
                <c:pt idx="58">
                  <c:v>39709.5</c:v>
                </c:pt>
                <c:pt idx="59">
                  <c:v>40743</c:v>
                </c:pt>
                <c:pt idx="60">
                  <c:v>40776</c:v>
                </c:pt>
                <c:pt idx="61">
                  <c:v>41680.5</c:v>
                </c:pt>
                <c:pt idx="62">
                  <c:v>41681</c:v>
                </c:pt>
                <c:pt idx="63">
                  <c:v>41777</c:v>
                </c:pt>
                <c:pt idx="64">
                  <c:v>41777</c:v>
                </c:pt>
                <c:pt idx="65">
                  <c:v>41829.5</c:v>
                </c:pt>
                <c:pt idx="66">
                  <c:v>41835.5</c:v>
                </c:pt>
                <c:pt idx="67">
                  <c:v>41835.5</c:v>
                </c:pt>
                <c:pt idx="68">
                  <c:v>41835.5</c:v>
                </c:pt>
                <c:pt idx="69">
                  <c:v>42554.5</c:v>
                </c:pt>
                <c:pt idx="70">
                  <c:v>42560.5</c:v>
                </c:pt>
                <c:pt idx="71">
                  <c:v>42752.5</c:v>
                </c:pt>
                <c:pt idx="72">
                  <c:v>42752.5</c:v>
                </c:pt>
                <c:pt idx="73">
                  <c:v>42755.5</c:v>
                </c:pt>
                <c:pt idx="74">
                  <c:v>42755.5</c:v>
                </c:pt>
                <c:pt idx="75">
                  <c:v>42770</c:v>
                </c:pt>
                <c:pt idx="76">
                  <c:v>42776.5</c:v>
                </c:pt>
                <c:pt idx="77">
                  <c:v>43065</c:v>
                </c:pt>
                <c:pt idx="78">
                  <c:v>43983.5</c:v>
                </c:pt>
                <c:pt idx="79">
                  <c:v>45986.5</c:v>
                </c:pt>
                <c:pt idx="80">
                  <c:v>46057.5</c:v>
                </c:pt>
                <c:pt idx="81">
                  <c:v>46060.5</c:v>
                </c:pt>
                <c:pt idx="82">
                  <c:v>46094.5</c:v>
                </c:pt>
                <c:pt idx="83">
                  <c:v>46123.5</c:v>
                </c:pt>
                <c:pt idx="84">
                  <c:v>46126.5</c:v>
                </c:pt>
                <c:pt idx="85">
                  <c:v>46129.5</c:v>
                </c:pt>
                <c:pt idx="86">
                  <c:v>47026.5</c:v>
                </c:pt>
                <c:pt idx="87">
                  <c:v>47041</c:v>
                </c:pt>
                <c:pt idx="88">
                  <c:v>47041</c:v>
                </c:pt>
                <c:pt idx="89">
                  <c:v>47070.5</c:v>
                </c:pt>
                <c:pt idx="90">
                  <c:v>49001.5</c:v>
                </c:pt>
                <c:pt idx="91">
                  <c:v>50615.5</c:v>
                </c:pt>
                <c:pt idx="92">
                  <c:v>51228</c:v>
                </c:pt>
                <c:pt idx="93">
                  <c:v>51259.5</c:v>
                </c:pt>
                <c:pt idx="94">
                  <c:v>51259.5</c:v>
                </c:pt>
                <c:pt idx="95">
                  <c:v>51405.5</c:v>
                </c:pt>
                <c:pt idx="96">
                  <c:v>52495</c:v>
                </c:pt>
                <c:pt idx="97">
                  <c:v>52495.5</c:v>
                </c:pt>
                <c:pt idx="98">
                  <c:v>53240.5</c:v>
                </c:pt>
                <c:pt idx="99">
                  <c:v>53313.5</c:v>
                </c:pt>
                <c:pt idx="100">
                  <c:v>53462</c:v>
                </c:pt>
                <c:pt idx="101">
                  <c:v>53462</c:v>
                </c:pt>
                <c:pt idx="102">
                  <c:v>53495</c:v>
                </c:pt>
                <c:pt idx="103">
                  <c:v>54373.5</c:v>
                </c:pt>
                <c:pt idx="104">
                  <c:v>54373.5</c:v>
                </c:pt>
                <c:pt idx="105">
                  <c:v>54418</c:v>
                </c:pt>
                <c:pt idx="106">
                  <c:v>54450</c:v>
                </c:pt>
                <c:pt idx="107">
                  <c:v>54532</c:v>
                </c:pt>
                <c:pt idx="108">
                  <c:v>54585</c:v>
                </c:pt>
                <c:pt idx="109">
                  <c:v>54611</c:v>
                </c:pt>
                <c:pt idx="110">
                  <c:v>55250.5</c:v>
                </c:pt>
                <c:pt idx="111">
                  <c:v>55594.5</c:v>
                </c:pt>
                <c:pt idx="112">
                  <c:v>55633.5</c:v>
                </c:pt>
                <c:pt idx="113">
                  <c:v>55656.5</c:v>
                </c:pt>
                <c:pt idx="114">
                  <c:v>55659.5</c:v>
                </c:pt>
                <c:pt idx="115">
                  <c:v>56331.5</c:v>
                </c:pt>
                <c:pt idx="116">
                  <c:v>56331.5</c:v>
                </c:pt>
                <c:pt idx="117">
                  <c:v>56704.5</c:v>
                </c:pt>
                <c:pt idx="118">
                  <c:v>57690</c:v>
                </c:pt>
                <c:pt idx="119">
                  <c:v>57782.5</c:v>
                </c:pt>
                <c:pt idx="120">
                  <c:v>58721.5</c:v>
                </c:pt>
                <c:pt idx="121">
                  <c:v>58823.5</c:v>
                </c:pt>
                <c:pt idx="122">
                  <c:v>58837</c:v>
                </c:pt>
                <c:pt idx="123">
                  <c:v>58849.5</c:v>
                </c:pt>
                <c:pt idx="124">
                  <c:v>59830.5</c:v>
                </c:pt>
                <c:pt idx="125">
                  <c:v>60838.5</c:v>
                </c:pt>
                <c:pt idx="126">
                  <c:v>60964.5</c:v>
                </c:pt>
                <c:pt idx="127">
                  <c:v>60977.5</c:v>
                </c:pt>
                <c:pt idx="128">
                  <c:v>60977.5</c:v>
                </c:pt>
                <c:pt idx="129">
                  <c:v>60977.5</c:v>
                </c:pt>
                <c:pt idx="130">
                  <c:v>60984.5</c:v>
                </c:pt>
                <c:pt idx="131">
                  <c:v>60990</c:v>
                </c:pt>
                <c:pt idx="132">
                  <c:v>61043.5</c:v>
                </c:pt>
                <c:pt idx="133">
                  <c:v>61067</c:v>
                </c:pt>
                <c:pt idx="134">
                  <c:v>61964</c:v>
                </c:pt>
                <c:pt idx="135">
                  <c:v>62028</c:v>
                </c:pt>
                <c:pt idx="136">
                  <c:v>62042</c:v>
                </c:pt>
                <c:pt idx="137">
                  <c:v>62042</c:v>
                </c:pt>
                <c:pt idx="138">
                  <c:v>62042</c:v>
                </c:pt>
                <c:pt idx="139">
                  <c:v>62112.5</c:v>
                </c:pt>
                <c:pt idx="140">
                  <c:v>62112.5</c:v>
                </c:pt>
                <c:pt idx="141">
                  <c:v>62874.5</c:v>
                </c:pt>
                <c:pt idx="142">
                  <c:v>62933</c:v>
                </c:pt>
                <c:pt idx="143">
                  <c:v>62934</c:v>
                </c:pt>
                <c:pt idx="144">
                  <c:v>62934</c:v>
                </c:pt>
                <c:pt idx="145">
                  <c:v>63135</c:v>
                </c:pt>
                <c:pt idx="146">
                  <c:v>63160.5</c:v>
                </c:pt>
                <c:pt idx="147">
                  <c:v>63160.5</c:v>
                </c:pt>
                <c:pt idx="148">
                  <c:v>63160.5</c:v>
                </c:pt>
                <c:pt idx="149">
                  <c:v>63292</c:v>
                </c:pt>
                <c:pt idx="150">
                  <c:v>63849.5</c:v>
                </c:pt>
                <c:pt idx="151">
                  <c:v>63984</c:v>
                </c:pt>
                <c:pt idx="152">
                  <c:v>63987</c:v>
                </c:pt>
                <c:pt idx="153">
                  <c:v>64083.5</c:v>
                </c:pt>
                <c:pt idx="154">
                  <c:v>64238.5</c:v>
                </c:pt>
                <c:pt idx="155">
                  <c:v>64277.5</c:v>
                </c:pt>
                <c:pt idx="156">
                  <c:v>64303.5</c:v>
                </c:pt>
                <c:pt idx="157">
                  <c:v>64338.5</c:v>
                </c:pt>
                <c:pt idx="158">
                  <c:v>64970</c:v>
                </c:pt>
                <c:pt idx="159">
                  <c:v>64990.5</c:v>
                </c:pt>
                <c:pt idx="160">
                  <c:v>65106.5</c:v>
                </c:pt>
                <c:pt idx="161">
                  <c:v>65229</c:v>
                </c:pt>
                <c:pt idx="162">
                  <c:v>65272</c:v>
                </c:pt>
                <c:pt idx="163">
                  <c:v>65286.5</c:v>
                </c:pt>
                <c:pt idx="164">
                  <c:v>65303.5</c:v>
                </c:pt>
                <c:pt idx="165">
                  <c:v>65379.5</c:v>
                </c:pt>
                <c:pt idx="166">
                  <c:v>66319.5</c:v>
                </c:pt>
                <c:pt idx="167">
                  <c:v>66966.5</c:v>
                </c:pt>
                <c:pt idx="168">
                  <c:v>67271</c:v>
                </c:pt>
                <c:pt idx="169">
                  <c:v>67295</c:v>
                </c:pt>
                <c:pt idx="170">
                  <c:v>67332</c:v>
                </c:pt>
                <c:pt idx="171">
                  <c:v>67400.5</c:v>
                </c:pt>
                <c:pt idx="172">
                  <c:v>68302.5</c:v>
                </c:pt>
                <c:pt idx="173">
                  <c:v>68305</c:v>
                </c:pt>
                <c:pt idx="174">
                  <c:v>68311</c:v>
                </c:pt>
                <c:pt idx="175">
                  <c:v>68311</c:v>
                </c:pt>
                <c:pt idx="176">
                  <c:v>68311</c:v>
                </c:pt>
                <c:pt idx="177">
                  <c:v>68320.5</c:v>
                </c:pt>
                <c:pt idx="178">
                  <c:v>68320.5</c:v>
                </c:pt>
                <c:pt idx="179">
                  <c:v>68323.5</c:v>
                </c:pt>
                <c:pt idx="180">
                  <c:v>68335</c:v>
                </c:pt>
                <c:pt idx="181">
                  <c:v>68335</c:v>
                </c:pt>
                <c:pt idx="182">
                  <c:v>68381</c:v>
                </c:pt>
                <c:pt idx="183">
                  <c:v>68381</c:v>
                </c:pt>
                <c:pt idx="184">
                  <c:v>68381</c:v>
                </c:pt>
                <c:pt idx="185">
                  <c:v>68389.5</c:v>
                </c:pt>
                <c:pt idx="186">
                  <c:v>68389.5</c:v>
                </c:pt>
                <c:pt idx="187">
                  <c:v>68390</c:v>
                </c:pt>
                <c:pt idx="188">
                  <c:v>68427.5</c:v>
                </c:pt>
                <c:pt idx="189">
                  <c:v>68465.5</c:v>
                </c:pt>
                <c:pt idx="190">
                  <c:v>68465.5</c:v>
                </c:pt>
                <c:pt idx="191">
                  <c:v>68465.5</c:v>
                </c:pt>
                <c:pt idx="192">
                  <c:v>68472</c:v>
                </c:pt>
                <c:pt idx="193">
                  <c:v>68472</c:v>
                </c:pt>
                <c:pt idx="194">
                  <c:v>69296.5</c:v>
                </c:pt>
                <c:pt idx="195">
                  <c:v>69296.5</c:v>
                </c:pt>
                <c:pt idx="196">
                  <c:v>69424.5</c:v>
                </c:pt>
                <c:pt idx="197">
                  <c:v>69424.5</c:v>
                </c:pt>
                <c:pt idx="198">
                  <c:v>69445</c:v>
                </c:pt>
                <c:pt idx="199">
                  <c:v>69445</c:v>
                </c:pt>
                <c:pt idx="200">
                  <c:v>69467.5</c:v>
                </c:pt>
                <c:pt idx="201">
                  <c:v>69553</c:v>
                </c:pt>
                <c:pt idx="202">
                  <c:v>69553</c:v>
                </c:pt>
                <c:pt idx="203">
                  <c:v>69604.5</c:v>
                </c:pt>
                <c:pt idx="204">
                  <c:v>69604.5</c:v>
                </c:pt>
                <c:pt idx="205">
                  <c:v>70177.5</c:v>
                </c:pt>
                <c:pt idx="206">
                  <c:v>70224</c:v>
                </c:pt>
                <c:pt idx="207">
                  <c:v>70227</c:v>
                </c:pt>
                <c:pt idx="208">
                  <c:v>70233</c:v>
                </c:pt>
                <c:pt idx="209">
                  <c:v>70308.5</c:v>
                </c:pt>
                <c:pt idx="210">
                  <c:v>70309</c:v>
                </c:pt>
                <c:pt idx="211">
                  <c:v>70343.5</c:v>
                </c:pt>
                <c:pt idx="212">
                  <c:v>70423</c:v>
                </c:pt>
                <c:pt idx="213">
                  <c:v>70460</c:v>
                </c:pt>
                <c:pt idx="214">
                  <c:v>70460.5</c:v>
                </c:pt>
                <c:pt idx="215">
                  <c:v>70480.5</c:v>
                </c:pt>
                <c:pt idx="216">
                  <c:v>70481</c:v>
                </c:pt>
                <c:pt idx="217">
                  <c:v>70481</c:v>
                </c:pt>
                <c:pt idx="218">
                  <c:v>70481</c:v>
                </c:pt>
                <c:pt idx="219">
                  <c:v>70481</c:v>
                </c:pt>
                <c:pt idx="220">
                  <c:v>70485</c:v>
                </c:pt>
                <c:pt idx="221">
                  <c:v>70485</c:v>
                </c:pt>
                <c:pt idx="222">
                  <c:v>71428</c:v>
                </c:pt>
                <c:pt idx="223">
                  <c:v>71470</c:v>
                </c:pt>
                <c:pt idx="224">
                  <c:v>71472.5</c:v>
                </c:pt>
                <c:pt idx="225">
                  <c:v>71509</c:v>
                </c:pt>
                <c:pt idx="226">
                  <c:v>71511.5</c:v>
                </c:pt>
                <c:pt idx="227">
                  <c:v>71512</c:v>
                </c:pt>
                <c:pt idx="228">
                  <c:v>71554</c:v>
                </c:pt>
                <c:pt idx="229">
                  <c:v>71592.5</c:v>
                </c:pt>
                <c:pt idx="230">
                  <c:v>71644</c:v>
                </c:pt>
                <c:pt idx="231">
                  <c:v>71656</c:v>
                </c:pt>
                <c:pt idx="232">
                  <c:v>71658.5</c:v>
                </c:pt>
                <c:pt idx="233">
                  <c:v>71670.5</c:v>
                </c:pt>
                <c:pt idx="234">
                  <c:v>71782</c:v>
                </c:pt>
                <c:pt idx="235">
                  <c:v>71782</c:v>
                </c:pt>
                <c:pt idx="236">
                  <c:v>72367</c:v>
                </c:pt>
                <c:pt idx="237">
                  <c:v>72436</c:v>
                </c:pt>
                <c:pt idx="238">
                  <c:v>72498</c:v>
                </c:pt>
                <c:pt idx="239">
                  <c:v>72559.5</c:v>
                </c:pt>
                <c:pt idx="240">
                  <c:v>72749</c:v>
                </c:pt>
                <c:pt idx="241">
                  <c:v>73765.5</c:v>
                </c:pt>
                <c:pt idx="242">
                  <c:v>73928.5</c:v>
                </c:pt>
                <c:pt idx="243">
                  <c:v>74683.5</c:v>
                </c:pt>
                <c:pt idx="244">
                  <c:v>74857.5</c:v>
                </c:pt>
                <c:pt idx="245">
                  <c:v>75719.5</c:v>
                </c:pt>
                <c:pt idx="246">
                  <c:v>75812.5</c:v>
                </c:pt>
                <c:pt idx="247">
                  <c:v>75813</c:v>
                </c:pt>
                <c:pt idx="248">
                  <c:v>75897.5</c:v>
                </c:pt>
                <c:pt idx="249">
                  <c:v>76955</c:v>
                </c:pt>
                <c:pt idx="250">
                  <c:v>78975</c:v>
                </c:pt>
              </c:numCache>
            </c:numRef>
          </c:xVal>
          <c:yVal>
            <c:numRef>
              <c:f>A!$G$21:$G$876</c:f>
              <c:numCache>
                <c:formatCode>General</c:formatCode>
                <c:ptCount val="856"/>
                <c:pt idx="0">
                  <c:v>-0.23202817852870794</c:v>
                </c:pt>
                <c:pt idx="1">
                  <c:v>-0.22141437785467133</c:v>
                </c:pt>
                <c:pt idx="2">
                  <c:v>-0.17215906846831786</c:v>
                </c:pt>
                <c:pt idx="3">
                  <c:v>-0.17115906846811413</c:v>
                </c:pt>
                <c:pt idx="4">
                  <c:v>-0.18211347928809118</c:v>
                </c:pt>
                <c:pt idx="5">
                  <c:v>-0.16502230092737591</c:v>
                </c:pt>
                <c:pt idx="6">
                  <c:v>-0.17881764327830751</c:v>
                </c:pt>
                <c:pt idx="7">
                  <c:v>-0.16477205409682938</c:v>
                </c:pt>
                <c:pt idx="8">
                  <c:v>-0.16668087573634693</c:v>
                </c:pt>
                <c:pt idx="9">
                  <c:v>-0.17756542179995449</c:v>
                </c:pt>
                <c:pt idx="10">
                  <c:v>-0.17270021469084895</c:v>
                </c:pt>
                <c:pt idx="11">
                  <c:v>-0.16942667960756808</c:v>
                </c:pt>
                <c:pt idx="12">
                  <c:v>-0.16722202195524005</c:v>
                </c:pt>
                <c:pt idx="13">
                  <c:v>-0.16701341501175193</c:v>
                </c:pt>
                <c:pt idx="14">
                  <c:v>-0.16396782583251479</c:v>
                </c:pt>
                <c:pt idx="15">
                  <c:v>-0.15923741161896032</c:v>
                </c:pt>
                <c:pt idx="16">
                  <c:v>-0.1671918224383262</c:v>
                </c:pt>
                <c:pt idx="17">
                  <c:v>-0.17180480806564447</c:v>
                </c:pt>
                <c:pt idx="18">
                  <c:v>-0.16342388991324697</c:v>
                </c:pt>
                <c:pt idx="19">
                  <c:v>-0.15703687554196222</c:v>
                </c:pt>
                <c:pt idx="20">
                  <c:v>-0.15899128636010573</c:v>
                </c:pt>
                <c:pt idx="21">
                  <c:v>-8.4958860323240515E-2</c:v>
                </c:pt>
                <c:pt idx="22">
                  <c:v>-8.6228446110908408E-2</c:v>
                </c:pt>
                <c:pt idx="23">
                  <c:v>-9.5976224634796381E-2</c:v>
                </c:pt>
                <c:pt idx="24">
                  <c:v>-9.2858796044311021E-2</c:v>
                </c:pt>
                <c:pt idx="25">
                  <c:v>-0.10403720347676426</c:v>
                </c:pt>
                <c:pt idx="26">
                  <c:v>-8.3650189095351379E-2</c:v>
                </c:pt>
                <c:pt idx="27">
                  <c:v>-9.7602625268336851E-2</c:v>
                </c:pt>
                <c:pt idx="28">
                  <c:v>-9.160262526711449E-2</c:v>
                </c:pt>
                <c:pt idx="29">
                  <c:v>-0.10203638843086082</c:v>
                </c:pt>
                <c:pt idx="30">
                  <c:v>-9.2036388428823557E-2</c:v>
                </c:pt>
                <c:pt idx="31">
                  <c:v>-6.5879466885235161E-2</c:v>
                </c:pt>
                <c:pt idx="32">
                  <c:v>-7.9853216659103055E-2</c:v>
                </c:pt>
                <c:pt idx="33">
                  <c:v>-9.3779402610380203E-2</c:v>
                </c:pt>
                <c:pt idx="34">
                  <c:v>-7.4779402610147372E-2</c:v>
                </c:pt>
                <c:pt idx="35">
                  <c:v>-6.8757273955270648E-2</c:v>
                </c:pt>
                <c:pt idx="36">
                  <c:v>-6.6163627285277471E-2</c:v>
                </c:pt>
                <c:pt idx="37">
                  <c:v>-7.553443695360329E-2</c:v>
                </c:pt>
                <c:pt idx="38">
                  <c:v>-9.2710869728762191E-2</c:v>
                </c:pt>
                <c:pt idx="39">
                  <c:v>-7.8710869725910015E-2</c:v>
                </c:pt>
                <c:pt idx="40">
                  <c:v>-8.6438494246976916E-2</c:v>
                </c:pt>
                <c:pt idx="41">
                  <c:v>-4.1112458711722866E-2</c:v>
                </c:pt>
                <c:pt idx="42">
                  <c:v>-1.8504351981391665E-2</c:v>
                </c:pt>
                <c:pt idx="43">
                  <c:v>-1.7999694326135796E-2</c:v>
                </c:pt>
                <c:pt idx="44">
                  <c:v>-1.8858762799936812E-2</c:v>
                </c:pt>
                <c:pt idx="46">
                  <c:v>1.1079569245339371E-2</c:v>
                </c:pt>
                <c:pt idx="47">
                  <c:v>-8.7484157120343298E-4</c:v>
                </c:pt>
                <c:pt idx="48">
                  <c:v>8.6598009074805304E-3</c:v>
                </c:pt>
                <c:pt idx="49">
                  <c:v>-7.2946099098771811E-3</c:v>
                </c:pt>
                <c:pt idx="51">
                  <c:v>-7.3241666614194401E-3</c:v>
                </c:pt>
                <c:pt idx="52">
                  <c:v>-4.7528209252050146E-3</c:v>
                </c:pt>
                <c:pt idx="53">
                  <c:v>-2.5039771018782631E-2</c:v>
                </c:pt>
                <c:pt idx="54">
                  <c:v>-1.2434413438313641E-3</c:v>
                </c:pt>
                <c:pt idx="55">
                  <c:v>-1.1682485674100462E-2</c:v>
                </c:pt>
                <c:pt idx="56">
                  <c:v>1.1019531390047632E-2</c:v>
                </c:pt>
                <c:pt idx="57">
                  <c:v>2.0019531388243195E-2</c:v>
                </c:pt>
                <c:pt idx="58">
                  <c:v>2.3941188243043143E-2</c:v>
                </c:pt>
                <c:pt idx="59">
                  <c:v>-4.0853339065506589E-2</c:v>
                </c:pt>
                <c:pt idx="60">
                  <c:v>1.0648141927958932E-2</c:v>
                </c:pt>
                <c:pt idx="61">
                  <c:v>2.8932798595633358E-3</c:v>
                </c:pt>
                <c:pt idx="62">
                  <c:v>6.7342113834456541E-3</c:v>
                </c:pt>
                <c:pt idx="63">
                  <c:v>3.5930651647504419E-3</c:v>
                </c:pt>
                <c:pt idx="64">
                  <c:v>5.5930651651578955E-3</c:v>
                </c:pt>
                <c:pt idx="65">
                  <c:v>-1.5509124175878242E-2</c:v>
                </c:pt>
                <c:pt idx="66">
                  <c:v>-1.3417945818218868E-2</c:v>
                </c:pt>
                <c:pt idx="67">
                  <c:v>-3.4179458161816001E-3</c:v>
                </c:pt>
                <c:pt idx="68">
                  <c:v>6.582054185855668E-3</c:v>
                </c:pt>
                <c:pt idx="69">
                  <c:v>2.8415944616426714E-3</c:v>
                </c:pt>
                <c:pt idx="70">
                  <c:v>5.9327728085918352E-3</c:v>
                </c:pt>
                <c:pt idx="71">
                  <c:v>-1.4951962657505646E-4</c:v>
                </c:pt>
                <c:pt idx="72">
                  <c:v>5.8504803746473044E-3</c:v>
                </c:pt>
                <c:pt idx="73">
                  <c:v>-4.0103930448822211E-2</c:v>
                </c:pt>
                <c:pt idx="74">
                  <c:v>-2.1039304483565502E-3</c:v>
                </c:pt>
                <c:pt idx="75">
                  <c:v>1.3283083921123762E-2</c:v>
                </c:pt>
                <c:pt idx="76">
                  <c:v>1.215193813550286E-3</c:v>
                </c:pt>
                <c:pt idx="78">
                  <c:v>5.223907450272236E-3</c:v>
                </c:pt>
                <c:pt idx="79">
                  <c:v>2.9956169964862056E-3</c:v>
                </c:pt>
                <c:pt idx="80">
                  <c:v>7.4078942707274109E-3</c:v>
                </c:pt>
                <c:pt idx="81">
                  <c:v>-1.2546516554721165E-2</c:v>
                </c:pt>
                <c:pt idx="82">
                  <c:v>9.6368274898850359E-3</c:v>
                </c:pt>
                <c:pt idx="83">
                  <c:v>4.1085624252445996E-4</c:v>
                </c:pt>
                <c:pt idx="84">
                  <c:v>1.5456445413292386E-2</c:v>
                </c:pt>
                <c:pt idx="85">
                  <c:v>3.502034604025539E-3</c:v>
                </c:pt>
                <c:pt idx="86">
                  <c:v>1.2133199583331589E-2</c:v>
                </c:pt>
                <c:pt idx="87">
                  <c:v>5.3202139606582932E-3</c:v>
                </c:pt>
                <c:pt idx="88">
                  <c:v>2.0520213955023792E-2</c:v>
                </c:pt>
                <c:pt idx="89">
                  <c:v>1.1135174223454669E-2</c:v>
                </c:pt>
                <c:pt idx="90">
                  <c:v>6.8127434351481497E-3</c:v>
                </c:pt>
                <c:pt idx="91">
                  <c:v>5.3397225710796192E-3</c:v>
                </c:pt>
                <c:pt idx="92">
                  <c:v>2.448084692878183E-2</c:v>
                </c:pt>
                <c:pt idx="93">
                  <c:v>5.3595333301927894E-3</c:v>
                </c:pt>
                <c:pt idx="94">
                  <c:v>5.459533327666577E-3</c:v>
                </c:pt>
                <c:pt idx="95">
                  <c:v>6.3115401135291904E-3</c:v>
                </c:pt>
                <c:pt idx="96">
                  <c:v>3.401344183657784E-3</c:v>
                </c:pt>
                <c:pt idx="97">
                  <c:v>8.2422757113818079E-3</c:v>
                </c:pt>
                <c:pt idx="98">
                  <c:v>5.4302555436152034E-3</c:v>
                </c:pt>
                <c:pt idx="99">
                  <c:v>1.3006258937821258E-2</c:v>
                </c:pt>
                <c:pt idx="100">
                  <c:v>7.3629233811516315E-3</c:v>
                </c:pt>
                <c:pt idx="101">
                  <c:v>7.5629233760992065E-3</c:v>
                </c:pt>
                <c:pt idx="102">
                  <c:v>7.1644043564447202E-3</c:v>
                </c:pt>
                <c:pt idx="103">
                  <c:v>4.5811027302988805E-3</c:v>
                </c:pt>
                <c:pt idx="104">
                  <c:v>4.5811027302988805E-3</c:v>
                </c:pt>
                <c:pt idx="105">
                  <c:v>-4.3759910913649946E-3</c:v>
                </c:pt>
                <c:pt idx="106">
                  <c:v>9.4436268336721696E-3</c:v>
                </c:pt>
                <c:pt idx="107">
                  <c:v>2.1356397766794544E-2</c:v>
                </c:pt>
                <c:pt idx="108">
                  <c:v>-1.8504860046959948E-2</c:v>
                </c:pt>
                <c:pt idx="109">
                  <c:v>6.2235795194283128E-3</c:v>
                </c:pt>
                <c:pt idx="110">
                  <c:v>5.0750065056490712E-3</c:v>
                </c:pt>
                <c:pt idx="111">
                  <c:v>6.6358992116875015E-3</c:v>
                </c:pt>
                <c:pt idx="112">
                  <c:v>2.3285585557459854E-3</c:v>
                </c:pt>
                <c:pt idx="113">
                  <c:v>1.3611408932774793E-2</c:v>
                </c:pt>
                <c:pt idx="114">
                  <c:v>1.5656998119084165E-2</c:v>
                </c:pt>
                <c:pt idx="115">
                  <c:v>6.9689745578216389E-3</c:v>
                </c:pt>
                <c:pt idx="116">
                  <c:v>6.9689745578216389E-3</c:v>
                </c:pt>
                <c:pt idx="117">
                  <c:v>8.2038960099453107E-3</c:v>
                </c:pt>
                <c:pt idx="118">
                  <c:v>-3.2005818502511829E-4</c:v>
                </c:pt>
                <c:pt idx="119">
                  <c:v>5.0522748861112632E-3</c:v>
                </c:pt>
                <c:pt idx="120">
                  <c:v>4.5216883954708464E-3</c:v>
                </c:pt>
                <c:pt idx="121">
                  <c:v>1.4071720528590959E-2</c:v>
                </c:pt>
                <c:pt idx="122">
                  <c:v>4.9768718454288319E-3</c:v>
                </c:pt>
                <c:pt idx="123">
                  <c:v>2.4800160099403001E-2</c:v>
                </c:pt>
                <c:pt idx="124">
                  <c:v>7.3078221321338788E-3</c:v>
                </c:pt>
                <c:pt idx="125">
                  <c:v>7.3257867989013903E-3</c:v>
                </c:pt>
                <c:pt idx="126">
                  <c:v>3.1940532382577658E-2</c:v>
                </c:pt>
                <c:pt idx="127">
                  <c:v>6.8047521635890007E-3</c:v>
                </c:pt>
                <c:pt idx="128">
                  <c:v>7.2547521631349809E-3</c:v>
                </c:pt>
                <c:pt idx="129">
                  <c:v>7.7047521626809612E-3</c:v>
                </c:pt>
                <c:pt idx="130">
                  <c:v>9.5777935857768171E-3</c:v>
                </c:pt>
                <c:pt idx="131">
                  <c:v>9.0280404183431529E-3</c:v>
                </c:pt>
                <c:pt idx="132">
                  <c:v>1.4807714134803973E-2</c:v>
                </c:pt>
                <c:pt idx="133">
                  <c:v>9.3314960467978381E-3</c:v>
                </c:pt>
                <c:pt idx="134">
                  <c:v>1.0462661026394926E-2</c:v>
                </c:pt>
                <c:pt idx="135">
                  <c:v>9.5018968859221786E-3</c:v>
                </c:pt>
                <c:pt idx="136">
                  <c:v>1.0247979720588773E-2</c:v>
                </c:pt>
                <c:pt idx="137">
                  <c:v>1.0847979719983414E-2</c:v>
                </c:pt>
                <c:pt idx="138">
                  <c:v>1.1547979716851842E-2</c:v>
                </c:pt>
                <c:pt idx="139">
                  <c:v>4.7193254649755545E-3</c:v>
                </c:pt>
                <c:pt idx="140">
                  <c:v>7.7193254619487561E-3</c:v>
                </c:pt>
                <c:pt idx="141">
                  <c:v>5.598977324552834E-3</c:v>
                </c:pt>
                <c:pt idx="142">
                  <c:v>7.487966344342567E-3</c:v>
                </c:pt>
                <c:pt idx="143">
                  <c:v>6.769829400582239E-3</c:v>
                </c:pt>
                <c:pt idx="144">
                  <c:v>6.7776799842249602E-3</c:v>
                </c:pt>
                <c:pt idx="145">
                  <c:v>6.824304502515588E-3</c:v>
                </c:pt>
                <c:pt idx="146">
                  <c:v>5.8118125380133279E-3</c:v>
                </c:pt>
                <c:pt idx="147">
                  <c:v>6.6118125323555432E-3</c:v>
                </c:pt>
                <c:pt idx="148">
                  <c:v>7.5118125387234613E-3</c:v>
                </c:pt>
                <c:pt idx="149">
                  <c:v>7.576804950076621E-3</c:v>
                </c:pt>
                <c:pt idx="150">
                  <c:v>4.0154610032914206E-3</c:v>
                </c:pt>
                <c:pt idx="151">
                  <c:v>5.9260425914544612E-3</c:v>
                </c:pt>
                <c:pt idx="152">
                  <c:v>5.3716317779617384E-3</c:v>
                </c:pt>
                <c:pt idx="153">
                  <c:v>5.5714170812279917E-3</c:v>
                </c:pt>
                <c:pt idx="154">
                  <c:v>4.0601914079161361E-3</c:v>
                </c:pt>
                <c:pt idx="155">
                  <c:v>5.9528507554205135E-3</c:v>
                </c:pt>
                <c:pt idx="156">
                  <c:v>5.2812903231824748E-3</c:v>
                </c:pt>
                <c:pt idx="157">
                  <c:v>4.9464974290458485E-3</c:v>
                </c:pt>
                <c:pt idx="158">
                  <c:v>3.1430199378519319E-3</c:v>
                </c:pt>
                <c:pt idx="159">
                  <c:v>2.7212126660742797E-3</c:v>
                </c:pt>
                <c:pt idx="160">
                  <c:v>1.5173276406130753E-3</c:v>
                </c:pt>
                <c:pt idx="161">
                  <c:v>2.4455525126541033E-3</c:v>
                </c:pt>
                <c:pt idx="162">
                  <c:v>4.165664104220923E-3</c:v>
                </c:pt>
                <c:pt idx="163">
                  <c:v>2.8526784808491357E-3</c:v>
                </c:pt>
                <c:pt idx="164">
                  <c:v>2.6443504975759424E-3</c:v>
                </c:pt>
                <c:pt idx="165">
                  <c:v>2.1659430713043548E-3</c:v>
                </c:pt>
                <c:pt idx="166">
                  <c:v>-3.8278035208350047E-4</c:v>
                </c:pt>
                <c:pt idx="167">
                  <c:v>-3.7173804230405949E-3</c:v>
                </c:pt>
                <c:pt idx="168">
                  <c:v>-3.8900785948499106E-3</c:v>
                </c:pt>
                <c:pt idx="169">
                  <c:v>-3.9253651484614238E-3</c:v>
                </c:pt>
                <c:pt idx="170">
                  <c:v>-4.5964319215272553E-3</c:v>
                </c:pt>
                <c:pt idx="171">
                  <c:v>-4.9888123030541465E-3</c:v>
                </c:pt>
                <c:pt idx="173">
                  <c:v>-8.0436743664904498E-3</c:v>
                </c:pt>
                <c:pt idx="174">
                  <c:v>-8.1524959969101474E-3</c:v>
                </c:pt>
                <c:pt idx="175">
                  <c:v>-8.0724959989311174E-3</c:v>
                </c:pt>
                <c:pt idx="176">
                  <c:v>-8.0524959994363599E-3</c:v>
                </c:pt>
                <c:pt idx="177">
                  <c:v>-8.774796937359497E-3</c:v>
                </c:pt>
                <c:pt idx="178">
                  <c:v>-8.774796937359497E-3</c:v>
                </c:pt>
                <c:pt idx="180">
                  <c:v>-7.887782558100298E-3</c:v>
                </c:pt>
                <c:pt idx="181">
                  <c:v>-7.887782558100298E-3</c:v>
                </c:pt>
                <c:pt idx="182">
                  <c:v>-7.922081793367397E-3</c:v>
                </c:pt>
                <c:pt idx="183">
                  <c:v>-7.8620817876071669E-3</c:v>
                </c:pt>
                <c:pt idx="184">
                  <c:v>-7.8220817886176519E-3</c:v>
                </c:pt>
                <c:pt idx="185">
                  <c:v>-9.1262457790435292E-3</c:v>
                </c:pt>
                <c:pt idx="186">
                  <c:v>-9.0962457834393717E-3</c:v>
                </c:pt>
                <c:pt idx="187">
                  <c:v>-7.8853142476873472E-3</c:v>
                </c:pt>
                <c:pt idx="188">
                  <c:v>-8.8154494951595552E-3</c:v>
                </c:pt>
                <c:pt idx="189">
                  <c:v>-9.3046532056177966E-3</c:v>
                </c:pt>
                <c:pt idx="190">
                  <c:v>-9.3046532056177966E-3</c:v>
                </c:pt>
                <c:pt idx="191">
                  <c:v>-9.2046532008680515E-3</c:v>
                </c:pt>
                <c:pt idx="192">
                  <c:v>-7.3725433176150545E-3</c:v>
                </c:pt>
                <c:pt idx="193">
                  <c:v>-7.3725433176150545E-3</c:v>
                </c:pt>
                <c:pt idx="194">
                  <c:v>-1.2176450196420774E-2</c:v>
                </c:pt>
                <c:pt idx="195">
                  <c:v>-1.2176450196420774E-2</c:v>
                </c:pt>
                <c:pt idx="196">
                  <c:v>-1.2497978488681838E-2</c:v>
                </c:pt>
                <c:pt idx="197">
                  <c:v>-1.2497978488681838E-2</c:v>
                </c:pt>
                <c:pt idx="198">
                  <c:v>-1.1019785757525824E-2</c:v>
                </c:pt>
                <c:pt idx="199">
                  <c:v>-1.1019785757525824E-2</c:v>
                </c:pt>
                <c:pt idx="200">
                  <c:v>-1.2477866905101109E-2</c:v>
                </c:pt>
                <c:pt idx="201">
                  <c:v>-1.2578575260704383E-2</c:v>
                </c:pt>
                <c:pt idx="202">
                  <c:v>-1.2578575260704383E-2</c:v>
                </c:pt>
                <c:pt idx="203">
                  <c:v>-1.7562627661391161E-2</c:v>
                </c:pt>
                <c:pt idx="204">
                  <c:v>-1.7562627661391161E-2</c:v>
                </c:pt>
                <c:pt idx="205">
                  <c:v>-1.6375094179238658E-2</c:v>
                </c:pt>
                <c:pt idx="206">
                  <c:v>-1.4868461883452255E-2</c:v>
                </c:pt>
                <c:pt idx="207">
                  <c:v>-1.5892872695985716E-2</c:v>
                </c:pt>
                <c:pt idx="208">
                  <c:v>-1.6941694346314762E-2</c:v>
                </c:pt>
                <c:pt idx="209">
                  <c:v>-1.7371033296512906E-2</c:v>
                </c:pt>
                <c:pt idx="210">
                  <c:v>-1.6350101766875014E-2</c:v>
                </c:pt>
                <c:pt idx="211">
                  <c:v>-1.6525826191355009E-2</c:v>
                </c:pt>
                <c:pt idx="212">
                  <c:v>-1.635771290602861E-2</c:v>
                </c:pt>
                <c:pt idx="213">
                  <c:v>-1.6268779676465783E-2</c:v>
                </c:pt>
                <c:pt idx="214">
                  <c:v>-1.8117848143447191E-2</c:v>
                </c:pt>
                <c:pt idx="215">
                  <c:v>-1.8410586941172369E-2</c:v>
                </c:pt>
                <c:pt idx="216">
                  <c:v>-1.7449655417294707E-2</c:v>
                </c:pt>
                <c:pt idx="217">
                  <c:v>-1.6779655416030437E-2</c:v>
                </c:pt>
                <c:pt idx="218">
                  <c:v>-1.6739655417040922E-2</c:v>
                </c:pt>
                <c:pt idx="219">
                  <c:v>-1.6139655417646281E-2</c:v>
                </c:pt>
                <c:pt idx="220">
                  <c:v>-1.5982203171006404E-2</c:v>
                </c:pt>
                <c:pt idx="221">
                  <c:v>-1.5982203171006404E-2</c:v>
                </c:pt>
                <c:pt idx="222">
                  <c:v>-2.0585337420925498E-2</c:v>
                </c:pt>
                <c:pt idx="223">
                  <c:v>-1.9847088893584441E-2</c:v>
                </c:pt>
                <c:pt idx="225">
                  <c:v>-2.0654429543355945E-2</c:v>
                </c:pt>
                <c:pt idx="226">
                  <c:v>-2.2549771900230553E-2</c:v>
                </c:pt>
                <c:pt idx="227">
                  <c:v>-2.0708840369479731E-2</c:v>
                </c:pt>
                <c:pt idx="228">
                  <c:v>-1.7970591834455263E-2</c:v>
                </c:pt>
                <c:pt idx="229">
                  <c:v>-2.0518864024779759E-2</c:v>
                </c:pt>
                <c:pt idx="230">
                  <c:v>-2.100291641545482E-2</c:v>
                </c:pt>
                <c:pt idx="231">
                  <c:v>-2.2120559697214048E-2</c:v>
                </c:pt>
                <c:pt idx="232">
                  <c:v>-2.1615902056510095E-2</c:v>
                </c:pt>
                <c:pt idx="233">
                  <c:v>-2.193354533665115E-2</c:v>
                </c:pt>
                <c:pt idx="234">
                  <c:v>-2.1705814120650757E-2</c:v>
                </c:pt>
                <c:pt idx="235">
                  <c:v>-2.1705814120650757E-2</c:v>
                </c:pt>
                <c:pt idx="236">
                  <c:v>-2.3215923909447156E-2</c:v>
                </c:pt>
                <c:pt idx="237">
                  <c:v>-2.3767372760630678E-2</c:v>
                </c:pt>
                <c:pt idx="238">
                  <c:v>-2.3991863025003113E-2</c:v>
                </c:pt>
                <c:pt idx="239">
                  <c:v>-2.625728482962586E-2</c:v>
                </c:pt>
                <c:pt idx="240">
                  <c:v>-2.6944234923576005E-2</c:v>
                </c:pt>
                <c:pt idx="241">
                  <c:v>-3.0430434249865357E-2</c:v>
                </c:pt>
                <c:pt idx="242">
                  <c:v>-3.7356755441578571E-2</c:v>
                </c:pt>
                <c:pt idx="243">
                  <c:v>-3.5580145005951636E-2</c:v>
                </c:pt>
                <c:pt idx="244">
                  <c:v>-3.7035972534795292E-2</c:v>
                </c:pt>
                <c:pt idx="245">
                  <c:v>-3.4470014659746084E-2</c:v>
                </c:pt>
                <c:pt idx="246">
                  <c:v>-3.9556750060000923E-2</c:v>
                </c:pt>
                <c:pt idx="247">
                  <c:v>-4.0415818533801939E-2</c:v>
                </c:pt>
                <c:pt idx="248">
                  <c:v>-4.5398389942420181E-2</c:v>
                </c:pt>
                <c:pt idx="249">
                  <c:v>-4.3028203806898091E-2</c:v>
                </c:pt>
                <c:pt idx="250">
                  <c:v>-5.2164822242048103E-2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235-4649-964E-6F80B8AC7D2C}"/>
            </c:ext>
          </c:extLst>
        </c:ser>
        <c:ser>
          <c:idx val="8"/>
          <c:order val="1"/>
          <c:tx>
            <c:strRef>
              <c:f>A!$Y$1</c:f>
              <c:strCache>
                <c:ptCount val="1"/>
                <c:pt idx="0">
                  <c:v>Q.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A!$X$2:$X$30</c:f>
              <c:numCache>
                <c:formatCode>General</c:formatCode>
                <c:ptCount val="29"/>
                <c:pt idx="0">
                  <c:v>-9000</c:v>
                </c:pt>
                <c:pt idx="1">
                  <c:v>-6000</c:v>
                </c:pt>
                <c:pt idx="2">
                  <c:v>-3000</c:v>
                </c:pt>
                <c:pt idx="3">
                  <c:v>0</c:v>
                </c:pt>
                <c:pt idx="4">
                  <c:v>3000</c:v>
                </c:pt>
                <c:pt idx="5">
                  <c:v>6000</c:v>
                </c:pt>
                <c:pt idx="6">
                  <c:v>9000</c:v>
                </c:pt>
                <c:pt idx="7">
                  <c:v>12000</c:v>
                </c:pt>
                <c:pt idx="8">
                  <c:v>15000</c:v>
                </c:pt>
                <c:pt idx="9">
                  <c:v>18000</c:v>
                </c:pt>
                <c:pt idx="10">
                  <c:v>21000</c:v>
                </c:pt>
                <c:pt idx="11">
                  <c:v>24000</c:v>
                </c:pt>
                <c:pt idx="12">
                  <c:v>27000</c:v>
                </c:pt>
                <c:pt idx="13">
                  <c:v>30000</c:v>
                </c:pt>
                <c:pt idx="14">
                  <c:v>33000</c:v>
                </c:pt>
                <c:pt idx="15">
                  <c:v>36000</c:v>
                </c:pt>
                <c:pt idx="16">
                  <c:v>39000</c:v>
                </c:pt>
                <c:pt idx="17">
                  <c:v>42000</c:v>
                </c:pt>
                <c:pt idx="18">
                  <c:v>45000</c:v>
                </c:pt>
                <c:pt idx="19">
                  <c:v>48000</c:v>
                </c:pt>
                <c:pt idx="20">
                  <c:v>51000</c:v>
                </c:pt>
                <c:pt idx="21">
                  <c:v>54000</c:v>
                </c:pt>
                <c:pt idx="22">
                  <c:v>57000</c:v>
                </c:pt>
                <c:pt idx="23">
                  <c:v>60000</c:v>
                </c:pt>
                <c:pt idx="24">
                  <c:v>63000</c:v>
                </c:pt>
                <c:pt idx="25">
                  <c:v>66000</c:v>
                </c:pt>
                <c:pt idx="26">
                  <c:v>69000</c:v>
                </c:pt>
                <c:pt idx="27">
                  <c:v>72000</c:v>
                </c:pt>
                <c:pt idx="28">
                  <c:v>75000</c:v>
                </c:pt>
              </c:numCache>
            </c:numRef>
          </c:xVal>
          <c:yVal>
            <c:numRef>
              <c:f>A!$Y$2:$Y$30</c:f>
              <c:numCache>
                <c:formatCode>General</c:formatCode>
                <c:ptCount val="29"/>
                <c:pt idx="0">
                  <c:v>-0.24395789538499454</c:v>
                </c:pt>
                <c:pt idx="1">
                  <c:v>-0.21904749416675012</c:v>
                </c:pt>
                <c:pt idx="2">
                  <c:v>-0.19541418710015976</c:v>
                </c:pt>
                <c:pt idx="3">
                  <c:v>-0.1730579741852234</c:v>
                </c:pt>
                <c:pt idx="4">
                  <c:v>-0.15197885542194109</c:v>
                </c:pt>
                <c:pt idx="5">
                  <c:v>-0.13217683081031278</c:v>
                </c:pt>
                <c:pt idx="6">
                  <c:v>-0.11365190035033855</c:v>
                </c:pt>
                <c:pt idx="7">
                  <c:v>-9.6404064042018317E-2</c:v>
                </c:pt>
                <c:pt idx="8">
                  <c:v>-8.0433321885352127E-2</c:v>
                </c:pt>
                <c:pt idx="9">
                  <c:v>-6.573967388033998E-2</c:v>
                </c:pt>
                <c:pt idx="10">
                  <c:v>-5.2323120026981848E-2</c:v>
                </c:pt>
                <c:pt idx="11">
                  <c:v>-4.0183660325277745E-2</c:v>
                </c:pt>
                <c:pt idx="12">
                  <c:v>-2.9321294775227678E-2</c:v>
                </c:pt>
                <c:pt idx="13">
                  <c:v>-1.9736023376831641E-2</c:v>
                </c:pt>
                <c:pt idx="14">
                  <c:v>-1.1427846130089639E-2</c:v>
                </c:pt>
                <c:pt idx="15">
                  <c:v>-4.3967630350016801E-3</c:v>
                </c:pt>
                <c:pt idx="16">
                  <c:v>1.3572259084322635E-3</c:v>
                </c:pt>
                <c:pt idx="17">
                  <c:v>5.8341207002121642E-3</c:v>
                </c:pt>
                <c:pt idx="18">
                  <c:v>9.0339213403380636E-3</c:v>
                </c:pt>
                <c:pt idx="19">
                  <c:v>1.0956627828809906E-2</c:v>
                </c:pt>
                <c:pt idx="20">
                  <c:v>1.160224016562772E-2</c:v>
                </c:pt>
                <c:pt idx="21">
                  <c:v>1.0970758350791504E-2</c:v>
                </c:pt>
                <c:pt idx="22">
                  <c:v>9.0621823843012594E-3</c:v>
                </c:pt>
                <c:pt idx="23">
                  <c:v>5.8765122661569857E-3</c:v>
                </c:pt>
                <c:pt idx="24">
                  <c:v>1.413747996358683E-3</c:v>
                </c:pt>
                <c:pt idx="25">
                  <c:v>-4.3261104250936766E-3</c:v>
                </c:pt>
                <c:pt idx="26">
                  <c:v>-1.1343062998200037E-2</c:v>
                </c:pt>
                <c:pt idx="27">
                  <c:v>-1.9637109722960455E-2</c:v>
                </c:pt>
                <c:pt idx="28">
                  <c:v>-2.9208250599374874E-2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235-4649-964E-6F80B8AC7D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7501984"/>
        <c:axId val="1"/>
      </c:scatterChart>
      <c:valAx>
        <c:axId val="777501984"/>
        <c:scaling>
          <c:orientation val="minMax"/>
          <c:max val="80000"/>
          <c:min val="-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olid"/>
            </a:ln>
          </c:spPr>
        </c:min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inorUnit val="10000"/>
      </c:valAx>
      <c:valAx>
        <c:axId val="1"/>
        <c:scaling>
          <c:orientation val="minMax"/>
          <c:max val="0.1"/>
          <c:min val="-0.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750198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VW Boo -- O-C Diagr</a:t>
            </a:r>
          </a:p>
        </c:rich>
      </c:tx>
      <c:layout>
        <c:manualLayout>
          <c:xMode val="edge"/>
          <c:yMode val="edge"/>
          <c:x val="0.40293091568682116"/>
          <c:y val="3.16742081447963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818155260506402E-2"/>
          <c:y val="0.11085985097463033"/>
          <c:w val="0.89865797020228821"/>
          <c:h val="0.77828140276067015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(all)'!$E$20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(all)'!$D$21:$D$208</c:f>
              <c:numCache>
                <c:formatCode>General</c:formatCode>
                <c:ptCount val="188"/>
                <c:pt idx="0">
                  <c:v>-0.61985000000000001</c:v>
                </c:pt>
                <c:pt idx="1">
                  <c:v>-0.51819999999999999</c:v>
                </c:pt>
                <c:pt idx="2">
                  <c:v>5.0000000000000002E-5</c:v>
                </c:pt>
                <c:pt idx="3">
                  <c:v>5.0000000000000002E-5</c:v>
                </c:pt>
                <c:pt idx="4">
                  <c:v>3.5E-4</c:v>
                </c:pt>
                <c:pt idx="5">
                  <c:v>9.5E-4</c:v>
                </c:pt>
                <c:pt idx="6">
                  <c:v>1.1999999999999999E-3</c:v>
                </c:pt>
                <c:pt idx="7">
                  <c:v>1.5E-3</c:v>
                </c:pt>
                <c:pt idx="8">
                  <c:v>2.0999999999999999E-3</c:v>
                </c:pt>
                <c:pt idx="9">
                  <c:v>6.1500000000000001E-3</c:v>
                </c:pt>
                <c:pt idx="10">
                  <c:v>9.6500000000000006E-3</c:v>
                </c:pt>
                <c:pt idx="11">
                  <c:v>1.145E-2</c:v>
                </c:pt>
                <c:pt idx="12">
                  <c:v>1.17E-2</c:v>
                </c:pt>
                <c:pt idx="13">
                  <c:v>2.0750000000000001E-2</c:v>
                </c:pt>
                <c:pt idx="14">
                  <c:v>2.1049999999999999E-2</c:v>
                </c:pt>
                <c:pt idx="15">
                  <c:v>2.8049999999999999E-2</c:v>
                </c:pt>
                <c:pt idx="16">
                  <c:v>2.835E-2</c:v>
                </c:pt>
                <c:pt idx="17">
                  <c:v>2.98E-2</c:v>
                </c:pt>
                <c:pt idx="18">
                  <c:v>1.1551499999999999</c:v>
                </c:pt>
                <c:pt idx="19">
                  <c:v>1.16215</c:v>
                </c:pt>
                <c:pt idx="20">
                  <c:v>1.1671</c:v>
                </c:pt>
                <c:pt idx="21">
                  <c:v>1.1755500000000001</c:v>
                </c:pt>
                <c:pt idx="22">
                  <c:v>1.1831499999999999</c:v>
                </c:pt>
                <c:pt idx="23">
                  <c:v>1.1846000000000001</c:v>
                </c:pt>
                <c:pt idx="24">
                  <c:v>1.1893</c:v>
                </c:pt>
                <c:pt idx="25">
                  <c:v>1.2862499999999999</c:v>
                </c:pt>
                <c:pt idx="26">
                  <c:v>1.39055</c:v>
                </c:pt>
                <c:pt idx="27">
                  <c:v>1.4031</c:v>
                </c:pt>
                <c:pt idx="28">
                  <c:v>1.50915</c:v>
                </c:pt>
                <c:pt idx="29">
                  <c:v>1.5944499999999999</c:v>
                </c:pt>
                <c:pt idx="30">
                  <c:v>1.6064499999999999</c:v>
                </c:pt>
                <c:pt idx="31">
                  <c:v>1.6064499999999999</c:v>
                </c:pt>
                <c:pt idx="32">
                  <c:v>1.70695</c:v>
                </c:pt>
                <c:pt idx="33">
                  <c:v>1.72445</c:v>
                </c:pt>
                <c:pt idx="34">
                  <c:v>2.8971499999999999</c:v>
                </c:pt>
                <c:pt idx="35">
                  <c:v>2.8974000000000002</c:v>
                </c:pt>
                <c:pt idx="36">
                  <c:v>2.8974500000000001</c:v>
                </c:pt>
                <c:pt idx="37">
                  <c:v>3.3144999999999998</c:v>
                </c:pt>
                <c:pt idx="38">
                  <c:v>3.3170999999999999</c:v>
                </c:pt>
                <c:pt idx="39">
                  <c:v>3.3174000000000001</c:v>
                </c:pt>
                <c:pt idx="40">
                  <c:v>3.34395</c:v>
                </c:pt>
                <c:pt idx="41">
                  <c:v>3.3442500000000002</c:v>
                </c:pt>
                <c:pt idx="42">
                  <c:v>3.4520499999999998</c:v>
                </c:pt>
                <c:pt idx="43">
                  <c:v>3.5316000000000001</c:v>
                </c:pt>
                <c:pt idx="44">
                  <c:v>3.5386500000000001</c:v>
                </c:pt>
                <c:pt idx="45">
                  <c:v>3.5575999999999999</c:v>
                </c:pt>
                <c:pt idx="46">
                  <c:v>3.5595500000000002</c:v>
                </c:pt>
                <c:pt idx="47">
                  <c:v>3.8473000000000002</c:v>
                </c:pt>
                <c:pt idx="48">
                  <c:v>3.9429500000000002</c:v>
                </c:pt>
                <c:pt idx="49">
                  <c:v>3.9429500000000002</c:v>
                </c:pt>
                <c:pt idx="50">
                  <c:v>3.9709500000000002</c:v>
                </c:pt>
                <c:pt idx="51">
                  <c:v>4.0743</c:v>
                </c:pt>
                <c:pt idx="52">
                  <c:v>4.0776000000000003</c:v>
                </c:pt>
                <c:pt idx="53">
                  <c:v>4.16805</c:v>
                </c:pt>
                <c:pt idx="54">
                  <c:v>4.1680999999999999</c:v>
                </c:pt>
                <c:pt idx="55">
                  <c:v>4.1776999999999997</c:v>
                </c:pt>
                <c:pt idx="56">
                  <c:v>4.1776999999999997</c:v>
                </c:pt>
                <c:pt idx="57">
                  <c:v>4.1829499999999999</c:v>
                </c:pt>
                <c:pt idx="58">
                  <c:v>4.1835500000000003</c:v>
                </c:pt>
                <c:pt idx="59">
                  <c:v>4.1835500000000003</c:v>
                </c:pt>
                <c:pt idx="60">
                  <c:v>4.1835500000000003</c:v>
                </c:pt>
                <c:pt idx="61">
                  <c:v>4.2554499999999997</c:v>
                </c:pt>
                <c:pt idx="62">
                  <c:v>4.2560500000000001</c:v>
                </c:pt>
                <c:pt idx="63">
                  <c:v>4.2752499999999998</c:v>
                </c:pt>
                <c:pt idx="64">
                  <c:v>4.2752499999999998</c:v>
                </c:pt>
                <c:pt idx="65">
                  <c:v>4.27555</c:v>
                </c:pt>
                <c:pt idx="66">
                  <c:v>4.2770000000000001</c:v>
                </c:pt>
                <c:pt idx="67">
                  <c:v>4.2776500000000004</c:v>
                </c:pt>
                <c:pt idx="68">
                  <c:v>4.3983499999999998</c:v>
                </c:pt>
                <c:pt idx="69">
                  <c:v>4.5986500000000001</c:v>
                </c:pt>
                <c:pt idx="70">
                  <c:v>4.6057499999999996</c:v>
                </c:pt>
                <c:pt idx="71">
                  <c:v>4.6060499999999998</c:v>
                </c:pt>
                <c:pt idx="72">
                  <c:v>4.6094499999999998</c:v>
                </c:pt>
                <c:pt idx="73">
                  <c:v>4.6123500000000002</c:v>
                </c:pt>
                <c:pt idx="74">
                  <c:v>4.6126500000000004</c:v>
                </c:pt>
                <c:pt idx="75">
                  <c:v>4.6129499999999997</c:v>
                </c:pt>
                <c:pt idx="76">
                  <c:v>4.7026500000000002</c:v>
                </c:pt>
                <c:pt idx="77">
                  <c:v>4.7041000000000004</c:v>
                </c:pt>
                <c:pt idx="78">
                  <c:v>4.7041000000000004</c:v>
                </c:pt>
                <c:pt idx="79">
                  <c:v>4.7070499999999997</c:v>
                </c:pt>
                <c:pt idx="80">
                  <c:v>4.90015</c:v>
                </c:pt>
                <c:pt idx="81">
                  <c:v>5.0615500000000004</c:v>
                </c:pt>
                <c:pt idx="82">
                  <c:v>5.1227999999999998</c:v>
                </c:pt>
                <c:pt idx="83">
                  <c:v>5.1259499999999996</c:v>
                </c:pt>
                <c:pt idx="84">
                  <c:v>5.1259499999999996</c:v>
                </c:pt>
                <c:pt idx="85">
                  <c:v>5.1405500000000002</c:v>
                </c:pt>
                <c:pt idx="86">
                  <c:v>5.2495000000000003</c:v>
                </c:pt>
                <c:pt idx="87">
                  <c:v>5.2495500000000002</c:v>
                </c:pt>
                <c:pt idx="88">
                  <c:v>5.3240499999999997</c:v>
                </c:pt>
                <c:pt idx="89">
                  <c:v>5.3313499999999996</c:v>
                </c:pt>
                <c:pt idx="90">
                  <c:v>5.3461999999999996</c:v>
                </c:pt>
                <c:pt idx="91">
                  <c:v>5.3461999999999996</c:v>
                </c:pt>
                <c:pt idx="92">
                  <c:v>5.3494999999999999</c:v>
                </c:pt>
                <c:pt idx="93">
                  <c:v>5.4373500000000003</c:v>
                </c:pt>
                <c:pt idx="94">
                  <c:v>5.4373500000000003</c:v>
                </c:pt>
                <c:pt idx="95">
                  <c:v>5.4417999999999997</c:v>
                </c:pt>
                <c:pt idx="96">
                  <c:v>5.4450000000000003</c:v>
                </c:pt>
                <c:pt idx="97">
                  <c:v>5.4531999999999998</c:v>
                </c:pt>
                <c:pt idx="98">
                  <c:v>5.4584999999999999</c:v>
                </c:pt>
                <c:pt idx="99">
                  <c:v>5.4611000000000001</c:v>
                </c:pt>
                <c:pt idx="100">
                  <c:v>5.5250500000000002</c:v>
                </c:pt>
                <c:pt idx="101">
                  <c:v>5.55945</c:v>
                </c:pt>
                <c:pt idx="102">
                  <c:v>5.5633499999999998</c:v>
                </c:pt>
                <c:pt idx="103">
                  <c:v>5.5656499999999998</c:v>
                </c:pt>
                <c:pt idx="104">
                  <c:v>5.56595</c:v>
                </c:pt>
                <c:pt idx="105">
                  <c:v>5.6331499999999997</c:v>
                </c:pt>
                <c:pt idx="106">
                  <c:v>5.6331499999999997</c:v>
                </c:pt>
                <c:pt idx="107">
                  <c:v>5.6704499999999998</c:v>
                </c:pt>
                <c:pt idx="108">
                  <c:v>5.7782499999999999</c:v>
                </c:pt>
                <c:pt idx="109">
                  <c:v>5.8721500000000004</c:v>
                </c:pt>
                <c:pt idx="110">
                  <c:v>5.8837000000000002</c:v>
                </c:pt>
                <c:pt idx="111">
                  <c:v>5.9830500000000004</c:v>
                </c:pt>
                <c:pt idx="112">
                  <c:v>6.08385</c:v>
                </c:pt>
                <c:pt idx="113">
                  <c:v>6.0977499999999996</c:v>
                </c:pt>
                <c:pt idx="114">
                  <c:v>6.0977499999999996</c:v>
                </c:pt>
                <c:pt idx="115">
                  <c:v>6.0977499999999996</c:v>
                </c:pt>
                <c:pt idx="116">
                  <c:v>6.0990000000000002</c:v>
                </c:pt>
                <c:pt idx="117">
                  <c:v>6.2042000000000002</c:v>
                </c:pt>
                <c:pt idx="118">
                  <c:v>6.2112499999999997</c:v>
                </c:pt>
                <c:pt idx="119">
                  <c:v>6.2874499999999998</c:v>
                </c:pt>
                <c:pt idx="120">
                  <c:v>6.2933000000000003</c:v>
                </c:pt>
                <c:pt idx="121">
                  <c:v>6.2934000000000001</c:v>
                </c:pt>
                <c:pt idx="122">
                  <c:v>6.2934000000000001</c:v>
                </c:pt>
                <c:pt idx="123">
                  <c:v>6.3160499999999997</c:v>
                </c:pt>
                <c:pt idx="124">
                  <c:v>6.3160499999999997</c:v>
                </c:pt>
                <c:pt idx="125">
                  <c:v>6.3160499999999997</c:v>
                </c:pt>
                <c:pt idx="126">
                  <c:v>6.3292000000000002</c:v>
                </c:pt>
                <c:pt idx="127">
                  <c:v>6.3849499999999999</c:v>
                </c:pt>
                <c:pt idx="128">
                  <c:v>6.3983999999999996</c:v>
                </c:pt>
                <c:pt idx="129">
                  <c:v>6.3986999999999998</c:v>
                </c:pt>
                <c:pt idx="130">
                  <c:v>6.4083500000000004</c:v>
                </c:pt>
                <c:pt idx="131">
                  <c:v>6.4238499999999998</c:v>
                </c:pt>
                <c:pt idx="132">
                  <c:v>6.4969999999999999</c:v>
                </c:pt>
                <c:pt idx="133">
                  <c:v>6.4990500000000004</c:v>
                </c:pt>
                <c:pt idx="134">
                  <c:v>6.51065</c:v>
                </c:pt>
                <c:pt idx="135">
                  <c:v>6.5228999999999999</c:v>
                </c:pt>
                <c:pt idx="136">
                  <c:v>6.5271999999999997</c:v>
                </c:pt>
                <c:pt idx="137">
                  <c:v>6.5286499999999998</c:v>
                </c:pt>
                <c:pt idx="138">
                  <c:v>6.5303500000000003</c:v>
                </c:pt>
                <c:pt idx="139">
                  <c:v>6.5379500000000004</c:v>
                </c:pt>
                <c:pt idx="140">
                  <c:v>6.6319499999999998</c:v>
                </c:pt>
                <c:pt idx="141">
                  <c:v>6.69665</c:v>
                </c:pt>
                <c:pt idx="142">
                  <c:v>6.7271000000000001</c:v>
                </c:pt>
                <c:pt idx="143">
                  <c:v>6.7294999999999998</c:v>
                </c:pt>
                <c:pt idx="144">
                  <c:v>6.7400500000000001</c:v>
                </c:pt>
                <c:pt idx="145">
                  <c:v>6.8304999999999998</c:v>
                </c:pt>
                <c:pt idx="146">
                  <c:v>6.8311000000000002</c:v>
                </c:pt>
                <c:pt idx="147">
                  <c:v>6.8311000000000002</c:v>
                </c:pt>
                <c:pt idx="148">
                  <c:v>6.8320499999999997</c:v>
                </c:pt>
                <c:pt idx="149">
                  <c:v>6.8320499999999997</c:v>
                </c:pt>
                <c:pt idx="150">
                  <c:v>6.8334999999999999</c:v>
                </c:pt>
                <c:pt idx="151">
                  <c:v>6.8334999999999999</c:v>
                </c:pt>
                <c:pt idx="152">
                  <c:v>6.8380999999999998</c:v>
                </c:pt>
                <c:pt idx="153">
                  <c:v>6.8380999999999998</c:v>
                </c:pt>
                <c:pt idx="154">
                  <c:v>6.8389499999999996</c:v>
                </c:pt>
                <c:pt idx="155">
                  <c:v>6.8389499999999996</c:v>
                </c:pt>
                <c:pt idx="156">
                  <c:v>6.8390000000000004</c:v>
                </c:pt>
                <c:pt idx="157">
                  <c:v>6.8427499999999997</c:v>
                </c:pt>
                <c:pt idx="158">
                  <c:v>6.8465499999999997</c:v>
                </c:pt>
                <c:pt idx="159">
                  <c:v>6.8465499999999997</c:v>
                </c:pt>
                <c:pt idx="160">
                  <c:v>6.8465499999999997</c:v>
                </c:pt>
                <c:pt idx="161">
                  <c:v>6.8472</c:v>
                </c:pt>
                <c:pt idx="162">
                  <c:v>6.8472</c:v>
                </c:pt>
                <c:pt idx="163">
                  <c:v>6.9296499999999996</c:v>
                </c:pt>
                <c:pt idx="164">
                  <c:v>6.9296499999999996</c:v>
                </c:pt>
                <c:pt idx="165">
                  <c:v>6.94245</c:v>
                </c:pt>
                <c:pt idx="166">
                  <c:v>6.94245</c:v>
                </c:pt>
                <c:pt idx="167">
                  <c:v>6.9444999999999997</c:v>
                </c:pt>
                <c:pt idx="168">
                  <c:v>6.9444999999999997</c:v>
                </c:pt>
                <c:pt idx="169">
                  <c:v>6.9467499999999998</c:v>
                </c:pt>
                <c:pt idx="170">
                  <c:v>6.9553000000000003</c:v>
                </c:pt>
                <c:pt idx="171">
                  <c:v>6.9553000000000003</c:v>
                </c:pt>
                <c:pt idx="172">
                  <c:v>6.9604499999999998</c:v>
                </c:pt>
                <c:pt idx="173">
                  <c:v>6.9604499999999998</c:v>
                </c:pt>
                <c:pt idx="174">
                  <c:v>7.0177500000000004</c:v>
                </c:pt>
                <c:pt idx="175">
                  <c:v>7.0224000000000002</c:v>
                </c:pt>
                <c:pt idx="176">
                  <c:v>7.0227000000000004</c:v>
                </c:pt>
                <c:pt idx="177">
                  <c:v>7.0232999999999999</c:v>
                </c:pt>
                <c:pt idx="178">
                  <c:v>7.03085</c:v>
                </c:pt>
                <c:pt idx="179">
                  <c:v>7.0308999999999999</c:v>
                </c:pt>
                <c:pt idx="180">
                  <c:v>7.0343499999999999</c:v>
                </c:pt>
                <c:pt idx="181">
                  <c:v>7.0423</c:v>
                </c:pt>
                <c:pt idx="182">
                  <c:v>7.0460000000000003</c:v>
                </c:pt>
                <c:pt idx="183">
                  <c:v>7.0460500000000001</c:v>
                </c:pt>
                <c:pt idx="184">
                  <c:v>7.0480499999999999</c:v>
                </c:pt>
                <c:pt idx="185">
                  <c:v>7.0480999999999998</c:v>
                </c:pt>
                <c:pt idx="186">
                  <c:v>7.0480999999999998</c:v>
                </c:pt>
                <c:pt idx="187">
                  <c:v>7.0480999999999998</c:v>
                </c:pt>
              </c:numCache>
            </c:numRef>
          </c:xVal>
          <c:yVal>
            <c:numRef>
              <c:f>'Q_fit (all)'!$E$21:$E$208</c:f>
              <c:numCache>
                <c:formatCode>General</c:formatCode>
                <c:ptCount val="188"/>
                <c:pt idx="0">
                  <c:v>-0.23202817852870794</c:v>
                </c:pt>
                <c:pt idx="1">
                  <c:v>-0.22141437785467133</c:v>
                </c:pt>
                <c:pt idx="2">
                  <c:v>-0.17215906846831786</c:v>
                </c:pt>
                <c:pt idx="3">
                  <c:v>-0.17115906846811413</c:v>
                </c:pt>
                <c:pt idx="4">
                  <c:v>-0.18211347928809118</c:v>
                </c:pt>
                <c:pt idx="5">
                  <c:v>-0.16502230092737591</c:v>
                </c:pt>
                <c:pt idx="6">
                  <c:v>-0.17881764327830751</c:v>
                </c:pt>
                <c:pt idx="7">
                  <c:v>-0.16477205409682938</c:v>
                </c:pt>
                <c:pt idx="8">
                  <c:v>-0.16668087573634693</c:v>
                </c:pt>
                <c:pt idx="9">
                  <c:v>-0.17756542179995449</c:v>
                </c:pt>
                <c:pt idx="10">
                  <c:v>-0.17270021469084895</c:v>
                </c:pt>
                <c:pt idx="11">
                  <c:v>-0.16942667960756808</c:v>
                </c:pt>
                <c:pt idx="12">
                  <c:v>-0.16722202195524005</c:v>
                </c:pt>
                <c:pt idx="13">
                  <c:v>-0.16701341501175193</c:v>
                </c:pt>
                <c:pt idx="14">
                  <c:v>-0.16396782583251479</c:v>
                </c:pt>
                <c:pt idx="15">
                  <c:v>-0.15923741161896032</c:v>
                </c:pt>
                <c:pt idx="16">
                  <c:v>-0.1671918224383262</c:v>
                </c:pt>
                <c:pt idx="17">
                  <c:v>-0.17180480806564447</c:v>
                </c:pt>
                <c:pt idx="18">
                  <c:v>-8.4958860323240515E-2</c:v>
                </c:pt>
                <c:pt idx="19">
                  <c:v>-8.6228446110908408E-2</c:v>
                </c:pt>
                <c:pt idx="20">
                  <c:v>-9.5976224634796381E-2</c:v>
                </c:pt>
                <c:pt idx="21">
                  <c:v>-9.2858796044311021E-2</c:v>
                </c:pt>
                <c:pt idx="22">
                  <c:v>-0.10403720347676426</c:v>
                </c:pt>
                <c:pt idx="23">
                  <c:v>-8.3650189095351379E-2</c:v>
                </c:pt>
                <c:pt idx="24">
                  <c:v>-9.7602625268336851E-2</c:v>
                </c:pt>
                <c:pt idx="25">
                  <c:v>-0.10203638843086082</c:v>
                </c:pt>
                <c:pt idx="26">
                  <c:v>-7.9853216659103055E-2</c:v>
                </c:pt>
                <c:pt idx="27">
                  <c:v>-9.3779402610380203E-2</c:v>
                </c:pt>
                <c:pt idx="28">
                  <c:v>-6.6163627285277471E-2</c:v>
                </c:pt>
                <c:pt idx="29">
                  <c:v>-7.553443695360329E-2</c:v>
                </c:pt>
                <c:pt idx="30">
                  <c:v>-9.2710869728762191E-2</c:v>
                </c:pt>
                <c:pt idx="31">
                  <c:v>-7.8710869725910015E-2</c:v>
                </c:pt>
                <c:pt idx="32">
                  <c:v>-8.6438494246976916E-2</c:v>
                </c:pt>
                <c:pt idx="33">
                  <c:v>-4.1112458711722866E-2</c:v>
                </c:pt>
                <c:pt idx="34">
                  <c:v>-1.8504351981391665E-2</c:v>
                </c:pt>
                <c:pt idx="35">
                  <c:v>-1.7999694326135796E-2</c:v>
                </c:pt>
                <c:pt idx="36">
                  <c:v>-1.8858762799936812E-2</c:v>
                </c:pt>
                <c:pt idx="37">
                  <c:v>-7.3648870318720583E-2</c:v>
                </c:pt>
                <c:pt idx="38">
                  <c:v>1.1079569245339371E-2</c:v>
                </c:pt>
                <c:pt idx="39">
                  <c:v>-8.7484157120343298E-4</c:v>
                </c:pt>
                <c:pt idx="40">
                  <c:v>8.6598009074805304E-3</c:v>
                </c:pt>
                <c:pt idx="41">
                  <c:v>-7.2946099098771811E-3</c:v>
                </c:pt>
                <c:pt idx="42">
                  <c:v>4.8753768962342292E-2</c:v>
                </c:pt>
                <c:pt idx="43">
                  <c:v>-7.3241666614194401E-3</c:v>
                </c:pt>
                <c:pt idx="44">
                  <c:v>-4.7528209252050146E-3</c:v>
                </c:pt>
                <c:pt idx="45">
                  <c:v>-2.5039771018782631E-2</c:v>
                </c:pt>
                <c:pt idx="46">
                  <c:v>-1.2434413438313641E-3</c:v>
                </c:pt>
                <c:pt idx="47">
                  <c:v>-1.1682485674100462E-2</c:v>
                </c:pt>
                <c:pt idx="48">
                  <c:v>1.1019531390047632E-2</c:v>
                </c:pt>
                <c:pt idx="49">
                  <c:v>2.0019531388243195E-2</c:v>
                </c:pt>
                <c:pt idx="50">
                  <c:v>2.3941188243043143E-2</c:v>
                </c:pt>
                <c:pt idx="51">
                  <c:v>-4.0853339065506589E-2</c:v>
                </c:pt>
                <c:pt idx="52">
                  <c:v>1.0648141927958932E-2</c:v>
                </c:pt>
                <c:pt idx="53">
                  <c:v>2.8932798595633358E-3</c:v>
                </c:pt>
                <c:pt idx="54">
                  <c:v>6.7342113834456541E-3</c:v>
                </c:pt>
                <c:pt idx="55">
                  <c:v>3.5930651647504419E-3</c:v>
                </c:pt>
                <c:pt idx="56">
                  <c:v>5.5930651651578955E-3</c:v>
                </c:pt>
                <c:pt idx="57">
                  <c:v>-1.5509124175878242E-2</c:v>
                </c:pt>
                <c:pt idx="58">
                  <c:v>-1.3417945818218868E-2</c:v>
                </c:pt>
                <c:pt idx="59">
                  <c:v>-3.4179458161816001E-3</c:v>
                </c:pt>
                <c:pt idx="60">
                  <c:v>6.582054185855668E-3</c:v>
                </c:pt>
                <c:pt idx="61">
                  <c:v>2.8415944616426714E-3</c:v>
                </c:pt>
                <c:pt idx="62">
                  <c:v>5.9327728085918352E-3</c:v>
                </c:pt>
                <c:pt idx="63">
                  <c:v>-1.4951962657505646E-4</c:v>
                </c:pt>
                <c:pt idx="64">
                  <c:v>5.8504803746473044E-3</c:v>
                </c:pt>
                <c:pt idx="65">
                  <c:v>-2.1039304483565502E-3</c:v>
                </c:pt>
                <c:pt idx="66">
                  <c:v>1.3283083921123762E-2</c:v>
                </c:pt>
                <c:pt idx="67">
                  <c:v>1.215193813550286E-3</c:v>
                </c:pt>
                <c:pt idx="68">
                  <c:v>5.223907450272236E-3</c:v>
                </c:pt>
                <c:pt idx="69">
                  <c:v>2.9956169964862056E-3</c:v>
                </c:pt>
                <c:pt idx="70">
                  <c:v>7.4078942707274109E-3</c:v>
                </c:pt>
                <c:pt idx="71">
                  <c:v>-1.2546516554721165E-2</c:v>
                </c:pt>
                <c:pt idx="72">
                  <c:v>9.6368274898850359E-3</c:v>
                </c:pt>
                <c:pt idx="73">
                  <c:v>4.1085624252445996E-4</c:v>
                </c:pt>
                <c:pt idx="74">
                  <c:v>1.5456445413292386E-2</c:v>
                </c:pt>
                <c:pt idx="75">
                  <c:v>3.502034604025539E-3</c:v>
                </c:pt>
                <c:pt idx="76">
                  <c:v>1.2133199583331589E-2</c:v>
                </c:pt>
                <c:pt idx="77">
                  <c:v>2.0520213955023792E-2</c:v>
                </c:pt>
                <c:pt idx="78">
                  <c:v>5.3202139606582932E-3</c:v>
                </c:pt>
                <c:pt idx="79">
                  <c:v>1.1135174223454669E-2</c:v>
                </c:pt>
                <c:pt idx="80">
                  <c:v>6.8127434351481497E-3</c:v>
                </c:pt>
                <c:pt idx="81">
                  <c:v>5.3397225710796192E-3</c:v>
                </c:pt>
                <c:pt idx="82">
                  <c:v>2.448084692878183E-2</c:v>
                </c:pt>
                <c:pt idx="83">
                  <c:v>5.459533327666577E-3</c:v>
                </c:pt>
                <c:pt idx="84">
                  <c:v>5.3595333301927894E-3</c:v>
                </c:pt>
                <c:pt idx="85">
                  <c:v>6.3115401135291904E-3</c:v>
                </c:pt>
                <c:pt idx="86">
                  <c:v>3.401344183657784E-3</c:v>
                </c:pt>
                <c:pt idx="87">
                  <c:v>8.2422757113818079E-3</c:v>
                </c:pt>
                <c:pt idx="88">
                  <c:v>5.4302555436152034E-3</c:v>
                </c:pt>
                <c:pt idx="89">
                  <c:v>1.3006258937821258E-2</c:v>
                </c:pt>
                <c:pt idx="90">
                  <c:v>7.3629233811516315E-3</c:v>
                </c:pt>
                <c:pt idx="91">
                  <c:v>7.5629233760992065E-3</c:v>
                </c:pt>
                <c:pt idx="92">
                  <c:v>7.1644043564447202E-3</c:v>
                </c:pt>
                <c:pt idx="93">
                  <c:v>4.5811027302988805E-3</c:v>
                </c:pt>
                <c:pt idx="94">
                  <c:v>4.5811027302988805E-3</c:v>
                </c:pt>
                <c:pt idx="95">
                  <c:v>-4.3759910913649946E-3</c:v>
                </c:pt>
                <c:pt idx="96">
                  <c:v>9.4436268336721696E-3</c:v>
                </c:pt>
                <c:pt idx="97">
                  <c:v>2.1356397766794544E-2</c:v>
                </c:pt>
                <c:pt idx="98">
                  <c:v>-1.8504860046959948E-2</c:v>
                </c:pt>
                <c:pt idx="99">
                  <c:v>6.2235795194283128E-3</c:v>
                </c:pt>
                <c:pt idx="100">
                  <c:v>5.0750065056490712E-3</c:v>
                </c:pt>
                <c:pt idx="101">
                  <c:v>6.6358992116875015E-3</c:v>
                </c:pt>
                <c:pt idx="102">
                  <c:v>2.3285585557459854E-3</c:v>
                </c:pt>
                <c:pt idx="103">
                  <c:v>1.3611408932774793E-2</c:v>
                </c:pt>
                <c:pt idx="104">
                  <c:v>1.5656998119084165E-2</c:v>
                </c:pt>
                <c:pt idx="105">
                  <c:v>6.9689745578216389E-3</c:v>
                </c:pt>
                <c:pt idx="106">
                  <c:v>6.9689745578216389E-3</c:v>
                </c:pt>
                <c:pt idx="107">
                  <c:v>8.2038960099453107E-3</c:v>
                </c:pt>
                <c:pt idx="108">
                  <c:v>5.0522748861112632E-3</c:v>
                </c:pt>
                <c:pt idx="109">
                  <c:v>4.5216883954708464E-3</c:v>
                </c:pt>
                <c:pt idx="110">
                  <c:v>4.9768718454288319E-3</c:v>
                </c:pt>
                <c:pt idx="111">
                  <c:v>7.3078221321338788E-3</c:v>
                </c:pt>
                <c:pt idx="112">
                  <c:v>7.3257867989013903E-3</c:v>
                </c:pt>
                <c:pt idx="113">
                  <c:v>6.8047521635890007E-3</c:v>
                </c:pt>
                <c:pt idx="114">
                  <c:v>7.2547521631349809E-3</c:v>
                </c:pt>
                <c:pt idx="115">
                  <c:v>7.7047521626809612E-3</c:v>
                </c:pt>
                <c:pt idx="116">
                  <c:v>9.0280404183431529E-3</c:v>
                </c:pt>
                <c:pt idx="117">
                  <c:v>1.0847979719983414E-2</c:v>
                </c:pt>
                <c:pt idx="118">
                  <c:v>4.7193254649755545E-3</c:v>
                </c:pt>
                <c:pt idx="119">
                  <c:v>5.598977324552834E-3</c:v>
                </c:pt>
                <c:pt idx="120">
                  <c:v>7.487966344342567E-3</c:v>
                </c:pt>
                <c:pt idx="121">
                  <c:v>6.769829400582239E-3</c:v>
                </c:pt>
                <c:pt idx="122">
                  <c:v>6.7776799842249602E-3</c:v>
                </c:pt>
                <c:pt idx="123">
                  <c:v>5.8118125380133279E-3</c:v>
                </c:pt>
                <c:pt idx="124">
                  <c:v>6.6118125323555432E-3</c:v>
                </c:pt>
                <c:pt idx="125">
                  <c:v>7.5118125387234613E-3</c:v>
                </c:pt>
                <c:pt idx="126">
                  <c:v>7.576804950076621E-3</c:v>
                </c:pt>
                <c:pt idx="127">
                  <c:v>4.0154610032914206E-3</c:v>
                </c:pt>
                <c:pt idx="128">
                  <c:v>5.9260425914544612E-3</c:v>
                </c:pt>
                <c:pt idx="129">
                  <c:v>5.3716317779617384E-3</c:v>
                </c:pt>
                <c:pt idx="130">
                  <c:v>5.5714170812279917E-3</c:v>
                </c:pt>
                <c:pt idx="131">
                  <c:v>4.0601914079161361E-3</c:v>
                </c:pt>
                <c:pt idx="132">
                  <c:v>3.1430199378519319E-3</c:v>
                </c:pt>
                <c:pt idx="133">
                  <c:v>2.7212126660742797E-3</c:v>
                </c:pt>
                <c:pt idx="134">
                  <c:v>1.5173276406130753E-3</c:v>
                </c:pt>
                <c:pt idx="135">
                  <c:v>2.4455525126541033E-3</c:v>
                </c:pt>
                <c:pt idx="136">
                  <c:v>4.165664104220923E-3</c:v>
                </c:pt>
                <c:pt idx="137">
                  <c:v>2.8526784808491357E-3</c:v>
                </c:pt>
                <c:pt idx="138">
                  <c:v>2.6443504975759424E-3</c:v>
                </c:pt>
                <c:pt idx="139">
                  <c:v>2.1659430713043548E-3</c:v>
                </c:pt>
                <c:pt idx="140">
                  <c:v>-3.8278035208350047E-4</c:v>
                </c:pt>
                <c:pt idx="141">
                  <c:v>-3.7173804230405949E-3</c:v>
                </c:pt>
                <c:pt idx="142">
                  <c:v>-3.8900785948499106E-3</c:v>
                </c:pt>
                <c:pt idx="143">
                  <c:v>-3.9253651484614238E-3</c:v>
                </c:pt>
                <c:pt idx="144">
                  <c:v>-4.9888123030541465E-3</c:v>
                </c:pt>
                <c:pt idx="145">
                  <c:v>-8.0436743664904498E-3</c:v>
                </c:pt>
                <c:pt idx="146">
                  <c:v>-8.0724959989311174E-3</c:v>
                </c:pt>
                <c:pt idx="147">
                  <c:v>-8.0524959994363599E-3</c:v>
                </c:pt>
                <c:pt idx="148">
                  <c:v>-8.774796937359497E-3</c:v>
                </c:pt>
                <c:pt idx="149">
                  <c:v>-8.774796937359497E-3</c:v>
                </c:pt>
                <c:pt idx="150">
                  <c:v>-7.887782558100298E-3</c:v>
                </c:pt>
                <c:pt idx="151">
                  <c:v>-7.887782558100298E-3</c:v>
                </c:pt>
                <c:pt idx="152">
                  <c:v>-7.8620817876071669E-3</c:v>
                </c:pt>
                <c:pt idx="153">
                  <c:v>-7.8220817886176519E-3</c:v>
                </c:pt>
                <c:pt idx="154">
                  <c:v>-9.1262457790435292E-3</c:v>
                </c:pt>
                <c:pt idx="155">
                  <c:v>-9.0962457834393717E-3</c:v>
                </c:pt>
                <c:pt idx="156">
                  <c:v>-7.8853142476873472E-3</c:v>
                </c:pt>
                <c:pt idx="157">
                  <c:v>-8.8154494951595552E-3</c:v>
                </c:pt>
                <c:pt idx="158">
                  <c:v>-9.3046532056177966E-3</c:v>
                </c:pt>
                <c:pt idx="159">
                  <c:v>-9.3046532056177966E-3</c:v>
                </c:pt>
                <c:pt idx="160">
                  <c:v>-9.2046532008680515E-3</c:v>
                </c:pt>
                <c:pt idx="161">
                  <c:v>-7.3725433176150545E-3</c:v>
                </c:pt>
                <c:pt idx="162">
                  <c:v>-7.3725433176150545E-3</c:v>
                </c:pt>
                <c:pt idx="163">
                  <c:v>-1.2176450196420774E-2</c:v>
                </c:pt>
                <c:pt idx="164">
                  <c:v>-1.2176450196420774E-2</c:v>
                </c:pt>
                <c:pt idx="165">
                  <c:v>-1.2497978488681838E-2</c:v>
                </c:pt>
                <c:pt idx="166">
                  <c:v>-1.2497978488681838E-2</c:v>
                </c:pt>
                <c:pt idx="167">
                  <c:v>-1.1019785757525824E-2</c:v>
                </c:pt>
                <c:pt idx="168">
                  <c:v>-1.1019785757525824E-2</c:v>
                </c:pt>
                <c:pt idx="169">
                  <c:v>-1.2477866905101109E-2</c:v>
                </c:pt>
                <c:pt idx="170">
                  <c:v>-1.2578575260704383E-2</c:v>
                </c:pt>
                <c:pt idx="171">
                  <c:v>-1.2578575260704383E-2</c:v>
                </c:pt>
                <c:pt idx="172">
                  <c:v>-1.7562627661391161E-2</c:v>
                </c:pt>
                <c:pt idx="173">
                  <c:v>-1.7562627661391161E-2</c:v>
                </c:pt>
                <c:pt idx="174">
                  <c:v>-1.6375094179238658E-2</c:v>
                </c:pt>
                <c:pt idx="175">
                  <c:v>-1.4868461883452255E-2</c:v>
                </c:pt>
                <c:pt idx="176">
                  <c:v>-1.5892872695985716E-2</c:v>
                </c:pt>
                <c:pt idx="177">
                  <c:v>-1.6941694346314762E-2</c:v>
                </c:pt>
                <c:pt idx="178">
                  <c:v>-1.7371033296512906E-2</c:v>
                </c:pt>
                <c:pt idx="179">
                  <c:v>-1.6350101766875014E-2</c:v>
                </c:pt>
                <c:pt idx="180">
                  <c:v>-1.6525826191355009E-2</c:v>
                </c:pt>
                <c:pt idx="181">
                  <c:v>-1.635771290602861E-2</c:v>
                </c:pt>
                <c:pt idx="182">
                  <c:v>-1.6268779676465783E-2</c:v>
                </c:pt>
                <c:pt idx="183">
                  <c:v>-1.8117848143447191E-2</c:v>
                </c:pt>
                <c:pt idx="184">
                  <c:v>-1.8410586941172369E-2</c:v>
                </c:pt>
                <c:pt idx="185">
                  <c:v>-1.7449655417294707E-2</c:v>
                </c:pt>
                <c:pt idx="186">
                  <c:v>-1.6779655416030437E-2</c:v>
                </c:pt>
                <c:pt idx="187">
                  <c:v>-1.6739655417040922E-2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6A4-4FB8-8643-CD2D99B472A6}"/>
            </c:ext>
          </c:extLst>
        </c:ser>
        <c:ser>
          <c:idx val="1"/>
          <c:order val="1"/>
          <c:tx>
            <c:strRef>
              <c:f>'Q_fit (all)'!$V$1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(all)'!$U$2:$U$27</c:f>
              <c:numCache>
                <c:formatCode>General</c:formatCode>
                <c:ptCount val="26"/>
                <c:pt idx="0">
                  <c:v>-1.2</c:v>
                </c:pt>
                <c:pt idx="1">
                  <c:v>-0.9</c:v>
                </c:pt>
                <c:pt idx="2">
                  <c:v>-0.6</c:v>
                </c:pt>
                <c:pt idx="3">
                  <c:v>-0.3</c:v>
                </c:pt>
                <c:pt idx="4">
                  <c:v>0</c:v>
                </c:pt>
                <c:pt idx="5">
                  <c:v>0.3</c:v>
                </c:pt>
                <c:pt idx="6">
                  <c:v>0.6</c:v>
                </c:pt>
                <c:pt idx="7">
                  <c:v>0.9</c:v>
                </c:pt>
                <c:pt idx="8">
                  <c:v>1.2</c:v>
                </c:pt>
                <c:pt idx="9">
                  <c:v>1.5</c:v>
                </c:pt>
                <c:pt idx="10">
                  <c:v>1.8</c:v>
                </c:pt>
                <c:pt idx="11">
                  <c:v>2.1</c:v>
                </c:pt>
                <c:pt idx="12">
                  <c:v>2.4</c:v>
                </c:pt>
                <c:pt idx="13">
                  <c:v>2.7</c:v>
                </c:pt>
                <c:pt idx="14">
                  <c:v>3</c:v>
                </c:pt>
                <c:pt idx="15">
                  <c:v>3.3</c:v>
                </c:pt>
                <c:pt idx="16">
                  <c:v>3.6</c:v>
                </c:pt>
                <c:pt idx="17">
                  <c:v>3.9</c:v>
                </c:pt>
                <c:pt idx="18">
                  <c:v>4.2</c:v>
                </c:pt>
                <c:pt idx="19">
                  <c:v>4.5</c:v>
                </c:pt>
                <c:pt idx="20">
                  <c:v>4.8</c:v>
                </c:pt>
                <c:pt idx="21">
                  <c:v>5.0999999999999996</c:v>
                </c:pt>
                <c:pt idx="22">
                  <c:v>5.4</c:v>
                </c:pt>
                <c:pt idx="23">
                  <c:v>5.7</c:v>
                </c:pt>
                <c:pt idx="24">
                  <c:v>6</c:v>
                </c:pt>
              </c:numCache>
            </c:numRef>
          </c:xVal>
          <c:yVal>
            <c:numRef>
              <c:f>'Q_fit (all)'!$V$2:$V$27</c:f>
              <c:numCache>
                <c:formatCode>General</c:formatCode>
                <c:ptCount val="26"/>
                <c:pt idx="0">
                  <c:v>-0.26812453935712399</c:v>
                </c:pt>
                <c:pt idx="1">
                  <c:v>-0.24228526845406795</c:v>
                </c:pt>
                <c:pt idx="2">
                  <c:v>-0.21770036549695149</c:v>
                </c:pt>
                <c:pt idx="3">
                  <c:v>-0.19436983048577464</c:v>
                </c:pt>
                <c:pt idx="4">
                  <c:v>-0.1722936634205374</c:v>
                </c:pt>
                <c:pt idx="5">
                  <c:v>-0.15147186430123979</c:v>
                </c:pt>
                <c:pt idx="6">
                  <c:v>-0.13190443312788175</c:v>
                </c:pt>
                <c:pt idx="7">
                  <c:v>-0.11359136990046337</c:v>
                </c:pt>
                <c:pt idx="8">
                  <c:v>-9.6532674618984585E-2</c:v>
                </c:pt>
                <c:pt idx="9">
                  <c:v>-8.0728347283445426E-2</c:v>
                </c:pt>
                <c:pt idx="10">
                  <c:v>-6.617838789384585E-2</c:v>
                </c:pt>
                <c:pt idx="11">
                  <c:v>-5.2882796450185912E-2</c:v>
                </c:pt>
                <c:pt idx="12">
                  <c:v>-4.0841572952465585E-2</c:v>
                </c:pt>
                <c:pt idx="13">
                  <c:v>-3.0054717400684848E-2</c:v>
                </c:pt>
                <c:pt idx="14">
                  <c:v>-2.0522229794843777E-2</c:v>
                </c:pt>
                <c:pt idx="15">
                  <c:v>-1.2244110134942282E-2</c:v>
                </c:pt>
                <c:pt idx="16">
                  <c:v>-5.22035842098037E-3</c:v>
                </c:pt>
                <c:pt idx="17">
                  <c:v>5.49025347041876E-4</c:v>
                </c:pt>
                <c:pt idx="18">
                  <c:v>5.0640411691245529E-3</c:v>
                </c:pt>
                <c:pt idx="19">
                  <c:v>8.3246890452675637E-3</c:v>
                </c:pt>
                <c:pt idx="20">
                  <c:v>1.0330968975471005E-2</c:v>
                </c:pt>
                <c:pt idx="21">
                  <c:v>1.1082880959734809E-2</c:v>
                </c:pt>
                <c:pt idx="22">
                  <c:v>1.0580424998059057E-2</c:v>
                </c:pt>
                <c:pt idx="23">
                  <c:v>8.8236010904436113E-3</c:v>
                </c:pt>
                <c:pt idx="24">
                  <c:v>5.8124092368885272E-3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6A4-4FB8-8643-CD2D99B472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7212560"/>
        <c:axId val="1"/>
      </c:scatterChart>
      <c:valAx>
        <c:axId val="747212560"/>
        <c:scaling>
          <c:orientation val="minMax"/>
          <c:max val="7.5"/>
          <c:min val="-1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Cycle/10^n</a:t>
                </a:r>
              </a:p>
            </c:rich>
          </c:tx>
          <c:layout>
            <c:manualLayout>
              <c:xMode val="edge"/>
              <c:yMode val="edge"/>
              <c:x val="0.68131945045330866"/>
              <c:y val="0.938914977256802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</a:t>
                </a:r>
              </a:p>
            </c:rich>
          </c:tx>
          <c:layout>
            <c:manualLayout>
              <c:xMode val="edge"/>
              <c:yMode val="edge"/>
              <c:x val="6.105006105006105E-3"/>
              <c:y val="0.470588710347858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47212560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1013431013431014"/>
          <c:y val="0.93891402714932126"/>
          <c:w val="0.44810744810744813"/>
          <c:h val="0.988687782805429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VW Boo -Residuals</a:t>
            </a:r>
          </a:p>
        </c:rich>
      </c:tx>
      <c:layout>
        <c:manualLayout>
          <c:xMode val="edge"/>
          <c:yMode val="edge"/>
          <c:x val="0.37520661157024793"/>
          <c:y val="3.3232628398791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80165289256197"/>
          <c:y val="0.14501531966242162"/>
          <c:w val="0.80165289256198347"/>
          <c:h val="0.664653548452765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(2)'!$H$20:$H$20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(2)'!$F$21:$F$876</c:f>
              <c:numCache>
                <c:formatCode>General</c:formatCode>
                <c:ptCount val="856"/>
                <c:pt idx="0">
                  <c:v>-6197.5</c:v>
                </c:pt>
                <c:pt idx="1">
                  <c:v>-5181</c:v>
                </c:pt>
                <c:pt idx="2">
                  <c:v>1.5</c:v>
                </c:pt>
                <c:pt idx="3">
                  <c:v>1.5</c:v>
                </c:pt>
                <c:pt idx="4">
                  <c:v>4.5</c:v>
                </c:pt>
                <c:pt idx="5">
                  <c:v>10.5</c:v>
                </c:pt>
                <c:pt idx="6">
                  <c:v>13</c:v>
                </c:pt>
                <c:pt idx="7">
                  <c:v>16</c:v>
                </c:pt>
                <c:pt idx="8">
                  <c:v>22</c:v>
                </c:pt>
                <c:pt idx="9">
                  <c:v>62.5</c:v>
                </c:pt>
                <c:pt idx="10">
                  <c:v>97.5</c:v>
                </c:pt>
                <c:pt idx="11">
                  <c:v>115.5</c:v>
                </c:pt>
                <c:pt idx="12">
                  <c:v>118</c:v>
                </c:pt>
                <c:pt idx="13">
                  <c:v>208.5</c:v>
                </c:pt>
                <c:pt idx="14">
                  <c:v>211.5</c:v>
                </c:pt>
                <c:pt idx="15">
                  <c:v>281.5</c:v>
                </c:pt>
                <c:pt idx="16">
                  <c:v>284.5</c:v>
                </c:pt>
                <c:pt idx="17">
                  <c:v>299</c:v>
                </c:pt>
                <c:pt idx="18">
                  <c:v>11552</c:v>
                </c:pt>
                <c:pt idx="19">
                  <c:v>11622</c:v>
                </c:pt>
                <c:pt idx="20">
                  <c:v>11671.5</c:v>
                </c:pt>
                <c:pt idx="21">
                  <c:v>11756</c:v>
                </c:pt>
                <c:pt idx="22">
                  <c:v>11832</c:v>
                </c:pt>
                <c:pt idx="23">
                  <c:v>11846.5</c:v>
                </c:pt>
                <c:pt idx="24">
                  <c:v>11893.5</c:v>
                </c:pt>
                <c:pt idx="25">
                  <c:v>12863</c:v>
                </c:pt>
                <c:pt idx="26">
                  <c:v>13906</c:v>
                </c:pt>
                <c:pt idx="27">
                  <c:v>14031.5</c:v>
                </c:pt>
                <c:pt idx="28">
                  <c:v>15092</c:v>
                </c:pt>
                <c:pt idx="29">
                  <c:v>15945</c:v>
                </c:pt>
                <c:pt idx="30">
                  <c:v>16065</c:v>
                </c:pt>
                <c:pt idx="31">
                  <c:v>16065</c:v>
                </c:pt>
                <c:pt idx="32">
                  <c:v>17070</c:v>
                </c:pt>
                <c:pt idx="33">
                  <c:v>17245</c:v>
                </c:pt>
                <c:pt idx="34">
                  <c:v>28972</c:v>
                </c:pt>
                <c:pt idx="35">
                  <c:v>28974</c:v>
                </c:pt>
                <c:pt idx="36">
                  <c:v>28974.5</c:v>
                </c:pt>
                <c:pt idx="37">
                  <c:v>33145</c:v>
                </c:pt>
                <c:pt idx="38">
                  <c:v>33171</c:v>
                </c:pt>
                <c:pt idx="39">
                  <c:v>33174</c:v>
                </c:pt>
                <c:pt idx="40">
                  <c:v>33439.5</c:v>
                </c:pt>
                <c:pt idx="41">
                  <c:v>33442.5</c:v>
                </c:pt>
                <c:pt idx="42">
                  <c:v>34520.5</c:v>
                </c:pt>
                <c:pt idx="43">
                  <c:v>35316</c:v>
                </c:pt>
                <c:pt idx="44">
                  <c:v>35386.5</c:v>
                </c:pt>
                <c:pt idx="45">
                  <c:v>35576</c:v>
                </c:pt>
                <c:pt idx="46">
                  <c:v>35595.5</c:v>
                </c:pt>
                <c:pt idx="47">
                  <c:v>38473</c:v>
                </c:pt>
                <c:pt idx="48">
                  <c:v>39429.5</c:v>
                </c:pt>
                <c:pt idx="49">
                  <c:v>39429.5</c:v>
                </c:pt>
                <c:pt idx="50">
                  <c:v>39709.5</c:v>
                </c:pt>
                <c:pt idx="51">
                  <c:v>40743</c:v>
                </c:pt>
                <c:pt idx="52">
                  <c:v>40776</c:v>
                </c:pt>
                <c:pt idx="53">
                  <c:v>41680.5</c:v>
                </c:pt>
                <c:pt idx="54">
                  <c:v>41681</c:v>
                </c:pt>
                <c:pt idx="55">
                  <c:v>41777</c:v>
                </c:pt>
                <c:pt idx="56">
                  <c:v>41777</c:v>
                </c:pt>
                <c:pt idx="57">
                  <c:v>41829.5</c:v>
                </c:pt>
                <c:pt idx="58">
                  <c:v>41835.5</c:v>
                </c:pt>
                <c:pt idx="59">
                  <c:v>41835.5</c:v>
                </c:pt>
                <c:pt idx="60">
                  <c:v>41835.5</c:v>
                </c:pt>
                <c:pt idx="61">
                  <c:v>42554.5</c:v>
                </c:pt>
                <c:pt idx="62">
                  <c:v>42560.5</c:v>
                </c:pt>
                <c:pt idx="63">
                  <c:v>42752.5</c:v>
                </c:pt>
                <c:pt idx="64">
                  <c:v>42752.5</c:v>
                </c:pt>
                <c:pt idx="65">
                  <c:v>42755.5</c:v>
                </c:pt>
                <c:pt idx="66">
                  <c:v>42770</c:v>
                </c:pt>
                <c:pt idx="67">
                  <c:v>42776.5</c:v>
                </c:pt>
                <c:pt idx="68">
                  <c:v>43983.5</c:v>
                </c:pt>
                <c:pt idx="69">
                  <c:v>45986.5</c:v>
                </c:pt>
                <c:pt idx="70">
                  <c:v>46057.5</c:v>
                </c:pt>
                <c:pt idx="71">
                  <c:v>46060.5</c:v>
                </c:pt>
                <c:pt idx="72">
                  <c:v>46094.5</c:v>
                </c:pt>
                <c:pt idx="73">
                  <c:v>46123.5</c:v>
                </c:pt>
                <c:pt idx="74">
                  <c:v>46126.5</c:v>
                </c:pt>
                <c:pt idx="75">
                  <c:v>46129.5</c:v>
                </c:pt>
                <c:pt idx="76">
                  <c:v>47026.5</c:v>
                </c:pt>
                <c:pt idx="77">
                  <c:v>47041</c:v>
                </c:pt>
                <c:pt idx="78">
                  <c:v>47041</c:v>
                </c:pt>
                <c:pt idx="79">
                  <c:v>47070.5</c:v>
                </c:pt>
                <c:pt idx="80">
                  <c:v>49001.5</c:v>
                </c:pt>
                <c:pt idx="81">
                  <c:v>50615.5</c:v>
                </c:pt>
                <c:pt idx="82">
                  <c:v>51228</c:v>
                </c:pt>
                <c:pt idx="83">
                  <c:v>51259.5</c:v>
                </c:pt>
                <c:pt idx="84">
                  <c:v>51259.5</c:v>
                </c:pt>
                <c:pt idx="85">
                  <c:v>51405.5</c:v>
                </c:pt>
                <c:pt idx="86">
                  <c:v>52495</c:v>
                </c:pt>
                <c:pt idx="87">
                  <c:v>52495.5</c:v>
                </c:pt>
                <c:pt idx="88">
                  <c:v>53240.5</c:v>
                </c:pt>
                <c:pt idx="89">
                  <c:v>53313.5</c:v>
                </c:pt>
                <c:pt idx="90">
                  <c:v>53462</c:v>
                </c:pt>
                <c:pt idx="91">
                  <c:v>53462</c:v>
                </c:pt>
                <c:pt idx="92">
                  <c:v>53495</c:v>
                </c:pt>
                <c:pt idx="93">
                  <c:v>54373.5</c:v>
                </c:pt>
                <c:pt idx="94">
                  <c:v>54373.5</c:v>
                </c:pt>
                <c:pt idx="95">
                  <c:v>54418</c:v>
                </c:pt>
                <c:pt idx="96">
                  <c:v>54450</c:v>
                </c:pt>
                <c:pt idx="97">
                  <c:v>54532</c:v>
                </c:pt>
                <c:pt idx="98">
                  <c:v>54585</c:v>
                </c:pt>
                <c:pt idx="99">
                  <c:v>54611</c:v>
                </c:pt>
                <c:pt idx="100">
                  <c:v>55250.5</c:v>
                </c:pt>
                <c:pt idx="101">
                  <c:v>55594.5</c:v>
                </c:pt>
                <c:pt idx="102">
                  <c:v>55633.5</c:v>
                </c:pt>
                <c:pt idx="103">
                  <c:v>55656.5</c:v>
                </c:pt>
                <c:pt idx="104">
                  <c:v>55659.5</c:v>
                </c:pt>
                <c:pt idx="105">
                  <c:v>56331.5</c:v>
                </c:pt>
                <c:pt idx="106">
                  <c:v>56331.5</c:v>
                </c:pt>
                <c:pt idx="107">
                  <c:v>56704.5</c:v>
                </c:pt>
                <c:pt idx="108">
                  <c:v>57782.5</c:v>
                </c:pt>
                <c:pt idx="109">
                  <c:v>58721.5</c:v>
                </c:pt>
                <c:pt idx="110">
                  <c:v>58837</c:v>
                </c:pt>
                <c:pt idx="111">
                  <c:v>59830.5</c:v>
                </c:pt>
                <c:pt idx="112">
                  <c:v>60838.5</c:v>
                </c:pt>
                <c:pt idx="113">
                  <c:v>60977.5</c:v>
                </c:pt>
                <c:pt idx="114">
                  <c:v>60977.5</c:v>
                </c:pt>
                <c:pt idx="115">
                  <c:v>60977.5</c:v>
                </c:pt>
                <c:pt idx="116">
                  <c:v>60990</c:v>
                </c:pt>
                <c:pt idx="117">
                  <c:v>62042</c:v>
                </c:pt>
                <c:pt idx="118">
                  <c:v>62112.5</c:v>
                </c:pt>
                <c:pt idx="119">
                  <c:v>62874.5</c:v>
                </c:pt>
                <c:pt idx="120">
                  <c:v>62933</c:v>
                </c:pt>
                <c:pt idx="121">
                  <c:v>62934</c:v>
                </c:pt>
                <c:pt idx="122">
                  <c:v>62934</c:v>
                </c:pt>
                <c:pt idx="123">
                  <c:v>63160.5</c:v>
                </c:pt>
                <c:pt idx="124">
                  <c:v>63160.5</c:v>
                </c:pt>
                <c:pt idx="125">
                  <c:v>63160.5</c:v>
                </c:pt>
                <c:pt idx="126">
                  <c:v>63292</c:v>
                </c:pt>
                <c:pt idx="127">
                  <c:v>63849.5</c:v>
                </c:pt>
                <c:pt idx="128">
                  <c:v>63984</c:v>
                </c:pt>
                <c:pt idx="129">
                  <c:v>63987</c:v>
                </c:pt>
                <c:pt idx="130">
                  <c:v>64083.5</c:v>
                </c:pt>
                <c:pt idx="131">
                  <c:v>64238.5</c:v>
                </c:pt>
                <c:pt idx="132">
                  <c:v>64970</c:v>
                </c:pt>
                <c:pt idx="133">
                  <c:v>64990.5</c:v>
                </c:pt>
                <c:pt idx="134">
                  <c:v>65106.5</c:v>
                </c:pt>
                <c:pt idx="135">
                  <c:v>65229</c:v>
                </c:pt>
                <c:pt idx="136">
                  <c:v>65272</c:v>
                </c:pt>
                <c:pt idx="137">
                  <c:v>65286.5</c:v>
                </c:pt>
                <c:pt idx="138">
                  <c:v>65303.5</c:v>
                </c:pt>
                <c:pt idx="139">
                  <c:v>65379.5</c:v>
                </c:pt>
                <c:pt idx="140">
                  <c:v>66319.5</c:v>
                </c:pt>
                <c:pt idx="141">
                  <c:v>66966.5</c:v>
                </c:pt>
                <c:pt idx="142">
                  <c:v>67271</c:v>
                </c:pt>
                <c:pt idx="143">
                  <c:v>67295</c:v>
                </c:pt>
                <c:pt idx="144">
                  <c:v>67400.5</c:v>
                </c:pt>
                <c:pt idx="145">
                  <c:v>68302.5</c:v>
                </c:pt>
                <c:pt idx="146">
                  <c:v>68305</c:v>
                </c:pt>
                <c:pt idx="147">
                  <c:v>68311</c:v>
                </c:pt>
                <c:pt idx="148">
                  <c:v>68311</c:v>
                </c:pt>
                <c:pt idx="149">
                  <c:v>68320.5</c:v>
                </c:pt>
                <c:pt idx="150">
                  <c:v>68320.5</c:v>
                </c:pt>
                <c:pt idx="151">
                  <c:v>68323.5</c:v>
                </c:pt>
                <c:pt idx="152">
                  <c:v>68335</c:v>
                </c:pt>
                <c:pt idx="153">
                  <c:v>68335</c:v>
                </c:pt>
                <c:pt idx="154">
                  <c:v>68381</c:v>
                </c:pt>
                <c:pt idx="155">
                  <c:v>68381</c:v>
                </c:pt>
                <c:pt idx="156">
                  <c:v>68389.5</c:v>
                </c:pt>
                <c:pt idx="157">
                  <c:v>68389.5</c:v>
                </c:pt>
                <c:pt idx="158">
                  <c:v>68390</c:v>
                </c:pt>
                <c:pt idx="159">
                  <c:v>68427.5</c:v>
                </c:pt>
                <c:pt idx="160">
                  <c:v>68465.5</c:v>
                </c:pt>
                <c:pt idx="161">
                  <c:v>68465.5</c:v>
                </c:pt>
                <c:pt idx="162">
                  <c:v>68465.5</c:v>
                </c:pt>
                <c:pt idx="163">
                  <c:v>68472</c:v>
                </c:pt>
                <c:pt idx="164">
                  <c:v>68472</c:v>
                </c:pt>
                <c:pt idx="165">
                  <c:v>69296.5</c:v>
                </c:pt>
                <c:pt idx="166">
                  <c:v>69296.5</c:v>
                </c:pt>
                <c:pt idx="167">
                  <c:v>69424.5</c:v>
                </c:pt>
                <c:pt idx="168">
                  <c:v>69424.5</c:v>
                </c:pt>
                <c:pt idx="169">
                  <c:v>69445</c:v>
                </c:pt>
                <c:pt idx="170">
                  <c:v>69445</c:v>
                </c:pt>
                <c:pt idx="171">
                  <c:v>69467.5</c:v>
                </c:pt>
                <c:pt idx="172">
                  <c:v>69553</c:v>
                </c:pt>
                <c:pt idx="173">
                  <c:v>69553</c:v>
                </c:pt>
                <c:pt idx="174">
                  <c:v>69604.5</c:v>
                </c:pt>
                <c:pt idx="175">
                  <c:v>69604.5</c:v>
                </c:pt>
                <c:pt idx="176">
                  <c:v>70177.5</c:v>
                </c:pt>
                <c:pt idx="177">
                  <c:v>70224</c:v>
                </c:pt>
                <c:pt idx="178">
                  <c:v>70227</c:v>
                </c:pt>
                <c:pt idx="179">
                  <c:v>70233</c:v>
                </c:pt>
                <c:pt idx="180">
                  <c:v>70308.5</c:v>
                </c:pt>
                <c:pt idx="181">
                  <c:v>70309</c:v>
                </c:pt>
                <c:pt idx="182">
                  <c:v>70343.5</c:v>
                </c:pt>
                <c:pt idx="183">
                  <c:v>70423</c:v>
                </c:pt>
                <c:pt idx="184">
                  <c:v>70460</c:v>
                </c:pt>
                <c:pt idx="185">
                  <c:v>70460.5</c:v>
                </c:pt>
                <c:pt idx="186">
                  <c:v>70480.5</c:v>
                </c:pt>
                <c:pt idx="187">
                  <c:v>70481</c:v>
                </c:pt>
                <c:pt idx="188">
                  <c:v>70481</c:v>
                </c:pt>
                <c:pt idx="189">
                  <c:v>70481</c:v>
                </c:pt>
                <c:pt idx="190">
                  <c:v>70481</c:v>
                </c:pt>
                <c:pt idx="191">
                  <c:v>70485</c:v>
                </c:pt>
                <c:pt idx="192">
                  <c:v>70485</c:v>
                </c:pt>
                <c:pt idx="193">
                  <c:v>71428</c:v>
                </c:pt>
                <c:pt idx="194">
                  <c:v>71470</c:v>
                </c:pt>
                <c:pt idx="195">
                  <c:v>71472.5</c:v>
                </c:pt>
                <c:pt idx="196">
                  <c:v>71592.5</c:v>
                </c:pt>
                <c:pt idx="197">
                  <c:v>71644</c:v>
                </c:pt>
                <c:pt idx="198">
                  <c:v>71656</c:v>
                </c:pt>
                <c:pt idx="199">
                  <c:v>71658.5</c:v>
                </c:pt>
                <c:pt idx="200">
                  <c:v>71670.5</c:v>
                </c:pt>
                <c:pt idx="201">
                  <c:v>71782</c:v>
                </c:pt>
                <c:pt idx="202">
                  <c:v>72559.5</c:v>
                </c:pt>
                <c:pt idx="203">
                  <c:v>72749</c:v>
                </c:pt>
              </c:numCache>
            </c:numRef>
          </c:xVal>
          <c:yVal>
            <c:numRef>
              <c:f>'A (2)'!$W$21:$W$876</c:f>
              <c:numCache>
                <c:formatCode>General</c:formatCode>
                <c:ptCount val="856"/>
                <c:pt idx="0">
                  <c:v>3.2722412800578082E-2</c:v>
                </c:pt>
                <c:pt idx="1">
                  <c:v>2.2981873176675549E-2</c:v>
                </c:pt>
                <c:pt idx="2">
                  <c:v>-2.6291444661494301E-2</c:v>
                </c:pt>
                <c:pt idx="4">
                  <c:v>-3.6300350857061847E-2</c:v>
                </c:pt>
                <c:pt idx="5">
                  <c:v>-1.9318154431010426E-2</c:v>
                </c:pt>
                <c:pt idx="6">
                  <c:v>-3.315890245176234E-2</c:v>
                </c:pt>
                <c:pt idx="7">
                  <c:v>-1.9167797380008178E-2</c:v>
                </c:pt>
                <c:pt idx="8">
                  <c:v>-2.1185578422049323E-2</c:v>
                </c:pt>
                <c:pt idx="9">
                  <c:v>-3.2805292962449384E-2</c:v>
                </c:pt>
                <c:pt idx="10">
                  <c:v>-2.8574985177924617E-2</c:v>
                </c:pt>
                <c:pt idx="11">
                  <c:v>-2.5627813981619341E-2</c:v>
                </c:pt>
                <c:pt idx="12">
                  <c:v>-2.346847627901244E-2</c:v>
                </c:pt>
                <c:pt idx="13">
                  <c:v>-2.4899077299779748E-2</c:v>
                </c:pt>
                <c:pt idx="14">
                  <c:v>-2.190778070707361E-2</c:v>
                </c:pt>
                <c:pt idx="15">
                  <c:v>-1.8443359170277562E-2</c:v>
                </c:pt>
                <c:pt idx="16">
                  <c:v>-2.6451991061120284E-2</c:v>
                </c:pt>
                <c:pt idx="17">
                  <c:v>-3.1327003769195394E-2</c:v>
                </c:pt>
                <c:pt idx="18">
                  <c:v>4.4029257899303342E-2</c:v>
                </c:pt>
                <c:pt idx="19">
                  <c:v>4.1752908444113335E-2</c:v>
                </c:pt>
                <c:pt idx="20">
                  <c:v>3.1294170004509181E-2</c:v>
                </c:pt>
                <c:pt idx="21">
                  <c:v>3.3199788527417673E-2</c:v>
                </c:pt>
                <c:pt idx="22">
                  <c:v>2.0933460726798081E-2</c:v>
                </c:pt>
                <c:pt idx="23">
                  <c:v>4.1113125613187085E-2</c:v>
                </c:pt>
                <c:pt idx="24">
                  <c:v>2.6489063020119108E-2</c:v>
                </c:pt>
                <c:pt idx="25">
                  <c:v>8.3621272087748277E-3</c:v>
                </c:pt>
                <c:pt idx="26">
                  <c:v>1.6156738990121822E-2</c:v>
                </c:pt>
                <c:pt idx="27">
                  <c:v>5.2317936901696838E-4</c:v>
                </c:pt>
                <c:pt idx="28">
                  <c:v>1.3916668425782486E-2</c:v>
                </c:pt>
                <c:pt idx="29">
                  <c:v>-6.627158276346079E-3</c:v>
                </c:pt>
                <c:pt idx="30">
                  <c:v>-2.5356346413825143E-2</c:v>
                </c:pt>
                <c:pt idx="31">
                  <c:v>-1.1356346410972967E-2</c:v>
                </c:pt>
                <c:pt idx="32">
                  <c:v>-3.1903692735044592E-2</c:v>
                </c:pt>
                <c:pt idx="33">
                  <c:v>1.1223769506354841E-2</c:v>
                </c:pt>
                <c:pt idx="34">
                  <c:v>-9.0708400511481047E-2</c:v>
                </c:pt>
                <c:pt idx="35">
                  <c:v>8.0937915831839041E-2</c:v>
                </c:pt>
                <c:pt idx="36">
                  <c:v>8.0074495116211508E-2</c:v>
                </c:pt>
                <c:pt idx="37">
                  <c:v>-8.1774434688270947E-3</c:v>
                </c:pt>
                <c:pt idx="38">
                  <c:v>7.6360201112968679E-2</c:v>
                </c:pt>
                <c:pt idx="39">
                  <c:v>6.4383789695825006E-2</c:v>
                </c:pt>
                <c:pt idx="40">
                  <c:v>7.1983018463769088E-2</c:v>
                </c:pt>
                <c:pt idx="41">
                  <c:v>5.6006870084057692E-2</c:v>
                </c:pt>
                <c:pt idx="42">
                  <c:v>0.10443448712103609</c:v>
                </c:pt>
                <c:pt idx="43">
                  <c:v>4.297622379648311E-2</c:v>
                </c:pt>
                <c:pt idx="44">
                  <c:v>4.5080714541882366E-2</c:v>
                </c:pt>
                <c:pt idx="45">
                  <c:v>2.3546929328874089E-2</c:v>
                </c:pt>
                <c:pt idx="46">
                  <c:v>4.7215622134821972E-2</c:v>
                </c:pt>
                <c:pt idx="47">
                  <c:v>1.9303049940329831E-2</c:v>
                </c:pt>
                <c:pt idx="48">
                  <c:v>3.679552152304999E-2</c:v>
                </c:pt>
                <c:pt idx="49">
                  <c:v>4.5795521521245552E-2</c:v>
                </c:pt>
                <c:pt idx="50">
                  <c:v>4.8248697225980075E-2</c:v>
                </c:pt>
                <c:pt idx="51">
                  <c:v>-2.1744450846603258E-2</c:v>
                </c:pt>
                <c:pt idx="52">
                  <c:v>2.9596782881011807E-2</c:v>
                </c:pt>
                <c:pt idx="53">
                  <c:v>1.7588142202307588E-2</c:v>
                </c:pt>
                <c:pt idx="54">
                  <c:v>2.1426796162953843E-2</c:v>
                </c:pt>
                <c:pt idx="55">
                  <c:v>1.784986899105212E-2</c:v>
                </c:pt>
                <c:pt idx="56">
                  <c:v>1.9849868991459574E-2</c:v>
                </c:pt>
                <c:pt idx="57">
                  <c:v>-1.4893651036336775E-3</c:v>
                </c:pt>
                <c:pt idx="58">
                  <c:v>5.7477973416825145E-4</c:v>
                </c:pt>
                <c:pt idx="59">
                  <c:v>1.057477973620552E-2</c:v>
                </c:pt>
                <c:pt idx="60">
                  <c:v>2.0574779738242788E-2</c:v>
                </c:pt>
                <c:pt idx="61">
                  <c:v>1.3679915105155704E-2</c:v>
                </c:pt>
                <c:pt idx="62">
                  <c:v>1.6745480444023797E-2</c:v>
                </c:pt>
                <c:pt idx="63">
                  <c:v>9.8497786249966968E-3</c:v>
                </c:pt>
                <c:pt idx="64">
                  <c:v>1.5849778626219058E-2</c:v>
                </c:pt>
                <c:pt idx="65">
                  <c:v>7.8827538056639446E-3</c:v>
                </c:pt>
                <c:pt idx="66">
                  <c:v>2.320884191652739E-2</c:v>
                </c:pt>
                <c:pt idx="67">
                  <c:v>1.11136623177997E-2</c:v>
                </c:pt>
                <c:pt idx="68">
                  <c:v>1.0294078739544799E-2</c:v>
                </c:pt>
                <c:pt idx="69">
                  <c:v>1.1031017493140505E-3</c:v>
                </c:pt>
                <c:pt idx="70">
                  <c:v>5.2926169594836869E-3</c:v>
                </c:pt>
                <c:pt idx="71">
                  <c:v>-1.4671170092913188E-2</c:v>
                </c:pt>
                <c:pt idx="72">
                  <c:v>7.4061153655032852E-3</c:v>
                </c:pt>
                <c:pt idx="73">
                  <c:v>-1.9100193111917241E-3</c:v>
                </c:pt>
                <c:pt idx="74">
                  <c:v>1.3126258282798176E-2</c:v>
                </c:pt>
                <c:pt idx="75">
                  <c:v>1.1625388357281441E-3</c:v>
                </c:pt>
                <c:pt idx="76">
                  <c:v>7.1422341329420713E-3</c:v>
                </c:pt>
                <c:pt idx="77">
                  <c:v>2.8854549344847769E-4</c:v>
                </c:pt>
                <c:pt idx="78">
                  <c:v>1.5488545487813976E-2</c:v>
                </c:pt>
                <c:pt idx="79">
                  <c:v>6.0209081251193508E-3</c:v>
                </c:pt>
                <c:pt idx="80">
                  <c:v>-3.0900485183407156E-3</c:v>
                </c:pt>
                <c:pt idx="81">
                  <c:v>-7.631286358127598E-3</c:v>
                </c:pt>
                <c:pt idx="82">
                  <c:v>1.056813947401003E-2</c:v>
                </c:pt>
                <c:pt idx="83">
                  <c:v>-8.598292109833261E-3</c:v>
                </c:pt>
                <c:pt idx="84">
                  <c:v>-8.4982921123594735E-3</c:v>
                </c:pt>
                <c:pt idx="85">
                  <c:v>-7.8511722999863864E-3</c:v>
                </c:pt>
                <c:pt idx="86">
                  <c:v>-1.2070519566403926E-2</c:v>
                </c:pt>
                <c:pt idx="87">
                  <c:v>-7.2300998567872421E-3</c:v>
                </c:pt>
                <c:pt idx="88">
                  <c:v>-1.0714045711542997E-2</c:v>
                </c:pt>
                <c:pt idx="89">
                  <c:v>-3.1941321225315011E-3</c:v>
                </c:pt>
                <c:pt idx="90">
                  <c:v>-8.9461975935550275E-3</c:v>
                </c:pt>
                <c:pt idx="91">
                  <c:v>-8.7461975986074525E-3</c:v>
                </c:pt>
                <c:pt idx="92">
                  <c:v>-9.1679008597917444E-3</c:v>
                </c:pt>
                <c:pt idx="93">
                  <c:v>-1.2237651482447043E-2</c:v>
                </c:pt>
                <c:pt idx="94">
                  <c:v>-1.2237651482447043E-2</c:v>
                </c:pt>
                <c:pt idx="95">
                  <c:v>-2.1212679814111512E-2</c:v>
                </c:pt>
                <c:pt idx="96">
                  <c:v>-7.4055589147902223E-3</c:v>
                </c:pt>
                <c:pt idx="97">
                  <c:v>4.4767146975296379E-3</c:v>
                </c:pt>
                <c:pt idx="98">
                  <c:v>-3.5403086549412155E-2</c:v>
                </c:pt>
                <c:pt idx="99">
                  <c:v>-1.0683408402730743E-2</c:v>
                </c:pt>
                <c:pt idx="100">
                  <c:v>-1.1977990119282134E-2</c:v>
                </c:pt>
                <c:pt idx="101">
                  <c:v>-1.0440398140671325E-2</c:v>
                </c:pt>
                <c:pt idx="102">
                  <c:v>-1.4747941581470747E-2</c:v>
                </c:pt>
                <c:pt idx="103">
                  <c:v>-3.4649779604100095E-3</c:v>
                </c:pt>
                <c:pt idx="104">
                  <c:v>-1.4193612685313717E-3</c:v>
                </c:pt>
                <c:pt idx="105">
                  <c:v>-1.0027161416601094E-2</c:v>
                </c:pt>
                <c:pt idx="106">
                  <c:v>-1.0027161416601094E-2</c:v>
                </c:pt>
                <c:pt idx="107">
                  <c:v>-8.6840685186950761E-3</c:v>
                </c:pt>
                <c:pt idx="108">
                  <c:v>-1.1267672122541095E-2</c:v>
                </c:pt>
                <c:pt idx="109">
                  <c:v>-1.099424326305809E-2</c:v>
                </c:pt>
                <c:pt idx="110">
                  <c:v>-1.042027715048921E-2</c:v>
                </c:pt>
                <c:pt idx="111">
                  <c:v>-6.8876937468493882E-3</c:v>
                </c:pt>
                <c:pt idx="112">
                  <c:v>-5.3211462407476429E-3</c:v>
                </c:pt>
                <c:pt idx="113">
                  <c:v>-5.6026045829354887E-3</c:v>
                </c:pt>
                <c:pt idx="114">
                  <c:v>-5.1526045833895084E-3</c:v>
                </c:pt>
                <c:pt idx="115">
                  <c:v>-4.7026045838435282E-3</c:v>
                </c:pt>
                <c:pt idx="116">
                  <c:v>-3.357462484930851E-3</c:v>
                </c:pt>
                <c:pt idx="117">
                  <c:v>4.8454135886044636E-4</c:v>
                </c:pt>
                <c:pt idx="118">
                  <c:v>-5.4956827376129169E-3</c:v>
                </c:pt>
                <c:pt idx="119">
                  <c:v>-2.9081451100716471E-3</c:v>
                </c:pt>
                <c:pt idx="120">
                  <c:v>-8.8020173205971552E-4</c:v>
                </c:pt>
                <c:pt idx="121">
                  <c:v>-1.5959536727007118E-3</c:v>
                </c:pt>
                <c:pt idx="122">
                  <c:v>-1.5881030890579906E-3</c:v>
                </c:pt>
                <c:pt idx="123">
                  <c:v>-2.0053539010121968E-3</c:v>
                </c:pt>
                <c:pt idx="124">
                  <c:v>-1.2053539066699814E-3</c:v>
                </c:pt>
                <c:pt idx="125">
                  <c:v>-3.0535390030206333E-4</c:v>
                </c:pt>
                <c:pt idx="126">
                  <c:v>8.583760033664678E-5</c:v>
                </c:pt>
                <c:pt idx="127">
                  <c:v>-2.0298537293114149E-3</c:v>
                </c:pt>
                <c:pt idx="128">
                  <c:v>2.4469644190328044E-4</c:v>
                </c:pt>
                <c:pt idx="129">
                  <c:v>-3.0152876172484522E-4</c:v>
                </c:pt>
                <c:pt idx="130">
                  <c:v>1.6312806449259032E-4</c:v>
                </c:pt>
                <c:pt idx="131">
                  <c:v>-9.1629138106585906E-4</c:v>
                </c:pt>
                <c:pt idx="132">
                  <c:v>3.1026456849714279E-4</c:v>
                </c:pt>
                <c:pt idx="133">
                  <c:v>-4.8948516226055006E-5</c:v>
                </c:pt>
                <c:pt idx="134">
                  <c:v>-8.9605672601733577E-4</c:v>
                </c:pt>
                <c:pt idx="135">
                  <c:v>4.1370708953891722E-4</c:v>
                </c:pt>
                <c:pt idx="136">
                  <c:v>2.268908593142327E-3</c:v>
                </c:pt>
                <c:pt idx="137">
                  <c:v>1.0016126764409439E-3</c:v>
                </c:pt>
                <c:pt idx="138">
                  <c:v>8.46939369972044E-4</c:v>
                </c:pt>
                <c:pt idx="139">
                  <c:v>6.0955394804018681E-4</c:v>
                </c:pt>
                <c:pt idx="140">
                  <c:v>1.1978276306283675E-3</c:v>
                </c:pt>
                <c:pt idx="141">
                  <c:v>1.9006638355067995E-4</c:v>
                </c:pt>
                <c:pt idx="142">
                  <c:v>1.1597633211066771E-3</c:v>
                </c:pt>
                <c:pt idx="143">
                  <c:v>1.2158050244622798E-3</c:v>
                </c:pt>
                <c:pt idx="144">
                  <c:v>5.560524208187978E-4</c:v>
                </c:pt>
                <c:pt idx="146">
                  <c:v>1.111409647362116E-3</c:v>
                </c:pt>
                <c:pt idx="147">
                  <c:v>1.1074283804483054E-3</c:v>
                </c:pt>
                <c:pt idx="148">
                  <c:v>1.1274283799430629E-3</c:v>
                </c:pt>
                <c:pt idx="149">
                  <c:v>4.444820632180102E-4</c:v>
                </c:pt>
                <c:pt idx="150">
                  <c:v>4.444820632180102E-4</c:v>
                </c:pt>
                <c:pt idx="152">
                  <c:v>1.3916208423805365E-3</c:v>
                </c:pt>
                <c:pt idx="153">
                  <c:v>1.3916208423805365E-3</c:v>
                </c:pt>
                <c:pt idx="154">
                  <c:v>1.6085154865925766E-3</c:v>
                </c:pt>
                <c:pt idx="155">
                  <c:v>1.6485154855820916E-3</c:v>
                </c:pt>
                <c:pt idx="156">
                  <c:v>3.7975644296739386E-4</c:v>
                </c:pt>
                <c:pt idx="157">
                  <c:v>4.0975643857155131E-4</c:v>
                </c:pt>
                <c:pt idx="158">
                  <c:v>1.6227713453522696E-3</c:v>
                </c:pt>
                <c:pt idx="159">
                  <c:v>8.4912213956567228E-4</c:v>
                </c:pt>
                <c:pt idx="160">
                  <c:v>5.1895939128132618E-4</c:v>
                </c:pt>
                <c:pt idx="161">
                  <c:v>5.1895939128132618E-4</c:v>
                </c:pt>
                <c:pt idx="162">
                  <c:v>6.1895939603107131E-4</c:v>
                </c:pt>
                <c:pt idx="163">
                  <c:v>2.4783208820853275E-3</c:v>
                </c:pt>
                <c:pt idx="164">
                  <c:v>2.4783208820853275E-3</c:v>
                </c:pt>
                <c:pt idx="165">
                  <c:v>1.2430453672338526E-3</c:v>
                </c:pt>
                <c:pt idx="166">
                  <c:v>1.2430453672338526E-3</c:v>
                </c:pt>
                <c:pt idx="167">
                  <c:v>1.4954380605406437E-3</c:v>
                </c:pt>
                <c:pt idx="168">
                  <c:v>1.4954380605406437E-3</c:v>
                </c:pt>
                <c:pt idx="169">
                  <c:v>3.0660448786593575E-3</c:v>
                </c:pt>
                <c:pt idx="170">
                  <c:v>3.0660448786593575E-3</c:v>
                </c:pt>
                <c:pt idx="171">
                  <c:v>1.7095518037039126E-3</c:v>
                </c:pt>
                <c:pt idx="172">
                  <c:v>1.9963857832190346E-3</c:v>
                </c:pt>
                <c:pt idx="173">
                  <c:v>1.9963857832190346E-3</c:v>
                </c:pt>
                <c:pt idx="174">
                  <c:v>-2.7530826837415256E-3</c:v>
                </c:pt>
                <c:pt idx="175">
                  <c:v>-2.7530826837415256E-3</c:v>
                </c:pt>
                <c:pt idx="176">
                  <c:v>1.1029083323109701E-3</c:v>
                </c:pt>
                <c:pt idx="177">
                  <c:v>2.8307943007921388E-3</c:v>
                </c:pt>
                <c:pt idx="178">
                  <c:v>1.8206821657669181E-3</c:v>
                </c:pt>
                <c:pt idx="179">
                  <c:v>8.0046669465472231E-4</c:v>
                </c:pt>
                <c:pt idx="180">
                  <c:v>7.3209341448421394E-4</c:v>
                </c:pt>
                <c:pt idx="181">
                  <c:v>1.7554216570746517E-3</c:v>
                </c:pt>
                <c:pt idx="182">
                  <c:v>1.7452670805091497E-3</c:v>
                </c:pt>
                <c:pt idx="183">
                  <c:v>2.2963906514930077E-3</c:v>
                </c:pt>
                <c:pt idx="184">
                  <c:v>2.564284046637999E-3</c:v>
                </c:pt>
                <c:pt idx="185">
                  <c:v>7.1763702170446475E-4</c:v>
                </c:pt>
                <c:pt idx="186">
                  <c:v>5.2182284921853395E-4</c:v>
                </c:pt>
                <c:pt idx="187">
                  <c:v>1.4851791623100574E-3</c:v>
                </c:pt>
                <c:pt idx="188">
                  <c:v>2.1551791635743278E-3</c:v>
                </c:pt>
                <c:pt idx="189">
                  <c:v>2.1951791625638428E-3</c:v>
                </c:pt>
                <c:pt idx="190">
                  <c:v>2.7951791619584831E-3</c:v>
                </c:pt>
                <c:pt idx="191">
                  <c:v>2.9720326612840964E-3</c:v>
                </c:pt>
                <c:pt idx="192">
                  <c:v>2.9720326612840964E-3</c:v>
                </c:pt>
                <c:pt idx="193">
                  <c:v>3.0885529676129009E-3</c:v>
                </c:pt>
                <c:pt idx="194">
                  <c:v>4.0437635539580796E-3</c:v>
                </c:pt>
                <c:pt idx="196">
                  <c:v>4.0080846301093764E-3</c:v>
                </c:pt>
                <c:pt idx="197">
                  <c:v>3.792915389984719E-3</c:v>
                </c:pt>
                <c:pt idx="198">
                  <c:v>2.7380489111160644E-3</c:v>
                </c:pt>
                <c:pt idx="199">
                  <c:v>3.2557909784669548E-3</c:v>
                </c:pt>
                <c:pt idx="200">
                  <c:v>3.0009813213967007E-3</c:v>
                </c:pt>
                <c:pt idx="201">
                  <c:v>3.8147899749919612E-3</c:v>
                </c:pt>
                <c:pt idx="202">
                  <c:v>3.4629486547458344E-3</c:v>
                </c:pt>
                <c:pt idx="203">
                  <c:v>3.8294936516540812E-3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FFF-4816-AB5F-27F764E6D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7518712"/>
        <c:axId val="1"/>
      </c:scatterChart>
      <c:valAx>
        <c:axId val="77751871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31404958677685"/>
              <c:y val="0.870091903164672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1239669421487603E-2"/>
              <c:y val="0.386707583002275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751871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8.2644628099173556E-3"/>
          <c:y val="0.9214501510574018"/>
          <c:w val="0.98016528925619828"/>
          <c:h val="0.9818731117824773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VW Boo - O-C Diagr.</a:t>
            </a:r>
          </a:p>
        </c:rich>
      </c:tx>
      <c:layout>
        <c:manualLayout>
          <c:xMode val="edge"/>
          <c:yMode val="edge"/>
          <c:x val="0.36963748343338271"/>
          <c:y val="3.3132530120481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56458778843689"/>
          <c:y val="0.14457831325301204"/>
          <c:w val="0.80528182575582996"/>
          <c:h val="0.6656626506024095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(2)'!$H$20:$H$20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(2)'!$F$21:$F$876</c:f>
              <c:numCache>
                <c:formatCode>General</c:formatCode>
                <c:ptCount val="856"/>
                <c:pt idx="0">
                  <c:v>-6197.5</c:v>
                </c:pt>
                <c:pt idx="1">
                  <c:v>-5181</c:v>
                </c:pt>
                <c:pt idx="2">
                  <c:v>1.5</c:v>
                </c:pt>
                <c:pt idx="3">
                  <c:v>1.5</c:v>
                </c:pt>
                <c:pt idx="4">
                  <c:v>4.5</c:v>
                </c:pt>
                <c:pt idx="5">
                  <c:v>10.5</c:v>
                </c:pt>
                <c:pt idx="6">
                  <c:v>13</c:v>
                </c:pt>
                <c:pt idx="7">
                  <c:v>16</c:v>
                </c:pt>
                <c:pt idx="8">
                  <c:v>22</c:v>
                </c:pt>
                <c:pt idx="9">
                  <c:v>62.5</c:v>
                </c:pt>
                <c:pt idx="10">
                  <c:v>97.5</c:v>
                </c:pt>
                <c:pt idx="11">
                  <c:v>115.5</c:v>
                </c:pt>
                <c:pt idx="12">
                  <c:v>118</c:v>
                </c:pt>
                <c:pt idx="13">
                  <c:v>208.5</c:v>
                </c:pt>
                <c:pt idx="14">
                  <c:v>211.5</c:v>
                </c:pt>
                <c:pt idx="15">
                  <c:v>281.5</c:v>
                </c:pt>
                <c:pt idx="16">
                  <c:v>284.5</c:v>
                </c:pt>
                <c:pt idx="17">
                  <c:v>299</c:v>
                </c:pt>
                <c:pt idx="18">
                  <c:v>11552</c:v>
                </c:pt>
                <c:pt idx="19">
                  <c:v>11622</c:v>
                </c:pt>
                <c:pt idx="20">
                  <c:v>11671.5</c:v>
                </c:pt>
                <c:pt idx="21">
                  <c:v>11756</c:v>
                </c:pt>
                <c:pt idx="22">
                  <c:v>11832</c:v>
                </c:pt>
                <c:pt idx="23">
                  <c:v>11846.5</c:v>
                </c:pt>
                <c:pt idx="24">
                  <c:v>11893.5</c:v>
                </c:pt>
                <c:pt idx="25">
                  <c:v>12863</c:v>
                </c:pt>
                <c:pt idx="26">
                  <c:v>13906</c:v>
                </c:pt>
                <c:pt idx="27">
                  <c:v>14031.5</c:v>
                </c:pt>
                <c:pt idx="28">
                  <c:v>15092</c:v>
                </c:pt>
                <c:pt idx="29">
                  <c:v>15945</c:v>
                </c:pt>
                <c:pt idx="30">
                  <c:v>16065</c:v>
                </c:pt>
                <c:pt idx="31">
                  <c:v>16065</c:v>
                </c:pt>
                <c:pt idx="32">
                  <c:v>17070</c:v>
                </c:pt>
                <c:pt idx="33">
                  <c:v>17245</c:v>
                </c:pt>
                <c:pt idx="34">
                  <c:v>28972</c:v>
                </c:pt>
                <c:pt idx="35">
                  <c:v>28974</c:v>
                </c:pt>
                <c:pt idx="36">
                  <c:v>28974.5</c:v>
                </c:pt>
                <c:pt idx="37">
                  <c:v>33145</c:v>
                </c:pt>
                <c:pt idx="38">
                  <c:v>33171</c:v>
                </c:pt>
                <c:pt idx="39">
                  <c:v>33174</c:v>
                </c:pt>
                <c:pt idx="40">
                  <c:v>33439.5</c:v>
                </c:pt>
                <c:pt idx="41">
                  <c:v>33442.5</c:v>
                </c:pt>
                <c:pt idx="42">
                  <c:v>34520.5</c:v>
                </c:pt>
                <c:pt idx="43">
                  <c:v>35316</c:v>
                </c:pt>
                <c:pt idx="44">
                  <c:v>35386.5</c:v>
                </c:pt>
                <c:pt idx="45">
                  <c:v>35576</c:v>
                </c:pt>
                <c:pt idx="46">
                  <c:v>35595.5</c:v>
                </c:pt>
                <c:pt idx="47">
                  <c:v>38473</c:v>
                </c:pt>
                <c:pt idx="48">
                  <c:v>39429.5</c:v>
                </c:pt>
                <c:pt idx="49">
                  <c:v>39429.5</c:v>
                </c:pt>
                <c:pt idx="50">
                  <c:v>39709.5</c:v>
                </c:pt>
                <c:pt idx="51">
                  <c:v>40743</c:v>
                </c:pt>
                <c:pt idx="52">
                  <c:v>40776</c:v>
                </c:pt>
                <c:pt idx="53">
                  <c:v>41680.5</c:v>
                </c:pt>
                <c:pt idx="54">
                  <c:v>41681</c:v>
                </c:pt>
                <c:pt idx="55">
                  <c:v>41777</c:v>
                </c:pt>
                <c:pt idx="56">
                  <c:v>41777</c:v>
                </c:pt>
                <c:pt idx="57">
                  <c:v>41829.5</c:v>
                </c:pt>
                <c:pt idx="58">
                  <c:v>41835.5</c:v>
                </c:pt>
                <c:pt idx="59">
                  <c:v>41835.5</c:v>
                </c:pt>
                <c:pt idx="60">
                  <c:v>41835.5</c:v>
                </c:pt>
                <c:pt idx="61">
                  <c:v>42554.5</c:v>
                </c:pt>
                <c:pt idx="62">
                  <c:v>42560.5</c:v>
                </c:pt>
                <c:pt idx="63">
                  <c:v>42752.5</c:v>
                </c:pt>
                <c:pt idx="64">
                  <c:v>42752.5</c:v>
                </c:pt>
                <c:pt idx="65">
                  <c:v>42755.5</c:v>
                </c:pt>
                <c:pt idx="66">
                  <c:v>42770</c:v>
                </c:pt>
                <c:pt idx="67">
                  <c:v>42776.5</c:v>
                </c:pt>
                <c:pt idx="68">
                  <c:v>43983.5</c:v>
                </c:pt>
                <c:pt idx="69">
                  <c:v>45986.5</c:v>
                </c:pt>
                <c:pt idx="70">
                  <c:v>46057.5</c:v>
                </c:pt>
                <c:pt idx="71">
                  <c:v>46060.5</c:v>
                </c:pt>
                <c:pt idx="72">
                  <c:v>46094.5</c:v>
                </c:pt>
                <c:pt idx="73">
                  <c:v>46123.5</c:v>
                </c:pt>
                <c:pt idx="74">
                  <c:v>46126.5</c:v>
                </c:pt>
                <c:pt idx="75">
                  <c:v>46129.5</c:v>
                </c:pt>
                <c:pt idx="76">
                  <c:v>47026.5</c:v>
                </c:pt>
                <c:pt idx="77">
                  <c:v>47041</c:v>
                </c:pt>
                <c:pt idx="78">
                  <c:v>47041</c:v>
                </c:pt>
                <c:pt idx="79">
                  <c:v>47070.5</c:v>
                </c:pt>
                <c:pt idx="80">
                  <c:v>49001.5</c:v>
                </c:pt>
                <c:pt idx="81">
                  <c:v>50615.5</c:v>
                </c:pt>
                <c:pt idx="82">
                  <c:v>51228</c:v>
                </c:pt>
                <c:pt idx="83">
                  <c:v>51259.5</c:v>
                </c:pt>
                <c:pt idx="84">
                  <c:v>51259.5</c:v>
                </c:pt>
                <c:pt idx="85">
                  <c:v>51405.5</c:v>
                </c:pt>
                <c:pt idx="86">
                  <c:v>52495</c:v>
                </c:pt>
                <c:pt idx="87">
                  <c:v>52495.5</c:v>
                </c:pt>
                <c:pt idx="88">
                  <c:v>53240.5</c:v>
                </c:pt>
                <c:pt idx="89">
                  <c:v>53313.5</c:v>
                </c:pt>
                <c:pt idx="90">
                  <c:v>53462</c:v>
                </c:pt>
                <c:pt idx="91">
                  <c:v>53462</c:v>
                </c:pt>
                <c:pt idx="92">
                  <c:v>53495</c:v>
                </c:pt>
                <c:pt idx="93">
                  <c:v>54373.5</c:v>
                </c:pt>
                <c:pt idx="94">
                  <c:v>54373.5</c:v>
                </c:pt>
                <c:pt idx="95">
                  <c:v>54418</c:v>
                </c:pt>
                <c:pt idx="96">
                  <c:v>54450</c:v>
                </c:pt>
                <c:pt idx="97">
                  <c:v>54532</c:v>
                </c:pt>
                <c:pt idx="98">
                  <c:v>54585</c:v>
                </c:pt>
                <c:pt idx="99">
                  <c:v>54611</c:v>
                </c:pt>
                <c:pt idx="100">
                  <c:v>55250.5</c:v>
                </c:pt>
                <c:pt idx="101">
                  <c:v>55594.5</c:v>
                </c:pt>
                <c:pt idx="102">
                  <c:v>55633.5</c:v>
                </c:pt>
                <c:pt idx="103">
                  <c:v>55656.5</c:v>
                </c:pt>
                <c:pt idx="104">
                  <c:v>55659.5</c:v>
                </c:pt>
                <c:pt idx="105">
                  <c:v>56331.5</c:v>
                </c:pt>
                <c:pt idx="106">
                  <c:v>56331.5</c:v>
                </c:pt>
                <c:pt idx="107">
                  <c:v>56704.5</c:v>
                </c:pt>
                <c:pt idx="108">
                  <c:v>57782.5</c:v>
                </c:pt>
                <c:pt idx="109">
                  <c:v>58721.5</c:v>
                </c:pt>
                <c:pt idx="110">
                  <c:v>58837</c:v>
                </c:pt>
                <c:pt idx="111">
                  <c:v>59830.5</c:v>
                </c:pt>
                <c:pt idx="112">
                  <c:v>60838.5</c:v>
                </c:pt>
                <c:pt idx="113">
                  <c:v>60977.5</c:v>
                </c:pt>
                <c:pt idx="114">
                  <c:v>60977.5</c:v>
                </c:pt>
                <c:pt idx="115">
                  <c:v>60977.5</c:v>
                </c:pt>
                <c:pt idx="116">
                  <c:v>60990</c:v>
                </c:pt>
                <c:pt idx="117">
                  <c:v>62042</c:v>
                </c:pt>
                <c:pt idx="118">
                  <c:v>62112.5</c:v>
                </c:pt>
                <c:pt idx="119">
                  <c:v>62874.5</c:v>
                </c:pt>
                <c:pt idx="120">
                  <c:v>62933</c:v>
                </c:pt>
                <c:pt idx="121">
                  <c:v>62934</c:v>
                </c:pt>
                <c:pt idx="122">
                  <c:v>62934</c:v>
                </c:pt>
                <c:pt idx="123">
                  <c:v>63160.5</c:v>
                </c:pt>
                <c:pt idx="124">
                  <c:v>63160.5</c:v>
                </c:pt>
                <c:pt idx="125">
                  <c:v>63160.5</c:v>
                </c:pt>
                <c:pt idx="126">
                  <c:v>63292</c:v>
                </c:pt>
                <c:pt idx="127">
                  <c:v>63849.5</c:v>
                </c:pt>
                <c:pt idx="128">
                  <c:v>63984</c:v>
                </c:pt>
                <c:pt idx="129">
                  <c:v>63987</c:v>
                </c:pt>
                <c:pt idx="130">
                  <c:v>64083.5</c:v>
                </c:pt>
                <c:pt idx="131">
                  <c:v>64238.5</c:v>
                </c:pt>
                <c:pt idx="132">
                  <c:v>64970</c:v>
                </c:pt>
                <c:pt idx="133">
                  <c:v>64990.5</c:v>
                </c:pt>
                <c:pt idx="134">
                  <c:v>65106.5</c:v>
                </c:pt>
                <c:pt idx="135">
                  <c:v>65229</c:v>
                </c:pt>
                <c:pt idx="136">
                  <c:v>65272</c:v>
                </c:pt>
                <c:pt idx="137">
                  <c:v>65286.5</c:v>
                </c:pt>
                <c:pt idx="138">
                  <c:v>65303.5</c:v>
                </c:pt>
                <c:pt idx="139">
                  <c:v>65379.5</c:v>
                </c:pt>
                <c:pt idx="140">
                  <c:v>66319.5</c:v>
                </c:pt>
                <c:pt idx="141">
                  <c:v>66966.5</c:v>
                </c:pt>
                <c:pt idx="142">
                  <c:v>67271</c:v>
                </c:pt>
                <c:pt idx="143">
                  <c:v>67295</c:v>
                </c:pt>
                <c:pt idx="144">
                  <c:v>67400.5</c:v>
                </c:pt>
                <c:pt idx="145">
                  <c:v>68302.5</c:v>
                </c:pt>
                <c:pt idx="146">
                  <c:v>68305</c:v>
                </c:pt>
                <c:pt idx="147">
                  <c:v>68311</c:v>
                </c:pt>
                <c:pt idx="148">
                  <c:v>68311</c:v>
                </c:pt>
                <c:pt idx="149">
                  <c:v>68320.5</c:v>
                </c:pt>
                <c:pt idx="150">
                  <c:v>68320.5</c:v>
                </c:pt>
                <c:pt idx="151">
                  <c:v>68323.5</c:v>
                </c:pt>
                <c:pt idx="152">
                  <c:v>68335</c:v>
                </c:pt>
                <c:pt idx="153">
                  <c:v>68335</c:v>
                </c:pt>
                <c:pt idx="154">
                  <c:v>68381</c:v>
                </c:pt>
                <c:pt idx="155">
                  <c:v>68381</c:v>
                </c:pt>
                <c:pt idx="156">
                  <c:v>68389.5</c:v>
                </c:pt>
                <c:pt idx="157">
                  <c:v>68389.5</c:v>
                </c:pt>
                <c:pt idx="158">
                  <c:v>68390</c:v>
                </c:pt>
                <c:pt idx="159">
                  <c:v>68427.5</c:v>
                </c:pt>
                <c:pt idx="160">
                  <c:v>68465.5</c:v>
                </c:pt>
                <c:pt idx="161">
                  <c:v>68465.5</c:v>
                </c:pt>
                <c:pt idx="162">
                  <c:v>68465.5</c:v>
                </c:pt>
                <c:pt idx="163">
                  <c:v>68472</c:v>
                </c:pt>
                <c:pt idx="164">
                  <c:v>68472</c:v>
                </c:pt>
                <c:pt idx="165">
                  <c:v>69296.5</c:v>
                </c:pt>
                <c:pt idx="166">
                  <c:v>69296.5</c:v>
                </c:pt>
                <c:pt idx="167">
                  <c:v>69424.5</c:v>
                </c:pt>
                <c:pt idx="168">
                  <c:v>69424.5</c:v>
                </c:pt>
                <c:pt idx="169">
                  <c:v>69445</c:v>
                </c:pt>
                <c:pt idx="170">
                  <c:v>69445</c:v>
                </c:pt>
                <c:pt idx="171">
                  <c:v>69467.5</c:v>
                </c:pt>
                <c:pt idx="172">
                  <c:v>69553</c:v>
                </c:pt>
                <c:pt idx="173">
                  <c:v>69553</c:v>
                </c:pt>
                <c:pt idx="174">
                  <c:v>69604.5</c:v>
                </c:pt>
                <c:pt idx="175">
                  <c:v>69604.5</c:v>
                </c:pt>
                <c:pt idx="176">
                  <c:v>70177.5</c:v>
                </c:pt>
                <c:pt idx="177">
                  <c:v>70224</c:v>
                </c:pt>
                <c:pt idx="178">
                  <c:v>70227</c:v>
                </c:pt>
                <c:pt idx="179">
                  <c:v>70233</c:v>
                </c:pt>
                <c:pt idx="180">
                  <c:v>70308.5</c:v>
                </c:pt>
                <c:pt idx="181">
                  <c:v>70309</c:v>
                </c:pt>
                <c:pt idx="182">
                  <c:v>70343.5</c:v>
                </c:pt>
                <c:pt idx="183">
                  <c:v>70423</c:v>
                </c:pt>
                <c:pt idx="184">
                  <c:v>70460</c:v>
                </c:pt>
                <c:pt idx="185">
                  <c:v>70460.5</c:v>
                </c:pt>
                <c:pt idx="186">
                  <c:v>70480.5</c:v>
                </c:pt>
                <c:pt idx="187">
                  <c:v>70481</c:v>
                </c:pt>
                <c:pt idx="188">
                  <c:v>70481</c:v>
                </c:pt>
                <c:pt idx="189">
                  <c:v>70481</c:v>
                </c:pt>
                <c:pt idx="190">
                  <c:v>70481</c:v>
                </c:pt>
                <c:pt idx="191">
                  <c:v>70485</c:v>
                </c:pt>
                <c:pt idx="192">
                  <c:v>70485</c:v>
                </c:pt>
                <c:pt idx="193">
                  <c:v>71428</c:v>
                </c:pt>
                <c:pt idx="194">
                  <c:v>71470</c:v>
                </c:pt>
                <c:pt idx="195">
                  <c:v>71472.5</c:v>
                </c:pt>
                <c:pt idx="196">
                  <c:v>71592.5</c:v>
                </c:pt>
                <c:pt idx="197">
                  <c:v>71644</c:v>
                </c:pt>
                <c:pt idx="198">
                  <c:v>71656</c:v>
                </c:pt>
                <c:pt idx="199">
                  <c:v>71658.5</c:v>
                </c:pt>
                <c:pt idx="200">
                  <c:v>71670.5</c:v>
                </c:pt>
                <c:pt idx="201">
                  <c:v>71782</c:v>
                </c:pt>
                <c:pt idx="202">
                  <c:v>72559.5</c:v>
                </c:pt>
                <c:pt idx="203">
                  <c:v>72749</c:v>
                </c:pt>
              </c:numCache>
            </c:numRef>
          </c:xVal>
          <c:yVal>
            <c:numRef>
              <c:f>'A (2)'!$H$21:$H$876</c:f>
              <c:numCache>
                <c:formatCode>General</c:formatCode>
                <c:ptCount val="856"/>
                <c:pt idx="3">
                  <c:v>-0.51347720540798036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5A6-448E-ACFD-48A51719FA55}"/>
            </c:ext>
          </c:extLst>
        </c:ser>
        <c:ser>
          <c:idx val="1"/>
          <c:order val="1"/>
          <c:tx>
            <c:strRef>
              <c:f>'A (2)'!$I$20:$I$20</c:f>
              <c:strCache>
                <c:ptCount val="1"/>
                <c:pt idx="0">
                  <c:v>AAVSO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(2)'!$D$22:$D$44</c:f>
                <c:numCache>
                  <c:formatCode>General</c:formatCode>
                  <c:ptCount val="2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'A (2)'!$F$21:$F$876</c:f>
              <c:numCache>
                <c:formatCode>General</c:formatCode>
                <c:ptCount val="856"/>
                <c:pt idx="0">
                  <c:v>-6197.5</c:v>
                </c:pt>
                <c:pt idx="1">
                  <c:v>-5181</c:v>
                </c:pt>
                <c:pt idx="2">
                  <c:v>1.5</c:v>
                </c:pt>
                <c:pt idx="3">
                  <c:v>1.5</c:v>
                </c:pt>
                <c:pt idx="4">
                  <c:v>4.5</c:v>
                </c:pt>
                <c:pt idx="5">
                  <c:v>10.5</c:v>
                </c:pt>
                <c:pt idx="6">
                  <c:v>13</c:v>
                </c:pt>
                <c:pt idx="7">
                  <c:v>16</c:v>
                </c:pt>
                <c:pt idx="8">
                  <c:v>22</c:v>
                </c:pt>
                <c:pt idx="9">
                  <c:v>62.5</c:v>
                </c:pt>
                <c:pt idx="10">
                  <c:v>97.5</c:v>
                </c:pt>
                <c:pt idx="11">
                  <c:v>115.5</c:v>
                </c:pt>
                <c:pt idx="12">
                  <c:v>118</c:v>
                </c:pt>
                <c:pt idx="13">
                  <c:v>208.5</c:v>
                </c:pt>
                <c:pt idx="14">
                  <c:v>211.5</c:v>
                </c:pt>
                <c:pt idx="15">
                  <c:v>281.5</c:v>
                </c:pt>
                <c:pt idx="16">
                  <c:v>284.5</c:v>
                </c:pt>
                <c:pt idx="17">
                  <c:v>299</c:v>
                </c:pt>
                <c:pt idx="18">
                  <c:v>11552</c:v>
                </c:pt>
                <c:pt idx="19">
                  <c:v>11622</c:v>
                </c:pt>
                <c:pt idx="20">
                  <c:v>11671.5</c:v>
                </c:pt>
                <c:pt idx="21">
                  <c:v>11756</c:v>
                </c:pt>
                <c:pt idx="22">
                  <c:v>11832</c:v>
                </c:pt>
                <c:pt idx="23">
                  <c:v>11846.5</c:v>
                </c:pt>
                <c:pt idx="24">
                  <c:v>11893.5</c:v>
                </c:pt>
                <c:pt idx="25">
                  <c:v>12863</c:v>
                </c:pt>
                <c:pt idx="26">
                  <c:v>13906</c:v>
                </c:pt>
                <c:pt idx="27">
                  <c:v>14031.5</c:v>
                </c:pt>
                <c:pt idx="28">
                  <c:v>15092</c:v>
                </c:pt>
                <c:pt idx="29">
                  <c:v>15945</c:v>
                </c:pt>
                <c:pt idx="30">
                  <c:v>16065</c:v>
                </c:pt>
                <c:pt idx="31">
                  <c:v>16065</c:v>
                </c:pt>
                <c:pt idx="32">
                  <c:v>17070</c:v>
                </c:pt>
                <c:pt idx="33">
                  <c:v>17245</c:v>
                </c:pt>
                <c:pt idx="34">
                  <c:v>28972</c:v>
                </c:pt>
                <c:pt idx="35">
                  <c:v>28974</c:v>
                </c:pt>
                <c:pt idx="36">
                  <c:v>28974.5</c:v>
                </c:pt>
                <c:pt idx="37">
                  <c:v>33145</c:v>
                </c:pt>
                <c:pt idx="38">
                  <c:v>33171</c:v>
                </c:pt>
                <c:pt idx="39">
                  <c:v>33174</c:v>
                </c:pt>
                <c:pt idx="40">
                  <c:v>33439.5</c:v>
                </c:pt>
                <c:pt idx="41">
                  <c:v>33442.5</c:v>
                </c:pt>
                <c:pt idx="42">
                  <c:v>34520.5</c:v>
                </c:pt>
                <c:pt idx="43">
                  <c:v>35316</c:v>
                </c:pt>
                <c:pt idx="44">
                  <c:v>35386.5</c:v>
                </c:pt>
                <c:pt idx="45">
                  <c:v>35576</c:v>
                </c:pt>
                <c:pt idx="46">
                  <c:v>35595.5</c:v>
                </c:pt>
                <c:pt idx="47">
                  <c:v>38473</c:v>
                </c:pt>
                <c:pt idx="48">
                  <c:v>39429.5</c:v>
                </c:pt>
                <c:pt idx="49">
                  <c:v>39429.5</c:v>
                </c:pt>
                <c:pt idx="50">
                  <c:v>39709.5</c:v>
                </c:pt>
                <c:pt idx="51">
                  <c:v>40743</c:v>
                </c:pt>
                <c:pt idx="52">
                  <c:v>40776</c:v>
                </c:pt>
                <c:pt idx="53">
                  <c:v>41680.5</c:v>
                </c:pt>
                <c:pt idx="54">
                  <c:v>41681</c:v>
                </c:pt>
                <c:pt idx="55">
                  <c:v>41777</c:v>
                </c:pt>
                <c:pt idx="56">
                  <c:v>41777</c:v>
                </c:pt>
                <c:pt idx="57">
                  <c:v>41829.5</c:v>
                </c:pt>
                <c:pt idx="58">
                  <c:v>41835.5</c:v>
                </c:pt>
                <c:pt idx="59">
                  <c:v>41835.5</c:v>
                </c:pt>
                <c:pt idx="60">
                  <c:v>41835.5</c:v>
                </c:pt>
                <c:pt idx="61">
                  <c:v>42554.5</c:v>
                </c:pt>
                <c:pt idx="62">
                  <c:v>42560.5</c:v>
                </c:pt>
                <c:pt idx="63">
                  <c:v>42752.5</c:v>
                </c:pt>
                <c:pt idx="64">
                  <c:v>42752.5</c:v>
                </c:pt>
                <c:pt idx="65">
                  <c:v>42755.5</c:v>
                </c:pt>
                <c:pt idx="66">
                  <c:v>42770</c:v>
                </c:pt>
                <c:pt idx="67">
                  <c:v>42776.5</c:v>
                </c:pt>
                <c:pt idx="68">
                  <c:v>43983.5</c:v>
                </c:pt>
                <c:pt idx="69">
                  <c:v>45986.5</c:v>
                </c:pt>
                <c:pt idx="70">
                  <c:v>46057.5</c:v>
                </c:pt>
                <c:pt idx="71">
                  <c:v>46060.5</c:v>
                </c:pt>
                <c:pt idx="72">
                  <c:v>46094.5</c:v>
                </c:pt>
                <c:pt idx="73">
                  <c:v>46123.5</c:v>
                </c:pt>
                <c:pt idx="74">
                  <c:v>46126.5</c:v>
                </c:pt>
                <c:pt idx="75">
                  <c:v>46129.5</c:v>
                </c:pt>
                <c:pt idx="76">
                  <c:v>47026.5</c:v>
                </c:pt>
                <c:pt idx="77">
                  <c:v>47041</c:v>
                </c:pt>
                <c:pt idx="78">
                  <c:v>47041</c:v>
                </c:pt>
                <c:pt idx="79">
                  <c:v>47070.5</c:v>
                </c:pt>
                <c:pt idx="80">
                  <c:v>49001.5</c:v>
                </c:pt>
                <c:pt idx="81">
                  <c:v>50615.5</c:v>
                </c:pt>
                <c:pt idx="82">
                  <c:v>51228</c:v>
                </c:pt>
                <c:pt idx="83">
                  <c:v>51259.5</c:v>
                </c:pt>
                <c:pt idx="84">
                  <c:v>51259.5</c:v>
                </c:pt>
                <c:pt idx="85">
                  <c:v>51405.5</c:v>
                </c:pt>
                <c:pt idx="86">
                  <c:v>52495</c:v>
                </c:pt>
                <c:pt idx="87">
                  <c:v>52495.5</c:v>
                </c:pt>
                <c:pt idx="88">
                  <c:v>53240.5</c:v>
                </c:pt>
                <c:pt idx="89">
                  <c:v>53313.5</c:v>
                </c:pt>
                <c:pt idx="90">
                  <c:v>53462</c:v>
                </c:pt>
                <c:pt idx="91">
                  <c:v>53462</c:v>
                </c:pt>
                <c:pt idx="92">
                  <c:v>53495</c:v>
                </c:pt>
                <c:pt idx="93">
                  <c:v>54373.5</c:v>
                </c:pt>
                <c:pt idx="94">
                  <c:v>54373.5</c:v>
                </c:pt>
                <c:pt idx="95">
                  <c:v>54418</c:v>
                </c:pt>
                <c:pt idx="96">
                  <c:v>54450</c:v>
                </c:pt>
                <c:pt idx="97">
                  <c:v>54532</c:v>
                </c:pt>
                <c:pt idx="98">
                  <c:v>54585</c:v>
                </c:pt>
                <c:pt idx="99">
                  <c:v>54611</c:v>
                </c:pt>
                <c:pt idx="100">
                  <c:v>55250.5</c:v>
                </c:pt>
                <c:pt idx="101">
                  <c:v>55594.5</c:v>
                </c:pt>
                <c:pt idx="102">
                  <c:v>55633.5</c:v>
                </c:pt>
                <c:pt idx="103">
                  <c:v>55656.5</c:v>
                </c:pt>
                <c:pt idx="104">
                  <c:v>55659.5</c:v>
                </c:pt>
                <c:pt idx="105">
                  <c:v>56331.5</c:v>
                </c:pt>
                <c:pt idx="106">
                  <c:v>56331.5</c:v>
                </c:pt>
                <c:pt idx="107">
                  <c:v>56704.5</c:v>
                </c:pt>
                <c:pt idx="108">
                  <c:v>57782.5</c:v>
                </c:pt>
                <c:pt idx="109">
                  <c:v>58721.5</c:v>
                </c:pt>
                <c:pt idx="110">
                  <c:v>58837</c:v>
                </c:pt>
                <c:pt idx="111">
                  <c:v>59830.5</c:v>
                </c:pt>
                <c:pt idx="112">
                  <c:v>60838.5</c:v>
                </c:pt>
                <c:pt idx="113">
                  <c:v>60977.5</c:v>
                </c:pt>
                <c:pt idx="114">
                  <c:v>60977.5</c:v>
                </c:pt>
                <c:pt idx="115">
                  <c:v>60977.5</c:v>
                </c:pt>
                <c:pt idx="116">
                  <c:v>60990</c:v>
                </c:pt>
                <c:pt idx="117">
                  <c:v>62042</c:v>
                </c:pt>
                <c:pt idx="118">
                  <c:v>62112.5</c:v>
                </c:pt>
                <c:pt idx="119">
                  <c:v>62874.5</c:v>
                </c:pt>
                <c:pt idx="120">
                  <c:v>62933</c:v>
                </c:pt>
                <c:pt idx="121">
                  <c:v>62934</c:v>
                </c:pt>
                <c:pt idx="122">
                  <c:v>62934</c:v>
                </c:pt>
                <c:pt idx="123">
                  <c:v>63160.5</c:v>
                </c:pt>
                <c:pt idx="124">
                  <c:v>63160.5</c:v>
                </c:pt>
                <c:pt idx="125">
                  <c:v>63160.5</c:v>
                </c:pt>
                <c:pt idx="126">
                  <c:v>63292</c:v>
                </c:pt>
                <c:pt idx="127">
                  <c:v>63849.5</c:v>
                </c:pt>
                <c:pt idx="128">
                  <c:v>63984</c:v>
                </c:pt>
                <c:pt idx="129">
                  <c:v>63987</c:v>
                </c:pt>
                <c:pt idx="130">
                  <c:v>64083.5</c:v>
                </c:pt>
                <c:pt idx="131">
                  <c:v>64238.5</c:v>
                </c:pt>
                <c:pt idx="132">
                  <c:v>64970</c:v>
                </c:pt>
                <c:pt idx="133">
                  <c:v>64990.5</c:v>
                </c:pt>
                <c:pt idx="134">
                  <c:v>65106.5</c:v>
                </c:pt>
                <c:pt idx="135">
                  <c:v>65229</c:v>
                </c:pt>
                <c:pt idx="136">
                  <c:v>65272</c:v>
                </c:pt>
                <c:pt idx="137">
                  <c:v>65286.5</c:v>
                </c:pt>
                <c:pt idx="138">
                  <c:v>65303.5</c:v>
                </c:pt>
                <c:pt idx="139">
                  <c:v>65379.5</c:v>
                </c:pt>
                <c:pt idx="140">
                  <c:v>66319.5</c:v>
                </c:pt>
                <c:pt idx="141">
                  <c:v>66966.5</c:v>
                </c:pt>
                <c:pt idx="142">
                  <c:v>67271</c:v>
                </c:pt>
                <c:pt idx="143">
                  <c:v>67295</c:v>
                </c:pt>
                <c:pt idx="144">
                  <c:v>67400.5</c:v>
                </c:pt>
                <c:pt idx="145">
                  <c:v>68302.5</c:v>
                </c:pt>
                <c:pt idx="146">
                  <c:v>68305</c:v>
                </c:pt>
                <c:pt idx="147">
                  <c:v>68311</c:v>
                </c:pt>
                <c:pt idx="148">
                  <c:v>68311</c:v>
                </c:pt>
                <c:pt idx="149">
                  <c:v>68320.5</c:v>
                </c:pt>
                <c:pt idx="150">
                  <c:v>68320.5</c:v>
                </c:pt>
                <c:pt idx="151">
                  <c:v>68323.5</c:v>
                </c:pt>
                <c:pt idx="152">
                  <c:v>68335</c:v>
                </c:pt>
                <c:pt idx="153">
                  <c:v>68335</c:v>
                </c:pt>
                <c:pt idx="154">
                  <c:v>68381</c:v>
                </c:pt>
                <c:pt idx="155">
                  <c:v>68381</c:v>
                </c:pt>
                <c:pt idx="156">
                  <c:v>68389.5</c:v>
                </c:pt>
                <c:pt idx="157">
                  <c:v>68389.5</c:v>
                </c:pt>
                <c:pt idx="158">
                  <c:v>68390</c:v>
                </c:pt>
                <c:pt idx="159">
                  <c:v>68427.5</c:v>
                </c:pt>
                <c:pt idx="160">
                  <c:v>68465.5</c:v>
                </c:pt>
                <c:pt idx="161">
                  <c:v>68465.5</c:v>
                </c:pt>
                <c:pt idx="162">
                  <c:v>68465.5</c:v>
                </c:pt>
                <c:pt idx="163">
                  <c:v>68472</c:v>
                </c:pt>
                <c:pt idx="164">
                  <c:v>68472</c:v>
                </c:pt>
                <c:pt idx="165">
                  <c:v>69296.5</c:v>
                </c:pt>
                <c:pt idx="166">
                  <c:v>69296.5</c:v>
                </c:pt>
                <c:pt idx="167">
                  <c:v>69424.5</c:v>
                </c:pt>
                <c:pt idx="168">
                  <c:v>69424.5</c:v>
                </c:pt>
                <c:pt idx="169">
                  <c:v>69445</c:v>
                </c:pt>
                <c:pt idx="170">
                  <c:v>69445</c:v>
                </c:pt>
                <c:pt idx="171">
                  <c:v>69467.5</c:v>
                </c:pt>
                <c:pt idx="172">
                  <c:v>69553</c:v>
                </c:pt>
                <c:pt idx="173">
                  <c:v>69553</c:v>
                </c:pt>
                <c:pt idx="174">
                  <c:v>69604.5</c:v>
                </c:pt>
                <c:pt idx="175">
                  <c:v>69604.5</c:v>
                </c:pt>
                <c:pt idx="176">
                  <c:v>70177.5</c:v>
                </c:pt>
                <c:pt idx="177">
                  <c:v>70224</c:v>
                </c:pt>
                <c:pt idx="178">
                  <c:v>70227</c:v>
                </c:pt>
                <c:pt idx="179">
                  <c:v>70233</c:v>
                </c:pt>
                <c:pt idx="180">
                  <c:v>70308.5</c:v>
                </c:pt>
                <c:pt idx="181">
                  <c:v>70309</c:v>
                </c:pt>
                <c:pt idx="182">
                  <c:v>70343.5</c:v>
                </c:pt>
                <c:pt idx="183">
                  <c:v>70423</c:v>
                </c:pt>
                <c:pt idx="184">
                  <c:v>70460</c:v>
                </c:pt>
                <c:pt idx="185">
                  <c:v>70460.5</c:v>
                </c:pt>
                <c:pt idx="186">
                  <c:v>70480.5</c:v>
                </c:pt>
                <c:pt idx="187">
                  <c:v>70481</c:v>
                </c:pt>
                <c:pt idx="188">
                  <c:v>70481</c:v>
                </c:pt>
                <c:pt idx="189">
                  <c:v>70481</c:v>
                </c:pt>
                <c:pt idx="190">
                  <c:v>70481</c:v>
                </c:pt>
                <c:pt idx="191">
                  <c:v>70485</c:v>
                </c:pt>
                <c:pt idx="192">
                  <c:v>70485</c:v>
                </c:pt>
                <c:pt idx="193">
                  <c:v>71428</c:v>
                </c:pt>
                <c:pt idx="194">
                  <c:v>71470</c:v>
                </c:pt>
                <c:pt idx="195">
                  <c:v>71472.5</c:v>
                </c:pt>
                <c:pt idx="196">
                  <c:v>71592.5</c:v>
                </c:pt>
                <c:pt idx="197">
                  <c:v>71644</c:v>
                </c:pt>
                <c:pt idx="198">
                  <c:v>71656</c:v>
                </c:pt>
                <c:pt idx="199">
                  <c:v>71658.5</c:v>
                </c:pt>
                <c:pt idx="200">
                  <c:v>71670.5</c:v>
                </c:pt>
                <c:pt idx="201">
                  <c:v>71782</c:v>
                </c:pt>
                <c:pt idx="202">
                  <c:v>72559.5</c:v>
                </c:pt>
                <c:pt idx="203">
                  <c:v>72749</c:v>
                </c:pt>
              </c:numCache>
            </c:numRef>
          </c:xVal>
          <c:yVal>
            <c:numRef>
              <c:f>'A (2)'!$I$21:$I$876</c:f>
              <c:numCache>
                <c:formatCode>General</c:formatCode>
                <c:ptCount val="856"/>
                <c:pt idx="43">
                  <c:v>-7.3241666468675248E-3</c:v>
                </c:pt>
                <c:pt idx="44">
                  <c:v>-4.7528209033771418E-3</c:v>
                </c:pt>
                <c:pt idx="45">
                  <c:v>-2.5039770996954758E-2</c:v>
                </c:pt>
                <c:pt idx="48">
                  <c:v>1.1019531404599547E-2</c:v>
                </c:pt>
                <c:pt idx="49">
                  <c:v>2.001953140279511E-2</c:v>
                </c:pt>
                <c:pt idx="50">
                  <c:v>2.3941188257595059E-2</c:v>
                </c:pt>
                <c:pt idx="52">
                  <c:v>1.0648141942510847E-2</c:v>
                </c:pt>
                <c:pt idx="68">
                  <c:v>5.2239074721001089E-3</c:v>
                </c:pt>
                <c:pt idx="70">
                  <c:v>7.4078942852793261E-3</c:v>
                </c:pt>
                <c:pt idx="71">
                  <c:v>-1.2546516532893293E-2</c:v>
                </c:pt>
                <c:pt idx="82">
                  <c:v>2.4480846950609703E-2</c:v>
                </c:pt>
                <c:pt idx="92">
                  <c:v>7.1644043855485506E-3</c:v>
                </c:pt>
                <c:pt idx="95">
                  <c:v>-4.3759910695371218E-3</c:v>
                </c:pt>
                <c:pt idx="96">
                  <c:v>9.4436268555000424E-3</c:v>
                </c:pt>
                <c:pt idx="97">
                  <c:v>2.1356397788622417E-2</c:v>
                </c:pt>
                <c:pt idx="98">
                  <c:v>-1.8504860017856117E-2</c:v>
                </c:pt>
                <c:pt idx="99">
                  <c:v>6.2235795412561856E-3</c:v>
                </c:pt>
                <c:pt idx="102">
                  <c:v>2.3285585775738582E-3</c:v>
                </c:pt>
                <c:pt idx="103">
                  <c:v>1.3611408961878624E-2</c:v>
                </c:pt>
                <c:pt idx="104">
                  <c:v>1.5656998148187995E-2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5A6-448E-ACFD-48A51719FA55}"/>
            </c:ext>
          </c:extLst>
        </c:ser>
        <c:ser>
          <c:idx val="3"/>
          <c:order val="2"/>
          <c:tx>
            <c:strRef>
              <c:f>'A (2)'!$J$20</c:f>
              <c:strCache>
                <c:ptCount val="1"/>
                <c:pt idx="0">
                  <c:v>BAV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'A (2)'!$D$21:$D$44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(2)'!$F$21:$F$876</c:f>
              <c:numCache>
                <c:formatCode>General</c:formatCode>
                <c:ptCount val="856"/>
                <c:pt idx="0">
                  <c:v>-6197.5</c:v>
                </c:pt>
                <c:pt idx="1">
                  <c:v>-5181</c:v>
                </c:pt>
                <c:pt idx="2">
                  <c:v>1.5</c:v>
                </c:pt>
                <c:pt idx="3">
                  <c:v>1.5</c:v>
                </c:pt>
                <c:pt idx="4">
                  <c:v>4.5</c:v>
                </c:pt>
                <c:pt idx="5">
                  <c:v>10.5</c:v>
                </c:pt>
                <c:pt idx="6">
                  <c:v>13</c:v>
                </c:pt>
                <c:pt idx="7">
                  <c:v>16</c:v>
                </c:pt>
                <c:pt idx="8">
                  <c:v>22</c:v>
                </c:pt>
                <c:pt idx="9">
                  <c:v>62.5</c:v>
                </c:pt>
                <c:pt idx="10">
                  <c:v>97.5</c:v>
                </c:pt>
                <c:pt idx="11">
                  <c:v>115.5</c:v>
                </c:pt>
                <c:pt idx="12">
                  <c:v>118</c:v>
                </c:pt>
                <c:pt idx="13">
                  <c:v>208.5</c:v>
                </c:pt>
                <c:pt idx="14">
                  <c:v>211.5</c:v>
                </c:pt>
                <c:pt idx="15">
                  <c:v>281.5</c:v>
                </c:pt>
                <c:pt idx="16">
                  <c:v>284.5</c:v>
                </c:pt>
                <c:pt idx="17">
                  <c:v>299</c:v>
                </c:pt>
                <c:pt idx="18">
                  <c:v>11552</c:v>
                </c:pt>
                <c:pt idx="19">
                  <c:v>11622</c:v>
                </c:pt>
                <c:pt idx="20">
                  <c:v>11671.5</c:v>
                </c:pt>
                <c:pt idx="21">
                  <c:v>11756</c:v>
                </c:pt>
                <c:pt idx="22">
                  <c:v>11832</c:v>
                </c:pt>
                <c:pt idx="23">
                  <c:v>11846.5</c:v>
                </c:pt>
                <c:pt idx="24">
                  <c:v>11893.5</c:v>
                </c:pt>
                <c:pt idx="25">
                  <c:v>12863</c:v>
                </c:pt>
                <c:pt idx="26">
                  <c:v>13906</c:v>
                </c:pt>
                <c:pt idx="27">
                  <c:v>14031.5</c:v>
                </c:pt>
                <c:pt idx="28">
                  <c:v>15092</c:v>
                </c:pt>
                <c:pt idx="29">
                  <c:v>15945</c:v>
                </c:pt>
                <c:pt idx="30">
                  <c:v>16065</c:v>
                </c:pt>
                <c:pt idx="31">
                  <c:v>16065</c:v>
                </c:pt>
                <c:pt idx="32">
                  <c:v>17070</c:v>
                </c:pt>
                <c:pt idx="33">
                  <c:v>17245</c:v>
                </c:pt>
                <c:pt idx="34">
                  <c:v>28972</c:v>
                </c:pt>
                <c:pt idx="35">
                  <c:v>28974</c:v>
                </c:pt>
                <c:pt idx="36">
                  <c:v>28974.5</c:v>
                </c:pt>
                <c:pt idx="37">
                  <c:v>33145</c:v>
                </c:pt>
                <c:pt idx="38">
                  <c:v>33171</c:v>
                </c:pt>
                <c:pt idx="39">
                  <c:v>33174</c:v>
                </c:pt>
                <c:pt idx="40">
                  <c:v>33439.5</c:v>
                </c:pt>
                <c:pt idx="41">
                  <c:v>33442.5</c:v>
                </c:pt>
                <c:pt idx="42">
                  <c:v>34520.5</c:v>
                </c:pt>
                <c:pt idx="43">
                  <c:v>35316</c:v>
                </c:pt>
                <c:pt idx="44">
                  <c:v>35386.5</c:v>
                </c:pt>
                <c:pt idx="45">
                  <c:v>35576</c:v>
                </c:pt>
                <c:pt idx="46">
                  <c:v>35595.5</c:v>
                </c:pt>
                <c:pt idx="47">
                  <c:v>38473</c:v>
                </c:pt>
                <c:pt idx="48">
                  <c:v>39429.5</c:v>
                </c:pt>
                <c:pt idx="49">
                  <c:v>39429.5</c:v>
                </c:pt>
                <c:pt idx="50">
                  <c:v>39709.5</c:v>
                </c:pt>
                <c:pt idx="51">
                  <c:v>40743</c:v>
                </c:pt>
                <c:pt idx="52">
                  <c:v>40776</c:v>
                </c:pt>
                <c:pt idx="53">
                  <c:v>41680.5</c:v>
                </c:pt>
                <c:pt idx="54">
                  <c:v>41681</c:v>
                </c:pt>
                <c:pt idx="55">
                  <c:v>41777</c:v>
                </c:pt>
                <c:pt idx="56">
                  <c:v>41777</c:v>
                </c:pt>
                <c:pt idx="57">
                  <c:v>41829.5</c:v>
                </c:pt>
                <c:pt idx="58">
                  <c:v>41835.5</c:v>
                </c:pt>
                <c:pt idx="59">
                  <c:v>41835.5</c:v>
                </c:pt>
                <c:pt idx="60">
                  <c:v>41835.5</c:v>
                </c:pt>
                <c:pt idx="61">
                  <c:v>42554.5</c:v>
                </c:pt>
                <c:pt idx="62">
                  <c:v>42560.5</c:v>
                </c:pt>
                <c:pt idx="63">
                  <c:v>42752.5</c:v>
                </c:pt>
                <c:pt idx="64">
                  <c:v>42752.5</c:v>
                </c:pt>
                <c:pt idx="65">
                  <c:v>42755.5</c:v>
                </c:pt>
                <c:pt idx="66">
                  <c:v>42770</c:v>
                </c:pt>
                <c:pt idx="67">
                  <c:v>42776.5</c:v>
                </c:pt>
                <c:pt idx="68">
                  <c:v>43983.5</c:v>
                </c:pt>
                <c:pt idx="69">
                  <c:v>45986.5</c:v>
                </c:pt>
                <c:pt idx="70">
                  <c:v>46057.5</c:v>
                </c:pt>
                <c:pt idx="71">
                  <c:v>46060.5</c:v>
                </c:pt>
                <c:pt idx="72">
                  <c:v>46094.5</c:v>
                </c:pt>
                <c:pt idx="73">
                  <c:v>46123.5</c:v>
                </c:pt>
                <c:pt idx="74">
                  <c:v>46126.5</c:v>
                </c:pt>
                <c:pt idx="75">
                  <c:v>46129.5</c:v>
                </c:pt>
                <c:pt idx="76">
                  <c:v>47026.5</c:v>
                </c:pt>
                <c:pt idx="77">
                  <c:v>47041</c:v>
                </c:pt>
                <c:pt idx="78">
                  <c:v>47041</c:v>
                </c:pt>
                <c:pt idx="79">
                  <c:v>47070.5</c:v>
                </c:pt>
                <c:pt idx="80">
                  <c:v>49001.5</c:v>
                </c:pt>
                <c:pt idx="81">
                  <c:v>50615.5</c:v>
                </c:pt>
                <c:pt idx="82">
                  <c:v>51228</c:v>
                </c:pt>
                <c:pt idx="83">
                  <c:v>51259.5</c:v>
                </c:pt>
                <c:pt idx="84">
                  <c:v>51259.5</c:v>
                </c:pt>
                <c:pt idx="85">
                  <c:v>51405.5</c:v>
                </c:pt>
                <c:pt idx="86">
                  <c:v>52495</c:v>
                </c:pt>
                <c:pt idx="87">
                  <c:v>52495.5</c:v>
                </c:pt>
                <c:pt idx="88">
                  <c:v>53240.5</c:v>
                </c:pt>
                <c:pt idx="89">
                  <c:v>53313.5</c:v>
                </c:pt>
                <c:pt idx="90">
                  <c:v>53462</c:v>
                </c:pt>
                <c:pt idx="91">
                  <c:v>53462</c:v>
                </c:pt>
                <c:pt idx="92">
                  <c:v>53495</c:v>
                </c:pt>
                <c:pt idx="93">
                  <c:v>54373.5</c:v>
                </c:pt>
                <c:pt idx="94">
                  <c:v>54373.5</c:v>
                </c:pt>
                <c:pt idx="95">
                  <c:v>54418</c:v>
                </c:pt>
                <c:pt idx="96">
                  <c:v>54450</c:v>
                </c:pt>
                <c:pt idx="97">
                  <c:v>54532</c:v>
                </c:pt>
                <c:pt idx="98">
                  <c:v>54585</c:v>
                </c:pt>
                <c:pt idx="99">
                  <c:v>54611</c:v>
                </c:pt>
                <c:pt idx="100">
                  <c:v>55250.5</c:v>
                </c:pt>
                <c:pt idx="101">
                  <c:v>55594.5</c:v>
                </c:pt>
                <c:pt idx="102">
                  <c:v>55633.5</c:v>
                </c:pt>
                <c:pt idx="103">
                  <c:v>55656.5</c:v>
                </c:pt>
                <c:pt idx="104">
                  <c:v>55659.5</c:v>
                </c:pt>
                <c:pt idx="105">
                  <c:v>56331.5</c:v>
                </c:pt>
                <c:pt idx="106">
                  <c:v>56331.5</c:v>
                </c:pt>
                <c:pt idx="107">
                  <c:v>56704.5</c:v>
                </c:pt>
                <c:pt idx="108">
                  <c:v>57782.5</c:v>
                </c:pt>
                <c:pt idx="109">
                  <c:v>58721.5</c:v>
                </c:pt>
                <c:pt idx="110">
                  <c:v>58837</c:v>
                </c:pt>
                <c:pt idx="111">
                  <c:v>59830.5</c:v>
                </c:pt>
                <c:pt idx="112">
                  <c:v>60838.5</c:v>
                </c:pt>
                <c:pt idx="113">
                  <c:v>60977.5</c:v>
                </c:pt>
                <c:pt idx="114">
                  <c:v>60977.5</c:v>
                </c:pt>
                <c:pt idx="115">
                  <c:v>60977.5</c:v>
                </c:pt>
                <c:pt idx="116">
                  <c:v>60990</c:v>
                </c:pt>
                <c:pt idx="117">
                  <c:v>62042</c:v>
                </c:pt>
                <c:pt idx="118">
                  <c:v>62112.5</c:v>
                </c:pt>
                <c:pt idx="119">
                  <c:v>62874.5</c:v>
                </c:pt>
                <c:pt idx="120">
                  <c:v>62933</c:v>
                </c:pt>
                <c:pt idx="121">
                  <c:v>62934</c:v>
                </c:pt>
                <c:pt idx="122">
                  <c:v>62934</c:v>
                </c:pt>
                <c:pt idx="123">
                  <c:v>63160.5</c:v>
                </c:pt>
                <c:pt idx="124">
                  <c:v>63160.5</c:v>
                </c:pt>
                <c:pt idx="125">
                  <c:v>63160.5</c:v>
                </c:pt>
                <c:pt idx="126">
                  <c:v>63292</c:v>
                </c:pt>
                <c:pt idx="127">
                  <c:v>63849.5</c:v>
                </c:pt>
                <c:pt idx="128">
                  <c:v>63984</c:v>
                </c:pt>
                <c:pt idx="129">
                  <c:v>63987</c:v>
                </c:pt>
                <c:pt idx="130">
                  <c:v>64083.5</c:v>
                </c:pt>
                <c:pt idx="131">
                  <c:v>64238.5</c:v>
                </c:pt>
                <c:pt idx="132">
                  <c:v>64970</c:v>
                </c:pt>
                <c:pt idx="133">
                  <c:v>64990.5</c:v>
                </c:pt>
                <c:pt idx="134">
                  <c:v>65106.5</c:v>
                </c:pt>
                <c:pt idx="135">
                  <c:v>65229</c:v>
                </c:pt>
                <c:pt idx="136">
                  <c:v>65272</c:v>
                </c:pt>
                <c:pt idx="137">
                  <c:v>65286.5</c:v>
                </c:pt>
                <c:pt idx="138">
                  <c:v>65303.5</c:v>
                </c:pt>
                <c:pt idx="139">
                  <c:v>65379.5</c:v>
                </c:pt>
                <c:pt idx="140">
                  <c:v>66319.5</c:v>
                </c:pt>
                <c:pt idx="141">
                  <c:v>66966.5</c:v>
                </c:pt>
                <c:pt idx="142">
                  <c:v>67271</c:v>
                </c:pt>
                <c:pt idx="143">
                  <c:v>67295</c:v>
                </c:pt>
                <c:pt idx="144">
                  <c:v>67400.5</c:v>
                </c:pt>
                <c:pt idx="145">
                  <c:v>68302.5</c:v>
                </c:pt>
                <c:pt idx="146">
                  <c:v>68305</c:v>
                </c:pt>
                <c:pt idx="147">
                  <c:v>68311</c:v>
                </c:pt>
                <c:pt idx="148">
                  <c:v>68311</c:v>
                </c:pt>
                <c:pt idx="149">
                  <c:v>68320.5</c:v>
                </c:pt>
                <c:pt idx="150">
                  <c:v>68320.5</c:v>
                </c:pt>
                <c:pt idx="151">
                  <c:v>68323.5</c:v>
                </c:pt>
                <c:pt idx="152">
                  <c:v>68335</c:v>
                </c:pt>
                <c:pt idx="153">
                  <c:v>68335</c:v>
                </c:pt>
                <c:pt idx="154">
                  <c:v>68381</c:v>
                </c:pt>
                <c:pt idx="155">
                  <c:v>68381</c:v>
                </c:pt>
                <c:pt idx="156">
                  <c:v>68389.5</c:v>
                </c:pt>
                <c:pt idx="157">
                  <c:v>68389.5</c:v>
                </c:pt>
                <c:pt idx="158">
                  <c:v>68390</c:v>
                </c:pt>
                <c:pt idx="159">
                  <c:v>68427.5</c:v>
                </c:pt>
                <c:pt idx="160">
                  <c:v>68465.5</c:v>
                </c:pt>
                <c:pt idx="161">
                  <c:v>68465.5</c:v>
                </c:pt>
                <c:pt idx="162">
                  <c:v>68465.5</c:v>
                </c:pt>
                <c:pt idx="163">
                  <c:v>68472</c:v>
                </c:pt>
                <c:pt idx="164">
                  <c:v>68472</c:v>
                </c:pt>
                <c:pt idx="165">
                  <c:v>69296.5</c:v>
                </c:pt>
                <c:pt idx="166">
                  <c:v>69296.5</c:v>
                </c:pt>
                <c:pt idx="167">
                  <c:v>69424.5</c:v>
                </c:pt>
                <c:pt idx="168">
                  <c:v>69424.5</c:v>
                </c:pt>
                <c:pt idx="169">
                  <c:v>69445</c:v>
                </c:pt>
                <c:pt idx="170">
                  <c:v>69445</c:v>
                </c:pt>
                <c:pt idx="171">
                  <c:v>69467.5</c:v>
                </c:pt>
                <c:pt idx="172">
                  <c:v>69553</c:v>
                </c:pt>
                <c:pt idx="173">
                  <c:v>69553</c:v>
                </c:pt>
                <c:pt idx="174">
                  <c:v>69604.5</c:v>
                </c:pt>
                <c:pt idx="175">
                  <c:v>69604.5</c:v>
                </c:pt>
                <c:pt idx="176">
                  <c:v>70177.5</c:v>
                </c:pt>
                <c:pt idx="177">
                  <c:v>70224</c:v>
                </c:pt>
                <c:pt idx="178">
                  <c:v>70227</c:v>
                </c:pt>
                <c:pt idx="179">
                  <c:v>70233</c:v>
                </c:pt>
                <c:pt idx="180">
                  <c:v>70308.5</c:v>
                </c:pt>
                <c:pt idx="181">
                  <c:v>70309</c:v>
                </c:pt>
                <c:pt idx="182">
                  <c:v>70343.5</c:v>
                </c:pt>
                <c:pt idx="183">
                  <c:v>70423</c:v>
                </c:pt>
                <c:pt idx="184">
                  <c:v>70460</c:v>
                </c:pt>
                <c:pt idx="185">
                  <c:v>70460.5</c:v>
                </c:pt>
                <c:pt idx="186">
                  <c:v>70480.5</c:v>
                </c:pt>
                <c:pt idx="187">
                  <c:v>70481</c:v>
                </c:pt>
                <c:pt idx="188">
                  <c:v>70481</c:v>
                </c:pt>
                <c:pt idx="189">
                  <c:v>70481</c:v>
                </c:pt>
                <c:pt idx="190">
                  <c:v>70481</c:v>
                </c:pt>
                <c:pt idx="191">
                  <c:v>70485</c:v>
                </c:pt>
                <c:pt idx="192">
                  <c:v>70485</c:v>
                </c:pt>
                <c:pt idx="193">
                  <c:v>71428</c:v>
                </c:pt>
                <c:pt idx="194">
                  <c:v>71470</c:v>
                </c:pt>
                <c:pt idx="195">
                  <c:v>71472.5</c:v>
                </c:pt>
                <c:pt idx="196">
                  <c:v>71592.5</c:v>
                </c:pt>
                <c:pt idx="197">
                  <c:v>71644</c:v>
                </c:pt>
                <c:pt idx="198">
                  <c:v>71656</c:v>
                </c:pt>
                <c:pt idx="199">
                  <c:v>71658.5</c:v>
                </c:pt>
                <c:pt idx="200">
                  <c:v>71670.5</c:v>
                </c:pt>
                <c:pt idx="201">
                  <c:v>71782</c:v>
                </c:pt>
                <c:pt idx="202">
                  <c:v>72559.5</c:v>
                </c:pt>
                <c:pt idx="203">
                  <c:v>72749</c:v>
                </c:pt>
              </c:numCache>
            </c:numRef>
          </c:xVal>
          <c:yVal>
            <c:numRef>
              <c:f>'A (2)'!$J$21:$J$876</c:f>
              <c:numCache>
                <c:formatCode>General</c:formatCode>
                <c:ptCount val="856"/>
                <c:pt idx="51">
                  <c:v>-4.0853339050954673E-2</c:v>
                </c:pt>
                <c:pt idx="53">
                  <c:v>2.893279874115251E-3</c:v>
                </c:pt>
                <c:pt idx="54">
                  <c:v>6.7342114052735269E-3</c:v>
                </c:pt>
                <c:pt idx="55">
                  <c:v>3.5930651793023571E-3</c:v>
                </c:pt>
                <c:pt idx="56">
                  <c:v>5.5930651797098108E-3</c:v>
                </c:pt>
                <c:pt idx="57">
                  <c:v>-1.5509124154050369E-2</c:v>
                </c:pt>
                <c:pt idx="58">
                  <c:v>-1.3417945796390995E-2</c:v>
                </c:pt>
                <c:pt idx="59">
                  <c:v>-3.4179457943537273E-3</c:v>
                </c:pt>
                <c:pt idx="60">
                  <c:v>6.5820542076835409E-3</c:v>
                </c:pt>
                <c:pt idx="61">
                  <c:v>2.8415944761945866E-3</c:v>
                </c:pt>
                <c:pt idx="62">
                  <c:v>5.932772830419708E-3</c:v>
                </c:pt>
                <c:pt idx="63">
                  <c:v>-1.4951961202314124E-4</c:v>
                </c:pt>
                <c:pt idx="64">
                  <c:v>5.8504803891992196E-3</c:v>
                </c:pt>
                <c:pt idx="65">
                  <c:v>-2.1039304265286773E-3</c:v>
                </c:pt>
                <c:pt idx="67">
                  <c:v>1.2151938281022012E-3</c:v>
                </c:pt>
                <c:pt idx="69">
                  <c:v>2.9956170110381208E-3</c:v>
                </c:pt>
                <c:pt idx="76">
                  <c:v>1.2133199605159461E-2</c:v>
                </c:pt>
                <c:pt idx="78">
                  <c:v>2.0520213969575707E-2</c:v>
                </c:pt>
                <c:pt idx="79">
                  <c:v>1.1135174245282542E-2</c:v>
                </c:pt>
                <c:pt idx="80">
                  <c:v>6.8127434642519802E-3</c:v>
                </c:pt>
                <c:pt idx="83">
                  <c:v>5.3595333520206623E-3</c:v>
                </c:pt>
                <c:pt idx="84">
                  <c:v>5.4595333494944498E-3</c:v>
                </c:pt>
                <c:pt idx="85">
                  <c:v>6.3115401353570633E-3</c:v>
                </c:pt>
                <c:pt idx="88">
                  <c:v>5.4302555654430762E-3</c:v>
                </c:pt>
                <c:pt idx="90">
                  <c:v>7.3629233957035467E-3</c:v>
                </c:pt>
                <c:pt idx="91">
                  <c:v>7.5629233906511217E-3</c:v>
                </c:pt>
                <c:pt idx="105">
                  <c:v>6.9689745869254693E-3</c:v>
                </c:pt>
                <c:pt idx="107">
                  <c:v>8.2038960317731835E-3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5A6-448E-ACFD-48A51719FA55}"/>
            </c:ext>
          </c:extLst>
        </c:ser>
        <c:ser>
          <c:idx val="4"/>
          <c:order val="3"/>
          <c:tx>
            <c:strRef>
              <c:f>'A (2)'!$K$20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(2)'!$D$21:$D$92</c:f>
                <c:numCache>
                  <c:formatCode>General</c:formatCode>
                  <c:ptCount val="7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</c:numCache>
              </c:numRef>
            </c:plus>
            <c:minus>
              <c:numRef>
                <c:f>'A (2)'!$D$21:$D$92</c:f>
                <c:numCache>
                  <c:formatCode>General</c:formatCode>
                  <c:ptCount val="7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(2)'!$F$21:$F$876</c:f>
              <c:numCache>
                <c:formatCode>General</c:formatCode>
                <c:ptCount val="856"/>
                <c:pt idx="0">
                  <c:v>-6197.5</c:v>
                </c:pt>
                <c:pt idx="1">
                  <c:v>-5181</c:v>
                </c:pt>
                <c:pt idx="2">
                  <c:v>1.5</c:v>
                </c:pt>
                <c:pt idx="3">
                  <c:v>1.5</c:v>
                </c:pt>
                <c:pt idx="4">
                  <c:v>4.5</c:v>
                </c:pt>
                <c:pt idx="5">
                  <c:v>10.5</c:v>
                </c:pt>
                <c:pt idx="6">
                  <c:v>13</c:v>
                </c:pt>
                <c:pt idx="7">
                  <c:v>16</c:v>
                </c:pt>
                <c:pt idx="8">
                  <c:v>22</c:v>
                </c:pt>
                <c:pt idx="9">
                  <c:v>62.5</c:v>
                </c:pt>
                <c:pt idx="10">
                  <c:v>97.5</c:v>
                </c:pt>
                <c:pt idx="11">
                  <c:v>115.5</c:v>
                </c:pt>
                <c:pt idx="12">
                  <c:v>118</c:v>
                </c:pt>
                <c:pt idx="13">
                  <c:v>208.5</c:v>
                </c:pt>
                <c:pt idx="14">
                  <c:v>211.5</c:v>
                </c:pt>
                <c:pt idx="15">
                  <c:v>281.5</c:v>
                </c:pt>
                <c:pt idx="16">
                  <c:v>284.5</c:v>
                </c:pt>
                <c:pt idx="17">
                  <c:v>299</c:v>
                </c:pt>
                <c:pt idx="18">
                  <c:v>11552</c:v>
                </c:pt>
                <c:pt idx="19">
                  <c:v>11622</c:v>
                </c:pt>
                <c:pt idx="20">
                  <c:v>11671.5</c:v>
                </c:pt>
                <c:pt idx="21">
                  <c:v>11756</c:v>
                </c:pt>
                <c:pt idx="22">
                  <c:v>11832</c:v>
                </c:pt>
                <c:pt idx="23">
                  <c:v>11846.5</c:v>
                </c:pt>
                <c:pt idx="24">
                  <c:v>11893.5</c:v>
                </c:pt>
                <c:pt idx="25">
                  <c:v>12863</c:v>
                </c:pt>
                <c:pt idx="26">
                  <c:v>13906</c:v>
                </c:pt>
                <c:pt idx="27">
                  <c:v>14031.5</c:v>
                </c:pt>
                <c:pt idx="28">
                  <c:v>15092</c:v>
                </c:pt>
                <c:pt idx="29">
                  <c:v>15945</c:v>
                </c:pt>
                <c:pt idx="30">
                  <c:v>16065</c:v>
                </c:pt>
                <c:pt idx="31">
                  <c:v>16065</c:v>
                </c:pt>
                <c:pt idx="32">
                  <c:v>17070</c:v>
                </c:pt>
                <c:pt idx="33">
                  <c:v>17245</c:v>
                </c:pt>
                <c:pt idx="34">
                  <c:v>28972</c:v>
                </c:pt>
                <c:pt idx="35">
                  <c:v>28974</c:v>
                </c:pt>
                <c:pt idx="36">
                  <c:v>28974.5</c:v>
                </c:pt>
                <c:pt idx="37">
                  <c:v>33145</c:v>
                </c:pt>
                <c:pt idx="38">
                  <c:v>33171</c:v>
                </c:pt>
                <c:pt idx="39">
                  <c:v>33174</c:v>
                </c:pt>
                <c:pt idx="40">
                  <c:v>33439.5</c:v>
                </c:pt>
                <c:pt idx="41">
                  <c:v>33442.5</c:v>
                </c:pt>
                <c:pt idx="42">
                  <c:v>34520.5</c:v>
                </c:pt>
                <c:pt idx="43">
                  <c:v>35316</c:v>
                </c:pt>
                <c:pt idx="44">
                  <c:v>35386.5</c:v>
                </c:pt>
                <c:pt idx="45">
                  <c:v>35576</c:v>
                </c:pt>
                <c:pt idx="46">
                  <c:v>35595.5</c:v>
                </c:pt>
                <c:pt idx="47">
                  <c:v>38473</c:v>
                </c:pt>
                <c:pt idx="48">
                  <c:v>39429.5</c:v>
                </c:pt>
                <c:pt idx="49">
                  <c:v>39429.5</c:v>
                </c:pt>
                <c:pt idx="50">
                  <c:v>39709.5</c:v>
                </c:pt>
                <c:pt idx="51">
                  <c:v>40743</c:v>
                </c:pt>
                <c:pt idx="52">
                  <c:v>40776</c:v>
                </c:pt>
                <c:pt idx="53">
                  <c:v>41680.5</c:v>
                </c:pt>
                <c:pt idx="54">
                  <c:v>41681</c:v>
                </c:pt>
                <c:pt idx="55">
                  <c:v>41777</c:v>
                </c:pt>
                <c:pt idx="56">
                  <c:v>41777</c:v>
                </c:pt>
                <c:pt idx="57">
                  <c:v>41829.5</c:v>
                </c:pt>
                <c:pt idx="58">
                  <c:v>41835.5</c:v>
                </c:pt>
                <c:pt idx="59">
                  <c:v>41835.5</c:v>
                </c:pt>
                <c:pt idx="60">
                  <c:v>41835.5</c:v>
                </c:pt>
                <c:pt idx="61">
                  <c:v>42554.5</c:v>
                </c:pt>
                <c:pt idx="62">
                  <c:v>42560.5</c:v>
                </c:pt>
                <c:pt idx="63">
                  <c:v>42752.5</c:v>
                </c:pt>
                <c:pt idx="64">
                  <c:v>42752.5</c:v>
                </c:pt>
                <c:pt idx="65">
                  <c:v>42755.5</c:v>
                </c:pt>
                <c:pt idx="66">
                  <c:v>42770</c:v>
                </c:pt>
                <c:pt idx="67">
                  <c:v>42776.5</c:v>
                </c:pt>
                <c:pt idx="68">
                  <c:v>43983.5</c:v>
                </c:pt>
                <c:pt idx="69">
                  <c:v>45986.5</c:v>
                </c:pt>
                <c:pt idx="70">
                  <c:v>46057.5</c:v>
                </c:pt>
                <c:pt idx="71">
                  <c:v>46060.5</c:v>
                </c:pt>
                <c:pt idx="72">
                  <c:v>46094.5</c:v>
                </c:pt>
                <c:pt idx="73">
                  <c:v>46123.5</c:v>
                </c:pt>
                <c:pt idx="74">
                  <c:v>46126.5</c:v>
                </c:pt>
                <c:pt idx="75">
                  <c:v>46129.5</c:v>
                </c:pt>
                <c:pt idx="76">
                  <c:v>47026.5</c:v>
                </c:pt>
                <c:pt idx="77">
                  <c:v>47041</c:v>
                </c:pt>
                <c:pt idx="78">
                  <c:v>47041</c:v>
                </c:pt>
                <c:pt idx="79">
                  <c:v>47070.5</c:v>
                </c:pt>
                <c:pt idx="80">
                  <c:v>49001.5</c:v>
                </c:pt>
                <c:pt idx="81">
                  <c:v>50615.5</c:v>
                </c:pt>
                <c:pt idx="82">
                  <c:v>51228</c:v>
                </c:pt>
                <c:pt idx="83">
                  <c:v>51259.5</c:v>
                </c:pt>
                <c:pt idx="84">
                  <c:v>51259.5</c:v>
                </c:pt>
                <c:pt idx="85">
                  <c:v>51405.5</c:v>
                </c:pt>
                <c:pt idx="86">
                  <c:v>52495</c:v>
                </c:pt>
                <c:pt idx="87">
                  <c:v>52495.5</c:v>
                </c:pt>
                <c:pt idx="88">
                  <c:v>53240.5</c:v>
                </c:pt>
                <c:pt idx="89">
                  <c:v>53313.5</c:v>
                </c:pt>
                <c:pt idx="90">
                  <c:v>53462</c:v>
                </c:pt>
                <c:pt idx="91">
                  <c:v>53462</c:v>
                </c:pt>
                <c:pt idx="92">
                  <c:v>53495</c:v>
                </c:pt>
                <c:pt idx="93">
                  <c:v>54373.5</c:v>
                </c:pt>
                <c:pt idx="94">
                  <c:v>54373.5</c:v>
                </c:pt>
                <c:pt idx="95">
                  <c:v>54418</c:v>
                </c:pt>
                <c:pt idx="96">
                  <c:v>54450</c:v>
                </c:pt>
                <c:pt idx="97">
                  <c:v>54532</c:v>
                </c:pt>
                <c:pt idx="98">
                  <c:v>54585</c:v>
                </c:pt>
                <c:pt idx="99">
                  <c:v>54611</c:v>
                </c:pt>
                <c:pt idx="100">
                  <c:v>55250.5</c:v>
                </c:pt>
                <c:pt idx="101">
                  <c:v>55594.5</c:v>
                </c:pt>
                <c:pt idx="102">
                  <c:v>55633.5</c:v>
                </c:pt>
                <c:pt idx="103">
                  <c:v>55656.5</c:v>
                </c:pt>
                <c:pt idx="104">
                  <c:v>55659.5</c:v>
                </c:pt>
                <c:pt idx="105">
                  <c:v>56331.5</c:v>
                </c:pt>
                <c:pt idx="106">
                  <c:v>56331.5</c:v>
                </c:pt>
                <c:pt idx="107">
                  <c:v>56704.5</c:v>
                </c:pt>
                <c:pt idx="108">
                  <c:v>57782.5</c:v>
                </c:pt>
                <c:pt idx="109">
                  <c:v>58721.5</c:v>
                </c:pt>
                <c:pt idx="110">
                  <c:v>58837</c:v>
                </c:pt>
                <c:pt idx="111">
                  <c:v>59830.5</c:v>
                </c:pt>
                <c:pt idx="112">
                  <c:v>60838.5</c:v>
                </c:pt>
                <c:pt idx="113">
                  <c:v>60977.5</c:v>
                </c:pt>
                <c:pt idx="114">
                  <c:v>60977.5</c:v>
                </c:pt>
                <c:pt idx="115">
                  <c:v>60977.5</c:v>
                </c:pt>
                <c:pt idx="116">
                  <c:v>60990</c:v>
                </c:pt>
                <c:pt idx="117">
                  <c:v>62042</c:v>
                </c:pt>
                <c:pt idx="118">
                  <c:v>62112.5</c:v>
                </c:pt>
                <c:pt idx="119">
                  <c:v>62874.5</c:v>
                </c:pt>
                <c:pt idx="120">
                  <c:v>62933</c:v>
                </c:pt>
                <c:pt idx="121">
                  <c:v>62934</c:v>
                </c:pt>
                <c:pt idx="122">
                  <c:v>62934</c:v>
                </c:pt>
                <c:pt idx="123">
                  <c:v>63160.5</c:v>
                </c:pt>
                <c:pt idx="124">
                  <c:v>63160.5</c:v>
                </c:pt>
                <c:pt idx="125">
                  <c:v>63160.5</c:v>
                </c:pt>
                <c:pt idx="126">
                  <c:v>63292</c:v>
                </c:pt>
                <c:pt idx="127">
                  <c:v>63849.5</c:v>
                </c:pt>
                <c:pt idx="128">
                  <c:v>63984</c:v>
                </c:pt>
                <c:pt idx="129">
                  <c:v>63987</c:v>
                </c:pt>
                <c:pt idx="130">
                  <c:v>64083.5</c:v>
                </c:pt>
                <c:pt idx="131">
                  <c:v>64238.5</c:v>
                </c:pt>
                <c:pt idx="132">
                  <c:v>64970</c:v>
                </c:pt>
                <c:pt idx="133">
                  <c:v>64990.5</c:v>
                </c:pt>
                <c:pt idx="134">
                  <c:v>65106.5</c:v>
                </c:pt>
                <c:pt idx="135">
                  <c:v>65229</c:v>
                </c:pt>
                <c:pt idx="136">
                  <c:v>65272</c:v>
                </c:pt>
                <c:pt idx="137">
                  <c:v>65286.5</c:v>
                </c:pt>
                <c:pt idx="138">
                  <c:v>65303.5</c:v>
                </c:pt>
                <c:pt idx="139">
                  <c:v>65379.5</c:v>
                </c:pt>
                <c:pt idx="140">
                  <c:v>66319.5</c:v>
                </c:pt>
                <c:pt idx="141">
                  <c:v>66966.5</c:v>
                </c:pt>
                <c:pt idx="142">
                  <c:v>67271</c:v>
                </c:pt>
                <c:pt idx="143">
                  <c:v>67295</c:v>
                </c:pt>
                <c:pt idx="144">
                  <c:v>67400.5</c:v>
                </c:pt>
                <c:pt idx="145">
                  <c:v>68302.5</c:v>
                </c:pt>
                <c:pt idx="146">
                  <c:v>68305</c:v>
                </c:pt>
                <c:pt idx="147">
                  <c:v>68311</c:v>
                </c:pt>
                <c:pt idx="148">
                  <c:v>68311</c:v>
                </c:pt>
                <c:pt idx="149">
                  <c:v>68320.5</c:v>
                </c:pt>
                <c:pt idx="150">
                  <c:v>68320.5</c:v>
                </c:pt>
                <c:pt idx="151">
                  <c:v>68323.5</c:v>
                </c:pt>
                <c:pt idx="152">
                  <c:v>68335</c:v>
                </c:pt>
                <c:pt idx="153">
                  <c:v>68335</c:v>
                </c:pt>
                <c:pt idx="154">
                  <c:v>68381</c:v>
                </c:pt>
                <c:pt idx="155">
                  <c:v>68381</c:v>
                </c:pt>
                <c:pt idx="156">
                  <c:v>68389.5</c:v>
                </c:pt>
                <c:pt idx="157">
                  <c:v>68389.5</c:v>
                </c:pt>
                <c:pt idx="158">
                  <c:v>68390</c:v>
                </c:pt>
                <c:pt idx="159">
                  <c:v>68427.5</c:v>
                </c:pt>
                <c:pt idx="160">
                  <c:v>68465.5</c:v>
                </c:pt>
                <c:pt idx="161">
                  <c:v>68465.5</c:v>
                </c:pt>
                <c:pt idx="162">
                  <c:v>68465.5</c:v>
                </c:pt>
                <c:pt idx="163">
                  <c:v>68472</c:v>
                </c:pt>
                <c:pt idx="164">
                  <c:v>68472</c:v>
                </c:pt>
                <c:pt idx="165">
                  <c:v>69296.5</c:v>
                </c:pt>
                <c:pt idx="166">
                  <c:v>69296.5</c:v>
                </c:pt>
                <c:pt idx="167">
                  <c:v>69424.5</c:v>
                </c:pt>
                <c:pt idx="168">
                  <c:v>69424.5</c:v>
                </c:pt>
                <c:pt idx="169">
                  <c:v>69445</c:v>
                </c:pt>
                <c:pt idx="170">
                  <c:v>69445</c:v>
                </c:pt>
                <c:pt idx="171">
                  <c:v>69467.5</c:v>
                </c:pt>
                <c:pt idx="172">
                  <c:v>69553</c:v>
                </c:pt>
                <c:pt idx="173">
                  <c:v>69553</c:v>
                </c:pt>
                <c:pt idx="174">
                  <c:v>69604.5</c:v>
                </c:pt>
                <c:pt idx="175">
                  <c:v>69604.5</c:v>
                </c:pt>
                <c:pt idx="176">
                  <c:v>70177.5</c:v>
                </c:pt>
                <c:pt idx="177">
                  <c:v>70224</c:v>
                </c:pt>
                <c:pt idx="178">
                  <c:v>70227</c:v>
                </c:pt>
                <c:pt idx="179">
                  <c:v>70233</c:v>
                </c:pt>
                <c:pt idx="180">
                  <c:v>70308.5</c:v>
                </c:pt>
                <c:pt idx="181">
                  <c:v>70309</c:v>
                </c:pt>
                <c:pt idx="182">
                  <c:v>70343.5</c:v>
                </c:pt>
                <c:pt idx="183">
                  <c:v>70423</c:v>
                </c:pt>
                <c:pt idx="184">
                  <c:v>70460</c:v>
                </c:pt>
                <c:pt idx="185">
                  <c:v>70460.5</c:v>
                </c:pt>
                <c:pt idx="186">
                  <c:v>70480.5</c:v>
                </c:pt>
                <c:pt idx="187">
                  <c:v>70481</c:v>
                </c:pt>
                <c:pt idx="188">
                  <c:v>70481</c:v>
                </c:pt>
                <c:pt idx="189">
                  <c:v>70481</c:v>
                </c:pt>
                <c:pt idx="190">
                  <c:v>70481</c:v>
                </c:pt>
                <c:pt idx="191">
                  <c:v>70485</c:v>
                </c:pt>
                <c:pt idx="192">
                  <c:v>70485</c:v>
                </c:pt>
                <c:pt idx="193">
                  <c:v>71428</c:v>
                </c:pt>
                <c:pt idx="194">
                  <c:v>71470</c:v>
                </c:pt>
                <c:pt idx="195">
                  <c:v>71472.5</c:v>
                </c:pt>
                <c:pt idx="196">
                  <c:v>71592.5</c:v>
                </c:pt>
                <c:pt idx="197">
                  <c:v>71644</c:v>
                </c:pt>
                <c:pt idx="198">
                  <c:v>71656</c:v>
                </c:pt>
                <c:pt idx="199">
                  <c:v>71658.5</c:v>
                </c:pt>
                <c:pt idx="200">
                  <c:v>71670.5</c:v>
                </c:pt>
                <c:pt idx="201">
                  <c:v>71782</c:v>
                </c:pt>
                <c:pt idx="202">
                  <c:v>72559.5</c:v>
                </c:pt>
                <c:pt idx="203">
                  <c:v>72749</c:v>
                </c:pt>
              </c:numCache>
            </c:numRef>
          </c:xVal>
          <c:yVal>
            <c:numRef>
              <c:f>'A (2)'!$K$21:$K$876</c:f>
              <c:numCache>
                <c:formatCode>General</c:formatCode>
                <c:ptCount val="856"/>
                <c:pt idx="37">
                  <c:v>-7.3648870304168668E-2</c:v>
                </c:pt>
                <c:pt idx="38">
                  <c:v>1.1079569259891286E-2</c:v>
                </c:pt>
                <c:pt idx="39">
                  <c:v>-8.7484155665151775E-4</c:v>
                </c:pt>
                <c:pt idx="40">
                  <c:v>8.6598009220324457E-3</c:v>
                </c:pt>
                <c:pt idx="41">
                  <c:v>-7.2946098953252658E-3</c:v>
                </c:pt>
                <c:pt idx="46">
                  <c:v>-1.2434413292794488E-3</c:v>
                </c:pt>
                <c:pt idx="47">
                  <c:v>-1.168248565227259E-2</c:v>
                </c:pt>
                <c:pt idx="66">
                  <c:v>1.3283083942951635E-2</c:v>
                </c:pt>
                <c:pt idx="72">
                  <c:v>9.6368275117129087E-3</c:v>
                </c:pt>
                <c:pt idx="73">
                  <c:v>4.108562643523328E-4</c:v>
                </c:pt>
                <c:pt idx="74">
                  <c:v>1.5456445435120258E-2</c:v>
                </c:pt>
                <c:pt idx="75">
                  <c:v>3.5020346258534119E-3</c:v>
                </c:pt>
                <c:pt idx="77">
                  <c:v>5.3202139752102084E-3</c:v>
                </c:pt>
                <c:pt idx="86">
                  <c:v>3.4013442054856569E-3</c:v>
                </c:pt>
                <c:pt idx="87">
                  <c:v>8.2422757332096808E-3</c:v>
                </c:pt>
                <c:pt idx="89">
                  <c:v>1.3006258966925088E-2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5A6-448E-ACFD-48A51719FA55}"/>
            </c:ext>
          </c:extLst>
        </c:ser>
        <c:ser>
          <c:idx val="2"/>
          <c:order val="4"/>
          <c:tx>
            <c:strRef>
              <c:f>'A (2)'!$L$20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(2)'!$D$21:$D$92</c:f>
                <c:numCache>
                  <c:formatCode>General</c:formatCode>
                  <c:ptCount val="7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</c:numCache>
              </c:numRef>
            </c:plus>
            <c:minus>
              <c:numRef>
                <c:f>'A (2)'!$D$21:$D$92</c:f>
                <c:numCache>
                  <c:formatCode>General</c:formatCode>
                  <c:ptCount val="7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(2)'!$F$21:$F$876</c:f>
              <c:numCache>
                <c:formatCode>General</c:formatCode>
                <c:ptCount val="856"/>
                <c:pt idx="0">
                  <c:v>-6197.5</c:v>
                </c:pt>
                <c:pt idx="1">
                  <c:v>-5181</c:v>
                </c:pt>
                <c:pt idx="2">
                  <c:v>1.5</c:v>
                </c:pt>
                <c:pt idx="3">
                  <c:v>1.5</c:v>
                </c:pt>
                <c:pt idx="4">
                  <c:v>4.5</c:v>
                </c:pt>
                <c:pt idx="5">
                  <c:v>10.5</c:v>
                </c:pt>
                <c:pt idx="6">
                  <c:v>13</c:v>
                </c:pt>
                <c:pt idx="7">
                  <c:v>16</c:v>
                </c:pt>
                <c:pt idx="8">
                  <c:v>22</c:v>
                </c:pt>
                <c:pt idx="9">
                  <c:v>62.5</c:v>
                </c:pt>
                <c:pt idx="10">
                  <c:v>97.5</c:v>
                </c:pt>
                <c:pt idx="11">
                  <c:v>115.5</c:v>
                </c:pt>
                <c:pt idx="12">
                  <c:v>118</c:v>
                </c:pt>
                <c:pt idx="13">
                  <c:v>208.5</c:v>
                </c:pt>
                <c:pt idx="14">
                  <c:v>211.5</c:v>
                </c:pt>
                <c:pt idx="15">
                  <c:v>281.5</c:v>
                </c:pt>
                <c:pt idx="16">
                  <c:v>284.5</c:v>
                </c:pt>
                <c:pt idx="17">
                  <c:v>299</c:v>
                </c:pt>
                <c:pt idx="18">
                  <c:v>11552</c:v>
                </c:pt>
                <c:pt idx="19">
                  <c:v>11622</c:v>
                </c:pt>
                <c:pt idx="20">
                  <c:v>11671.5</c:v>
                </c:pt>
                <c:pt idx="21">
                  <c:v>11756</c:v>
                </c:pt>
                <c:pt idx="22">
                  <c:v>11832</c:v>
                </c:pt>
                <c:pt idx="23">
                  <c:v>11846.5</c:v>
                </c:pt>
                <c:pt idx="24">
                  <c:v>11893.5</c:v>
                </c:pt>
                <c:pt idx="25">
                  <c:v>12863</c:v>
                </c:pt>
                <c:pt idx="26">
                  <c:v>13906</c:v>
                </c:pt>
                <c:pt idx="27">
                  <c:v>14031.5</c:v>
                </c:pt>
                <c:pt idx="28">
                  <c:v>15092</c:v>
                </c:pt>
                <c:pt idx="29">
                  <c:v>15945</c:v>
                </c:pt>
                <c:pt idx="30">
                  <c:v>16065</c:v>
                </c:pt>
                <c:pt idx="31">
                  <c:v>16065</c:v>
                </c:pt>
                <c:pt idx="32">
                  <c:v>17070</c:v>
                </c:pt>
                <c:pt idx="33">
                  <c:v>17245</c:v>
                </c:pt>
                <c:pt idx="34">
                  <c:v>28972</c:v>
                </c:pt>
                <c:pt idx="35">
                  <c:v>28974</c:v>
                </c:pt>
                <c:pt idx="36">
                  <c:v>28974.5</c:v>
                </c:pt>
                <c:pt idx="37">
                  <c:v>33145</c:v>
                </c:pt>
                <c:pt idx="38">
                  <c:v>33171</c:v>
                </c:pt>
                <c:pt idx="39">
                  <c:v>33174</c:v>
                </c:pt>
                <c:pt idx="40">
                  <c:v>33439.5</c:v>
                </c:pt>
                <c:pt idx="41">
                  <c:v>33442.5</c:v>
                </c:pt>
                <c:pt idx="42">
                  <c:v>34520.5</c:v>
                </c:pt>
                <c:pt idx="43">
                  <c:v>35316</c:v>
                </c:pt>
                <c:pt idx="44">
                  <c:v>35386.5</c:v>
                </c:pt>
                <c:pt idx="45">
                  <c:v>35576</c:v>
                </c:pt>
                <c:pt idx="46">
                  <c:v>35595.5</c:v>
                </c:pt>
                <c:pt idx="47">
                  <c:v>38473</c:v>
                </c:pt>
                <c:pt idx="48">
                  <c:v>39429.5</c:v>
                </c:pt>
                <c:pt idx="49">
                  <c:v>39429.5</c:v>
                </c:pt>
                <c:pt idx="50">
                  <c:v>39709.5</c:v>
                </c:pt>
                <c:pt idx="51">
                  <c:v>40743</c:v>
                </c:pt>
                <c:pt idx="52">
                  <c:v>40776</c:v>
                </c:pt>
                <c:pt idx="53">
                  <c:v>41680.5</c:v>
                </c:pt>
                <c:pt idx="54">
                  <c:v>41681</c:v>
                </c:pt>
                <c:pt idx="55">
                  <c:v>41777</c:v>
                </c:pt>
                <c:pt idx="56">
                  <c:v>41777</c:v>
                </c:pt>
                <c:pt idx="57">
                  <c:v>41829.5</c:v>
                </c:pt>
                <c:pt idx="58">
                  <c:v>41835.5</c:v>
                </c:pt>
                <c:pt idx="59">
                  <c:v>41835.5</c:v>
                </c:pt>
                <c:pt idx="60">
                  <c:v>41835.5</c:v>
                </c:pt>
                <c:pt idx="61">
                  <c:v>42554.5</c:v>
                </c:pt>
                <c:pt idx="62">
                  <c:v>42560.5</c:v>
                </c:pt>
                <c:pt idx="63">
                  <c:v>42752.5</c:v>
                </c:pt>
                <c:pt idx="64">
                  <c:v>42752.5</c:v>
                </c:pt>
                <c:pt idx="65">
                  <c:v>42755.5</c:v>
                </c:pt>
                <c:pt idx="66">
                  <c:v>42770</c:v>
                </c:pt>
                <c:pt idx="67">
                  <c:v>42776.5</c:v>
                </c:pt>
                <c:pt idx="68">
                  <c:v>43983.5</c:v>
                </c:pt>
                <c:pt idx="69">
                  <c:v>45986.5</c:v>
                </c:pt>
                <c:pt idx="70">
                  <c:v>46057.5</c:v>
                </c:pt>
                <c:pt idx="71">
                  <c:v>46060.5</c:v>
                </c:pt>
                <c:pt idx="72">
                  <c:v>46094.5</c:v>
                </c:pt>
                <c:pt idx="73">
                  <c:v>46123.5</c:v>
                </c:pt>
                <c:pt idx="74">
                  <c:v>46126.5</c:v>
                </c:pt>
                <c:pt idx="75">
                  <c:v>46129.5</c:v>
                </c:pt>
                <c:pt idx="76">
                  <c:v>47026.5</c:v>
                </c:pt>
                <c:pt idx="77">
                  <c:v>47041</c:v>
                </c:pt>
                <c:pt idx="78">
                  <c:v>47041</c:v>
                </c:pt>
                <c:pt idx="79">
                  <c:v>47070.5</c:v>
                </c:pt>
                <c:pt idx="80">
                  <c:v>49001.5</c:v>
                </c:pt>
                <c:pt idx="81">
                  <c:v>50615.5</c:v>
                </c:pt>
                <c:pt idx="82">
                  <c:v>51228</c:v>
                </c:pt>
                <c:pt idx="83">
                  <c:v>51259.5</c:v>
                </c:pt>
                <c:pt idx="84">
                  <c:v>51259.5</c:v>
                </c:pt>
                <c:pt idx="85">
                  <c:v>51405.5</c:v>
                </c:pt>
                <c:pt idx="86">
                  <c:v>52495</c:v>
                </c:pt>
                <c:pt idx="87">
                  <c:v>52495.5</c:v>
                </c:pt>
                <c:pt idx="88">
                  <c:v>53240.5</c:v>
                </c:pt>
                <c:pt idx="89">
                  <c:v>53313.5</c:v>
                </c:pt>
                <c:pt idx="90">
                  <c:v>53462</c:v>
                </c:pt>
                <c:pt idx="91">
                  <c:v>53462</c:v>
                </c:pt>
                <c:pt idx="92">
                  <c:v>53495</c:v>
                </c:pt>
                <c:pt idx="93">
                  <c:v>54373.5</c:v>
                </c:pt>
                <c:pt idx="94">
                  <c:v>54373.5</c:v>
                </c:pt>
                <c:pt idx="95">
                  <c:v>54418</c:v>
                </c:pt>
                <c:pt idx="96">
                  <c:v>54450</c:v>
                </c:pt>
                <c:pt idx="97">
                  <c:v>54532</c:v>
                </c:pt>
                <c:pt idx="98">
                  <c:v>54585</c:v>
                </c:pt>
                <c:pt idx="99">
                  <c:v>54611</c:v>
                </c:pt>
                <c:pt idx="100">
                  <c:v>55250.5</c:v>
                </c:pt>
                <c:pt idx="101">
                  <c:v>55594.5</c:v>
                </c:pt>
                <c:pt idx="102">
                  <c:v>55633.5</c:v>
                </c:pt>
                <c:pt idx="103">
                  <c:v>55656.5</c:v>
                </c:pt>
                <c:pt idx="104">
                  <c:v>55659.5</c:v>
                </c:pt>
                <c:pt idx="105">
                  <c:v>56331.5</c:v>
                </c:pt>
                <c:pt idx="106">
                  <c:v>56331.5</c:v>
                </c:pt>
                <c:pt idx="107">
                  <c:v>56704.5</c:v>
                </c:pt>
                <c:pt idx="108">
                  <c:v>57782.5</c:v>
                </c:pt>
                <c:pt idx="109">
                  <c:v>58721.5</c:v>
                </c:pt>
                <c:pt idx="110">
                  <c:v>58837</c:v>
                </c:pt>
                <c:pt idx="111">
                  <c:v>59830.5</c:v>
                </c:pt>
                <c:pt idx="112">
                  <c:v>60838.5</c:v>
                </c:pt>
                <c:pt idx="113">
                  <c:v>60977.5</c:v>
                </c:pt>
                <c:pt idx="114">
                  <c:v>60977.5</c:v>
                </c:pt>
                <c:pt idx="115">
                  <c:v>60977.5</c:v>
                </c:pt>
                <c:pt idx="116">
                  <c:v>60990</c:v>
                </c:pt>
                <c:pt idx="117">
                  <c:v>62042</c:v>
                </c:pt>
                <c:pt idx="118">
                  <c:v>62112.5</c:v>
                </c:pt>
                <c:pt idx="119">
                  <c:v>62874.5</c:v>
                </c:pt>
                <c:pt idx="120">
                  <c:v>62933</c:v>
                </c:pt>
                <c:pt idx="121">
                  <c:v>62934</c:v>
                </c:pt>
                <c:pt idx="122">
                  <c:v>62934</c:v>
                </c:pt>
                <c:pt idx="123">
                  <c:v>63160.5</c:v>
                </c:pt>
                <c:pt idx="124">
                  <c:v>63160.5</c:v>
                </c:pt>
                <c:pt idx="125">
                  <c:v>63160.5</c:v>
                </c:pt>
                <c:pt idx="126">
                  <c:v>63292</c:v>
                </c:pt>
                <c:pt idx="127">
                  <c:v>63849.5</c:v>
                </c:pt>
                <c:pt idx="128">
                  <c:v>63984</c:v>
                </c:pt>
                <c:pt idx="129">
                  <c:v>63987</c:v>
                </c:pt>
                <c:pt idx="130">
                  <c:v>64083.5</c:v>
                </c:pt>
                <c:pt idx="131">
                  <c:v>64238.5</c:v>
                </c:pt>
                <c:pt idx="132">
                  <c:v>64970</c:v>
                </c:pt>
                <c:pt idx="133">
                  <c:v>64990.5</c:v>
                </c:pt>
                <c:pt idx="134">
                  <c:v>65106.5</c:v>
                </c:pt>
                <c:pt idx="135">
                  <c:v>65229</c:v>
                </c:pt>
                <c:pt idx="136">
                  <c:v>65272</c:v>
                </c:pt>
                <c:pt idx="137">
                  <c:v>65286.5</c:v>
                </c:pt>
                <c:pt idx="138">
                  <c:v>65303.5</c:v>
                </c:pt>
                <c:pt idx="139">
                  <c:v>65379.5</c:v>
                </c:pt>
                <c:pt idx="140">
                  <c:v>66319.5</c:v>
                </c:pt>
                <c:pt idx="141">
                  <c:v>66966.5</c:v>
                </c:pt>
                <c:pt idx="142">
                  <c:v>67271</c:v>
                </c:pt>
                <c:pt idx="143">
                  <c:v>67295</c:v>
                </c:pt>
                <c:pt idx="144">
                  <c:v>67400.5</c:v>
                </c:pt>
                <c:pt idx="145">
                  <c:v>68302.5</c:v>
                </c:pt>
                <c:pt idx="146">
                  <c:v>68305</c:v>
                </c:pt>
                <c:pt idx="147">
                  <c:v>68311</c:v>
                </c:pt>
                <c:pt idx="148">
                  <c:v>68311</c:v>
                </c:pt>
                <c:pt idx="149">
                  <c:v>68320.5</c:v>
                </c:pt>
                <c:pt idx="150">
                  <c:v>68320.5</c:v>
                </c:pt>
                <c:pt idx="151">
                  <c:v>68323.5</c:v>
                </c:pt>
                <c:pt idx="152">
                  <c:v>68335</c:v>
                </c:pt>
                <c:pt idx="153">
                  <c:v>68335</c:v>
                </c:pt>
                <c:pt idx="154">
                  <c:v>68381</c:v>
                </c:pt>
                <c:pt idx="155">
                  <c:v>68381</c:v>
                </c:pt>
                <c:pt idx="156">
                  <c:v>68389.5</c:v>
                </c:pt>
                <c:pt idx="157">
                  <c:v>68389.5</c:v>
                </c:pt>
                <c:pt idx="158">
                  <c:v>68390</c:v>
                </c:pt>
                <c:pt idx="159">
                  <c:v>68427.5</c:v>
                </c:pt>
                <c:pt idx="160">
                  <c:v>68465.5</c:v>
                </c:pt>
                <c:pt idx="161">
                  <c:v>68465.5</c:v>
                </c:pt>
                <c:pt idx="162">
                  <c:v>68465.5</c:v>
                </c:pt>
                <c:pt idx="163">
                  <c:v>68472</c:v>
                </c:pt>
                <c:pt idx="164">
                  <c:v>68472</c:v>
                </c:pt>
                <c:pt idx="165">
                  <c:v>69296.5</c:v>
                </c:pt>
                <c:pt idx="166">
                  <c:v>69296.5</c:v>
                </c:pt>
                <c:pt idx="167">
                  <c:v>69424.5</c:v>
                </c:pt>
                <c:pt idx="168">
                  <c:v>69424.5</c:v>
                </c:pt>
                <c:pt idx="169">
                  <c:v>69445</c:v>
                </c:pt>
                <c:pt idx="170">
                  <c:v>69445</c:v>
                </c:pt>
                <c:pt idx="171">
                  <c:v>69467.5</c:v>
                </c:pt>
                <c:pt idx="172">
                  <c:v>69553</c:v>
                </c:pt>
                <c:pt idx="173">
                  <c:v>69553</c:v>
                </c:pt>
                <c:pt idx="174">
                  <c:v>69604.5</c:v>
                </c:pt>
                <c:pt idx="175">
                  <c:v>69604.5</c:v>
                </c:pt>
                <c:pt idx="176">
                  <c:v>70177.5</c:v>
                </c:pt>
                <c:pt idx="177">
                  <c:v>70224</c:v>
                </c:pt>
                <c:pt idx="178">
                  <c:v>70227</c:v>
                </c:pt>
                <c:pt idx="179">
                  <c:v>70233</c:v>
                </c:pt>
                <c:pt idx="180">
                  <c:v>70308.5</c:v>
                </c:pt>
                <c:pt idx="181">
                  <c:v>70309</c:v>
                </c:pt>
                <c:pt idx="182">
                  <c:v>70343.5</c:v>
                </c:pt>
                <c:pt idx="183">
                  <c:v>70423</c:v>
                </c:pt>
                <c:pt idx="184">
                  <c:v>70460</c:v>
                </c:pt>
                <c:pt idx="185">
                  <c:v>70460.5</c:v>
                </c:pt>
                <c:pt idx="186">
                  <c:v>70480.5</c:v>
                </c:pt>
                <c:pt idx="187">
                  <c:v>70481</c:v>
                </c:pt>
                <c:pt idx="188">
                  <c:v>70481</c:v>
                </c:pt>
                <c:pt idx="189">
                  <c:v>70481</c:v>
                </c:pt>
                <c:pt idx="190">
                  <c:v>70481</c:v>
                </c:pt>
                <c:pt idx="191">
                  <c:v>70485</c:v>
                </c:pt>
                <c:pt idx="192">
                  <c:v>70485</c:v>
                </c:pt>
                <c:pt idx="193">
                  <c:v>71428</c:v>
                </c:pt>
                <c:pt idx="194">
                  <c:v>71470</c:v>
                </c:pt>
                <c:pt idx="195">
                  <c:v>71472.5</c:v>
                </c:pt>
                <c:pt idx="196">
                  <c:v>71592.5</c:v>
                </c:pt>
                <c:pt idx="197">
                  <c:v>71644</c:v>
                </c:pt>
                <c:pt idx="198">
                  <c:v>71656</c:v>
                </c:pt>
                <c:pt idx="199">
                  <c:v>71658.5</c:v>
                </c:pt>
                <c:pt idx="200">
                  <c:v>71670.5</c:v>
                </c:pt>
                <c:pt idx="201">
                  <c:v>71782</c:v>
                </c:pt>
                <c:pt idx="202">
                  <c:v>72559.5</c:v>
                </c:pt>
                <c:pt idx="203">
                  <c:v>72749</c:v>
                </c:pt>
              </c:numCache>
            </c:numRef>
          </c:xVal>
          <c:yVal>
            <c:numRef>
              <c:f>'A (2)'!$L$21:$L$876</c:f>
              <c:numCache>
                <c:formatCode>General</c:formatCode>
                <c:ptCount val="856"/>
                <c:pt idx="0">
                  <c:v>-0.57434631547221215</c:v>
                </c:pt>
                <c:pt idx="1">
                  <c:v>-0.56373251479453756</c:v>
                </c:pt>
                <c:pt idx="2">
                  <c:v>-0.51447720540818409</c:v>
                </c:pt>
                <c:pt idx="4">
                  <c:v>-0.52443161622795742</c:v>
                </c:pt>
                <c:pt idx="5">
                  <c:v>-0.50734043786724214</c:v>
                </c:pt>
                <c:pt idx="6">
                  <c:v>-0.52113578021817375</c:v>
                </c:pt>
                <c:pt idx="7">
                  <c:v>-0.50709019103669561</c:v>
                </c:pt>
                <c:pt idx="8">
                  <c:v>-0.50899901267621317</c:v>
                </c:pt>
                <c:pt idx="9">
                  <c:v>-0.51988355873982073</c:v>
                </c:pt>
                <c:pt idx="10">
                  <c:v>-0.51501835163071519</c:v>
                </c:pt>
                <c:pt idx="11">
                  <c:v>-0.51174481654743431</c:v>
                </c:pt>
                <c:pt idx="12">
                  <c:v>-0.50954015889510629</c:v>
                </c:pt>
                <c:pt idx="13">
                  <c:v>-0.50933155195161817</c:v>
                </c:pt>
                <c:pt idx="14">
                  <c:v>-0.50628596277238103</c:v>
                </c:pt>
                <c:pt idx="15">
                  <c:v>-0.50155554855882656</c:v>
                </c:pt>
                <c:pt idx="16">
                  <c:v>-0.50950995937819243</c:v>
                </c:pt>
                <c:pt idx="17">
                  <c:v>-0.5141229450055107</c:v>
                </c:pt>
                <c:pt idx="28">
                  <c:v>-0.23732269574975362</c:v>
                </c:pt>
                <c:pt idx="29">
                  <c:v>-0.24669350541807944</c:v>
                </c:pt>
                <c:pt idx="31">
                  <c:v>-0.24986993819038616</c:v>
                </c:pt>
                <c:pt idx="32">
                  <c:v>-0.25759756271145307</c:v>
                </c:pt>
                <c:pt idx="33">
                  <c:v>-0.21227152717619902</c:v>
                </c:pt>
                <c:pt idx="34">
                  <c:v>-0.18966342043859186</c:v>
                </c:pt>
                <c:pt idx="35">
                  <c:v>-1.799969431158388E-2</c:v>
                </c:pt>
                <c:pt idx="36">
                  <c:v>-1.8858762785384897E-2</c:v>
                </c:pt>
                <c:pt idx="81">
                  <c:v>5.3397225929074921E-3</c:v>
                </c:pt>
                <c:pt idx="93">
                  <c:v>4.5811027521267533E-3</c:v>
                </c:pt>
                <c:pt idx="94">
                  <c:v>4.5811027521267533E-3</c:v>
                </c:pt>
                <c:pt idx="100">
                  <c:v>5.075006527476944E-3</c:v>
                </c:pt>
                <c:pt idx="101">
                  <c:v>6.6358992262394167E-3</c:v>
                </c:pt>
                <c:pt idx="106">
                  <c:v>6.9689745869254693E-3</c:v>
                </c:pt>
                <c:pt idx="108">
                  <c:v>5.052274907939136E-3</c:v>
                </c:pt>
                <c:pt idx="109">
                  <c:v>4.5216884172987193E-3</c:v>
                </c:pt>
                <c:pt idx="110">
                  <c:v>4.9768718672567047E-3</c:v>
                </c:pt>
                <c:pt idx="111">
                  <c:v>7.3078221612377092E-3</c:v>
                </c:pt>
                <c:pt idx="112">
                  <c:v>7.3257868280052207E-3</c:v>
                </c:pt>
                <c:pt idx="114">
                  <c:v>7.2547521849628538E-3</c:v>
                </c:pt>
                <c:pt idx="116">
                  <c:v>9.0280404474469833E-3</c:v>
                </c:pt>
                <c:pt idx="117">
                  <c:v>1.0847979749087244E-2</c:v>
                </c:pt>
                <c:pt idx="118">
                  <c:v>4.719325494079385E-3</c:v>
                </c:pt>
                <c:pt idx="119">
                  <c:v>5.5989773536566645E-3</c:v>
                </c:pt>
                <c:pt idx="120">
                  <c:v>7.4879663734463975E-3</c:v>
                </c:pt>
                <c:pt idx="121">
                  <c:v>6.7698294296860695E-3</c:v>
                </c:pt>
                <c:pt idx="123">
                  <c:v>5.8118125671171583E-3</c:v>
                </c:pt>
                <c:pt idx="124">
                  <c:v>6.6118125614593737E-3</c:v>
                </c:pt>
                <c:pt idx="125">
                  <c:v>7.5118125678272918E-3</c:v>
                </c:pt>
                <c:pt idx="126">
                  <c:v>7.5768049791804515E-3</c:v>
                </c:pt>
                <c:pt idx="127">
                  <c:v>4.0154610323952511E-3</c:v>
                </c:pt>
                <c:pt idx="130">
                  <c:v>5.5714171103318222E-3</c:v>
                </c:pt>
                <c:pt idx="131">
                  <c:v>4.0601914370199665E-3</c:v>
                </c:pt>
                <c:pt idx="132">
                  <c:v>3.1430199669557624E-3</c:v>
                </c:pt>
                <c:pt idx="133">
                  <c:v>2.7212126951781102E-3</c:v>
                </c:pt>
                <c:pt idx="134">
                  <c:v>1.5173276697169058E-3</c:v>
                </c:pt>
                <c:pt idx="135">
                  <c:v>2.4455525417579338E-3</c:v>
                </c:pt>
                <c:pt idx="136">
                  <c:v>4.1656641333247535E-3</c:v>
                </c:pt>
                <c:pt idx="137">
                  <c:v>2.8526785099529661E-3</c:v>
                </c:pt>
                <c:pt idx="138">
                  <c:v>2.6443505266797729E-3</c:v>
                </c:pt>
                <c:pt idx="139">
                  <c:v>2.1659431004081853E-3</c:v>
                </c:pt>
                <c:pt idx="140">
                  <c:v>-3.8278032297967002E-4</c:v>
                </c:pt>
                <c:pt idx="141">
                  <c:v>-3.7173803939367644E-3</c:v>
                </c:pt>
                <c:pt idx="142">
                  <c:v>-3.8900785584701225E-3</c:v>
                </c:pt>
                <c:pt idx="143">
                  <c:v>-3.9253651193575934E-3</c:v>
                </c:pt>
                <c:pt idx="144">
                  <c:v>-4.988812273950316E-3</c:v>
                </c:pt>
                <c:pt idx="146">
                  <c:v>-8.0436743373866193E-3</c:v>
                </c:pt>
                <c:pt idx="148">
                  <c:v>-8.0524959703325294E-3</c:v>
                </c:pt>
                <c:pt idx="149">
                  <c:v>-8.7747969082556665E-3</c:v>
                </c:pt>
                <c:pt idx="150">
                  <c:v>-8.7747969082556665E-3</c:v>
                </c:pt>
                <c:pt idx="152">
                  <c:v>-7.8877825289964676E-3</c:v>
                </c:pt>
                <c:pt idx="153">
                  <c:v>-7.8877825289964676E-3</c:v>
                </c:pt>
                <c:pt idx="155">
                  <c:v>-7.8220817595138215E-3</c:v>
                </c:pt>
                <c:pt idx="156">
                  <c:v>-9.1262457426637411E-3</c:v>
                </c:pt>
                <c:pt idx="159">
                  <c:v>-8.8154494660557248E-3</c:v>
                </c:pt>
                <c:pt idx="160">
                  <c:v>-9.3046531765139662E-3</c:v>
                </c:pt>
                <c:pt idx="161">
                  <c:v>-9.3046531765139662E-3</c:v>
                </c:pt>
                <c:pt idx="162">
                  <c:v>-9.204653171764221E-3</c:v>
                </c:pt>
                <c:pt idx="163">
                  <c:v>-7.3725432885112241E-3</c:v>
                </c:pt>
                <c:pt idx="164">
                  <c:v>-7.3725432885112241E-3</c:v>
                </c:pt>
                <c:pt idx="165">
                  <c:v>-1.2176450167316943E-2</c:v>
                </c:pt>
                <c:pt idx="166">
                  <c:v>-1.2176450167316943E-2</c:v>
                </c:pt>
                <c:pt idx="167">
                  <c:v>-1.2497978459578007E-2</c:v>
                </c:pt>
                <c:pt idx="168">
                  <c:v>-1.2497978459578007E-2</c:v>
                </c:pt>
                <c:pt idx="169">
                  <c:v>-1.1019785728421994E-2</c:v>
                </c:pt>
                <c:pt idx="170">
                  <c:v>-1.1019785728421994E-2</c:v>
                </c:pt>
                <c:pt idx="171">
                  <c:v>-1.2477866868721321E-2</c:v>
                </c:pt>
                <c:pt idx="172">
                  <c:v>-1.2578575231600553E-2</c:v>
                </c:pt>
                <c:pt idx="173">
                  <c:v>-1.2578575231600553E-2</c:v>
                </c:pt>
                <c:pt idx="174">
                  <c:v>-1.7562627632287331E-2</c:v>
                </c:pt>
                <c:pt idx="175">
                  <c:v>-1.7562627632287331E-2</c:v>
                </c:pt>
                <c:pt idx="176">
                  <c:v>-1.637509414285887E-2</c:v>
                </c:pt>
                <c:pt idx="180">
                  <c:v>-1.7371033267409075E-2</c:v>
                </c:pt>
                <c:pt idx="181">
                  <c:v>-1.6350101730495226E-2</c:v>
                </c:pt>
                <c:pt idx="183">
                  <c:v>-1.6357712876924779E-2</c:v>
                </c:pt>
                <c:pt idx="184">
                  <c:v>-1.6268779647361953E-2</c:v>
                </c:pt>
                <c:pt idx="185">
                  <c:v>-1.811784811434336E-2</c:v>
                </c:pt>
                <c:pt idx="186">
                  <c:v>-1.8410586912068538E-2</c:v>
                </c:pt>
                <c:pt idx="191">
                  <c:v>-1.5982203141902573E-2</c:v>
                </c:pt>
                <c:pt idx="192">
                  <c:v>-1.5982203141902573E-2</c:v>
                </c:pt>
                <c:pt idx="193">
                  <c:v>-2.0585337391821668E-2</c:v>
                </c:pt>
                <c:pt idx="194">
                  <c:v>-1.9847088857204653E-2</c:v>
                </c:pt>
                <c:pt idx="196">
                  <c:v>-2.0518863988399971E-2</c:v>
                </c:pt>
                <c:pt idx="197">
                  <c:v>-2.1002916386350989E-2</c:v>
                </c:pt>
                <c:pt idx="198">
                  <c:v>-2.2120559668110218E-2</c:v>
                </c:pt>
                <c:pt idx="199">
                  <c:v>-2.1615902020130306E-2</c:v>
                </c:pt>
                <c:pt idx="200">
                  <c:v>-2.1933545300271362E-2</c:v>
                </c:pt>
                <c:pt idx="201">
                  <c:v>-2.1705814084270969E-2</c:v>
                </c:pt>
                <c:pt idx="202">
                  <c:v>-2.6257284793246072E-2</c:v>
                </c:pt>
                <c:pt idx="203">
                  <c:v>-2.6944234887196217E-2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5A6-448E-ACFD-48A51719FA55}"/>
            </c:ext>
          </c:extLst>
        </c:ser>
        <c:ser>
          <c:idx val="5"/>
          <c:order val="5"/>
          <c:tx>
            <c:strRef>
              <c:f>'A (2)'!$M$20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(2)'!$D$21:$D$92</c:f>
                <c:numCache>
                  <c:formatCode>General</c:formatCode>
                  <c:ptCount val="7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</c:numCache>
              </c:numRef>
            </c:plus>
            <c:minus>
              <c:numRef>
                <c:f>'A (2)'!$D$21:$D$92</c:f>
                <c:numCache>
                  <c:formatCode>General</c:formatCode>
                  <c:ptCount val="7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(2)'!$F$21:$F$876</c:f>
              <c:numCache>
                <c:formatCode>General</c:formatCode>
                <c:ptCount val="856"/>
                <c:pt idx="0">
                  <c:v>-6197.5</c:v>
                </c:pt>
                <c:pt idx="1">
                  <c:v>-5181</c:v>
                </c:pt>
                <c:pt idx="2">
                  <c:v>1.5</c:v>
                </c:pt>
                <c:pt idx="3">
                  <c:v>1.5</c:v>
                </c:pt>
                <c:pt idx="4">
                  <c:v>4.5</c:v>
                </c:pt>
                <c:pt idx="5">
                  <c:v>10.5</c:v>
                </c:pt>
                <c:pt idx="6">
                  <c:v>13</c:v>
                </c:pt>
                <c:pt idx="7">
                  <c:v>16</c:v>
                </c:pt>
                <c:pt idx="8">
                  <c:v>22</c:v>
                </c:pt>
                <c:pt idx="9">
                  <c:v>62.5</c:v>
                </c:pt>
                <c:pt idx="10">
                  <c:v>97.5</c:v>
                </c:pt>
                <c:pt idx="11">
                  <c:v>115.5</c:v>
                </c:pt>
                <c:pt idx="12">
                  <c:v>118</c:v>
                </c:pt>
                <c:pt idx="13">
                  <c:v>208.5</c:v>
                </c:pt>
                <c:pt idx="14">
                  <c:v>211.5</c:v>
                </c:pt>
                <c:pt idx="15">
                  <c:v>281.5</c:v>
                </c:pt>
                <c:pt idx="16">
                  <c:v>284.5</c:v>
                </c:pt>
                <c:pt idx="17">
                  <c:v>299</c:v>
                </c:pt>
                <c:pt idx="18">
                  <c:v>11552</c:v>
                </c:pt>
                <c:pt idx="19">
                  <c:v>11622</c:v>
                </c:pt>
                <c:pt idx="20">
                  <c:v>11671.5</c:v>
                </c:pt>
                <c:pt idx="21">
                  <c:v>11756</c:v>
                </c:pt>
                <c:pt idx="22">
                  <c:v>11832</c:v>
                </c:pt>
                <c:pt idx="23">
                  <c:v>11846.5</c:v>
                </c:pt>
                <c:pt idx="24">
                  <c:v>11893.5</c:v>
                </c:pt>
                <c:pt idx="25">
                  <c:v>12863</c:v>
                </c:pt>
                <c:pt idx="26">
                  <c:v>13906</c:v>
                </c:pt>
                <c:pt idx="27">
                  <c:v>14031.5</c:v>
                </c:pt>
                <c:pt idx="28">
                  <c:v>15092</c:v>
                </c:pt>
                <c:pt idx="29">
                  <c:v>15945</c:v>
                </c:pt>
                <c:pt idx="30">
                  <c:v>16065</c:v>
                </c:pt>
                <c:pt idx="31">
                  <c:v>16065</c:v>
                </c:pt>
                <c:pt idx="32">
                  <c:v>17070</c:v>
                </c:pt>
                <c:pt idx="33">
                  <c:v>17245</c:v>
                </c:pt>
                <c:pt idx="34">
                  <c:v>28972</c:v>
                </c:pt>
                <c:pt idx="35">
                  <c:v>28974</c:v>
                </c:pt>
                <c:pt idx="36">
                  <c:v>28974.5</c:v>
                </c:pt>
                <c:pt idx="37">
                  <c:v>33145</c:v>
                </c:pt>
                <c:pt idx="38">
                  <c:v>33171</c:v>
                </c:pt>
                <c:pt idx="39">
                  <c:v>33174</c:v>
                </c:pt>
                <c:pt idx="40">
                  <c:v>33439.5</c:v>
                </c:pt>
                <c:pt idx="41">
                  <c:v>33442.5</c:v>
                </c:pt>
                <c:pt idx="42">
                  <c:v>34520.5</c:v>
                </c:pt>
                <c:pt idx="43">
                  <c:v>35316</c:v>
                </c:pt>
                <c:pt idx="44">
                  <c:v>35386.5</c:v>
                </c:pt>
                <c:pt idx="45">
                  <c:v>35576</c:v>
                </c:pt>
                <c:pt idx="46">
                  <c:v>35595.5</c:v>
                </c:pt>
                <c:pt idx="47">
                  <c:v>38473</c:v>
                </c:pt>
                <c:pt idx="48">
                  <c:v>39429.5</c:v>
                </c:pt>
                <c:pt idx="49">
                  <c:v>39429.5</c:v>
                </c:pt>
                <c:pt idx="50">
                  <c:v>39709.5</c:v>
                </c:pt>
                <c:pt idx="51">
                  <c:v>40743</c:v>
                </c:pt>
                <c:pt idx="52">
                  <c:v>40776</c:v>
                </c:pt>
                <c:pt idx="53">
                  <c:v>41680.5</c:v>
                </c:pt>
                <c:pt idx="54">
                  <c:v>41681</c:v>
                </c:pt>
                <c:pt idx="55">
                  <c:v>41777</c:v>
                </c:pt>
                <c:pt idx="56">
                  <c:v>41777</c:v>
                </c:pt>
                <c:pt idx="57">
                  <c:v>41829.5</c:v>
                </c:pt>
                <c:pt idx="58">
                  <c:v>41835.5</c:v>
                </c:pt>
                <c:pt idx="59">
                  <c:v>41835.5</c:v>
                </c:pt>
                <c:pt idx="60">
                  <c:v>41835.5</c:v>
                </c:pt>
                <c:pt idx="61">
                  <c:v>42554.5</c:v>
                </c:pt>
                <c:pt idx="62">
                  <c:v>42560.5</c:v>
                </c:pt>
                <c:pt idx="63">
                  <c:v>42752.5</c:v>
                </c:pt>
                <c:pt idx="64">
                  <c:v>42752.5</c:v>
                </c:pt>
                <c:pt idx="65">
                  <c:v>42755.5</c:v>
                </c:pt>
                <c:pt idx="66">
                  <c:v>42770</c:v>
                </c:pt>
                <c:pt idx="67">
                  <c:v>42776.5</c:v>
                </c:pt>
                <c:pt idx="68">
                  <c:v>43983.5</c:v>
                </c:pt>
                <c:pt idx="69">
                  <c:v>45986.5</c:v>
                </c:pt>
                <c:pt idx="70">
                  <c:v>46057.5</c:v>
                </c:pt>
                <c:pt idx="71">
                  <c:v>46060.5</c:v>
                </c:pt>
                <c:pt idx="72">
                  <c:v>46094.5</c:v>
                </c:pt>
                <c:pt idx="73">
                  <c:v>46123.5</c:v>
                </c:pt>
                <c:pt idx="74">
                  <c:v>46126.5</c:v>
                </c:pt>
                <c:pt idx="75">
                  <c:v>46129.5</c:v>
                </c:pt>
                <c:pt idx="76">
                  <c:v>47026.5</c:v>
                </c:pt>
                <c:pt idx="77">
                  <c:v>47041</c:v>
                </c:pt>
                <c:pt idx="78">
                  <c:v>47041</c:v>
                </c:pt>
                <c:pt idx="79">
                  <c:v>47070.5</c:v>
                </c:pt>
                <c:pt idx="80">
                  <c:v>49001.5</c:v>
                </c:pt>
                <c:pt idx="81">
                  <c:v>50615.5</c:v>
                </c:pt>
                <c:pt idx="82">
                  <c:v>51228</c:v>
                </c:pt>
                <c:pt idx="83">
                  <c:v>51259.5</c:v>
                </c:pt>
                <c:pt idx="84">
                  <c:v>51259.5</c:v>
                </c:pt>
                <c:pt idx="85">
                  <c:v>51405.5</c:v>
                </c:pt>
                <c:pt idx="86">
                  <c:v>52495</c:v>
                </c:pt>
                <c:pt idx="87">
                  <c:v>52495.5</c:v>
                </c:pt>
                <c:pt idx="88">
                  <c:v>53240.5</c:v>
                </c:pt>
                <c:pt idx="89">
                  <c:v>53313.5</c:v>
                </c:pt>
                <c:pt idx="90">
                  <c:v>53462</c:v>
                </c:pt>
                <c:pt idx="91">
                  <c:v>53462</c:v>
                </c:pt>
                <c:pt idx="92">
                  <c:v>53495</c:v>
                </c:pt>
                <c:pt idx="93">
                  <c:v>54373.5</c:v>
                </c:pt>
                <c:pt idx="94">
                  <c:v>54373.5</c:v>
                </c:pt>
                <c:pt idx="95">
                  <c:v>54418</c:v>
                </c:pt>
                <c:pt idx="96">
                  <c:v>54450</c:v>
                </c:pt>
                <c:pt idx="97">
                  <c:v>54532</c:v>
                </c:pt>
                <c:pt idx="98">
                  <c:v>54585</c:v>
                </c:pt>
                <c:pt idx="99">
                  <c:v>54611</c:v>
                </c:pt>
                <c:pt idx="100">
                  <c:v>55250.5</c:v>
                </c:pt>
                <c:pt idx="101">
                  <c:v>55594.5</c:v>
                </c:pt>
                <c:pt idx="102">
                  <c:v>55633.5</c:v>
                </c:pt>
                <c:pt idx="103">
                  <c:v>55656.5</c:v>
                </c:pt>
                <c:pt idx="104">
                  <c:v>55659.5</c:v>
                </c:pt>
                <c:pt idx="105">
                  <c:v>56331.5</c:v>
                </c:pt>
                <c:pt idx="106">
                  <c:v>56331.5</c:v>
                </c:pt>
                <c:pt idx="107">
                  <c:v>56704.5</c:v>
                </c:pt>
                <c:pt idx="108">
                  <c:v>57782.5</c:v>
                </c:pt>
                <c:pt idx="109">
                  <c:v>58721.5</c:v>
                </c:pt>
                <c:pt idx="110">
                  <c:v>58837</c:v>
                </c:pt>
                <c:pt idx="111">
                  <c:v>59830.5</c:v>
                </c:pt>
                <c:pt idx="112">
                  <c:v>60838.5</c:v>
                </c:pt>
                <c:pt idx="113">
                  <c:v>60977.5</c:v>
                </c:pt>
                <c:pt idx="114">
                  <c:v>60977.5</c:v>
                </c:pt>
                <c:pt idx="115">
                  <c:v>60977.5</c:v>
                </c:pt>
                <c:pt idx="116">
                  <c:v>60990</c:v>
                </c:pt>
                <c:pt idx="117">
                  <c:v>62042</c:v>
                </c:pt>
                <c:pt idx="118">
                  <c:v>62112.5</c:v>
                </c:pt>
                <c:pt idx="119">
                  <c:v>62874.5</c:v>
                </c:pt>
                <c:pt idx="120">
                  <c:v>62933</c:v>
                </c:pt>
                <c:pt idx="121">
                  <c:v>62934</c:v>
                </c:pt>
                <c:pt idx="122">
                  <c:v>62934</c:v>
                </c:pt>
                <c:pt idx="123">
                  <c:v>63160.5</c:v>
                </c:pt>
                <c:pt idx="124">
                  <c:v>63160.5</c:v>
                </c:pt>
                <c:pt idx="125">
                  <c:v>63160.5</c:v>
                </c:pt>
                <c:pt idx="126">
                  <c:v>63292</c:v>
                </c:pt>
                <c:pt idx="127">
                  <c:v>63849.5</c:v>
                </c:pt>
                <c:pt idx="128">
                  <c:v>63984</c:v>
                </c:pt>
                <c:pt idx="129">
                  <c:v>63987</c:v>
                </c:pt>
                <c:pt idx="130">
                  <c:v>64083.5</c:v>
                </c:pt>
                <c:pt idx="131">
                  <c:v>64238.5</c:v>
                </c:pt>
                <c:pt idx="132">
                  <c:v>64970</c:v>
                </c:pt>
                <c:pt idx="133">
                  <c:v>64990.5</c:v>
                </c:pt>
                <c:pt idx="134">
                  <c:v>65106.5</c:v>
                </c:pt>
                <c:pt idx="135">
                  <c:v>65229</c:v>
                </c:pt>
                <c:pt idx="136">
                  <c:v>65272</c:v>
                </c:pt>
                <c:pt idx="137">
                  <c:v>65286.5</c:v>
                </c:pt>
                <c:pt idx="138">
                  <c:v>65303.5</c:v>
                </c:pt>
                <c:pt idx="139">
                  <c:v>65379.5</c:v>
                </c:pt>
                <c:pt idx="140">
                  <c:v>66319.5</c:v>
                </c:pt>
                <c:pt idx="141">
                  <c:v>66966.5</c:v>
                </c:pt>
                <c:pt idx="142">
                  <c:v>67271</c:v>
                </c:pt>
                <c:pt idx="143">
                  <c:v>67295</c:v>
                </c:pt>
                <c:pt idx="144">
                  <c:v>67400.5</c:v>
                </c:pt>
                <c:pt idx="145">
                  <c:v>68302.5</c:v>
                </c:pt>
                <c:pt idx="146">
                  <c:v>68305</c:v>
                </c:pt>
                <c:pt idx="147">
                  <c:v>68311</c:v>
                </c:pt>
                <c:pt idx="148">
                  <c:v>68311</c:v>
                </c:pt>
                <c:pt idx="149">
                  <c:v>68320.5</c:v>
                </c:pt>
                <c:pt idx="150">
                  <c:v>68320.5</c:v>
                </c:pt>
                <c:pt idx="151">
                  <c:v>68323.5</c:v>
                </c:pt>
                <c:pt idx="152">
                  <c:v>68335</c:v>
                </c:pt>
                <c:pt idx="153">
                  <c:v>68335</c:v>
                </c:pt>
                <c:pt idx="154">
                  <c:v>68381</c:v>
                </c:pt>
                <c:pt idx="155">
                  <c:v>68381</c:v>
                </c:pt>
                <c:pt idx="156">
                  <c:v>68389.5</c:v>
                </c:pt>
                <c:pt idx="157">
                  <c:v>68389.5</c:v>
                </c:pt>
                <c:pt idx="158">
                  <c:v>68390</c:v>
                </c:pt>
                <c:pt idx="159">
                  <c:v>68427.5</c:v>
                </c:pt>
                <c:pt idx="160">
                  <c:v>68465.5</c:v>
                </c:pt>
                <c:pt idx="161">
                  <c:v>68465.5</c:v>
                </c:pt>
                <c:pt idx="162">
                  <c:v>68465.5</c:v>
                </c:pt>
                <c:pt idx="163">
                  <c:v>68472</c:v>
                </c:pt>
                <c:pt idx="164">
                  <c:v>68472</c:v>
                </c:pt>
                <c:pt idx="165">
                  <c:v>69296.5</c:v>
                </c:pt>
                <c:pt idx="166">
                  <c:v>69296.5</c:v>
                </c:pt>
                <c:pt idx="167">
                  <c:v>69424.5</c:v>
                </c:pt>
                <c:pt idx="168">
                  <c:v>69424.5</c:v>
                </c:pt>
                <c:pt idx="169">
                  <c:v>69445</c:v>
                </c:pt>
                <c:pt idx="170">
                  <c:v>69445</c:v>
                </c:pt>
                <c:pt idx="171">
                  <c:v>69467.5</c:v>
                </c:pt>
                <c:pt idx="172">
                  <c:v>69553</c:v>
                </c:pt>
                <c:pt idx="173">
                  <c:v>69553</c:v>
                </c:pt>
                <c:pt idx="174">
                  <c:v>69604.5</c:v>
                </c:pt>
                <c:pt idx="175">
                  <c:v>69604.5</c:v>
                </c:pt>
                <c:pt idx="176">
                  <c:v>70177.5</c:v>
                </c:pt>
                <c:pt idx="177">
                  <c:v>70224</c:v>
                </c:pt>
                <c:pt idx="178">
                  <c:v>70227</c:v>
                </c:pt>
                <c:pt idx="179">
                  <c:v>70233</c:v>
                </c:pt>
                <c:pt idx="180">
                  <c:v>70308.5</c:v>
                </c:pt>
                <c:pt idx="181">
                  <c:v>70309</c:v>
                </c:pt>
                <c:pt idx="182">
                  <c:v>70343.5</c:v>
                </c:pt>
                <c:pt idx="183">
                  <c:v>70423</c:v>
                </c:pt>
                <c:pt idx="184">
                  <c:v>70460</c:v>
                </c:pt>
                <c:pt idx="185">
                  <c:v>70460.5</c:v>
                </c:pt>
                <c:pt idx="186">
                  <c:v>70480.5</c:v>
                </c:pt>
                <c:pt idx="187">
                  <c:v>70481</c:v>
                </c:pt>
                <c:pt idx="188">
                  <c:v>70481</c:v>
                </c:pt>
                <c:pt idx="189">
                  <c:v>70481</c:v>
                </c:pt>
                <c:pt idx="190">
                  <c:v>70481</c:v>
                </c:pt>
                <c:pt idx="191">
                  <c:v>70485</c:v>
                </c:pt>
                <c:pt idx="192">
                  <c:v>70485</c:v>
                </c:pt>
                <c:pt idx="193">
                  <c:v>71428</c:v>
                </c:pt>
                <c:pt idx="194">
                  <c:v>71470</c:v>
                </c:pt>
                <c:pt idx="195">
                  <c:v>71472.5</c:v>
                </c:pt>
                <c:pt idx="196">
                  <c:v>71592.5</c:v>
                </c:pt>
                <c:pt idx="197">
                  <c:v>71644</c:v>
                </c:pt>
                <c:pt idx="198">
                  <c:v>71656</c:v>
                </c:pt>
                <c:pt idx="199">
                  <c:v>71658.5</c:v>
                </c:pt>
                <c:pt idx="200">
                  <c:v>71670.5</c:v>
                </c:pt>
                <c:pt idx="201">
                  <c:v>71782</c:v>
                </c:pt>
                <c:pt idx="202">
                  <c:v>72559.5</c:v>
                </c:pt>
                <c:pt idx="203">
                  <c:v>72749</c:v>
                </c:pt>
              </c:numCache>
            </c:numRef>
          </c:xVal>
          <c:yVal>
            <c:numRef>
              <c:f>'A (2)'!$M$21:$M$876</c:f>
              <c:numCache>
                <c:formatCode>General</c:formatCode>
                <c:ptCount val="856"/>
                <c:pt idx="30">
                  <c:v>-0.26386993819323834</c:v>
                </c:pt>
                <c:pt idx="122">
                  <c:v>6.7776800133287907E-3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5A6-448E-ACFD-48A51719FA55}"/>
            </c:ext>
          </c:extLst>
        </c:ser>
        <c:ser>
          <c:idx val="6"/>
          <c:order val="6"/>
          <c:tx>
            <c:strRef>
              <c:f>'A (2)'!$N$20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(2)'!$D$21:$D$92</c:f>
                <c:numCache>
                  <c:formatCode>General</c:formatCode>
                  <c:ptCount val="7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</c:numCache>
              </c:numRef>
            </c:plus>
            <c:minus>
              <c:numRef>
                <c:f>'A (2)'!$D$21:$D$92</c:f>
                <c:numCache>
                  <c:formatCode>General</c:formatCode>
                  <c:ptCount val="7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(2)'!$F$21:$F$876</c:f>
              <c:numCache>
                <c:formatCode>General</c:formatCode>
                <c:ptCount val="856"/>
                <c:pt idx="0">
                  <c:v>-6197.5</c:v>
                </c:pt>
                <c:pt idx="1">
                  <c:v>-5181</c:v>
                </c:pt>
                <c:pt idx="2">
                  <c:v>1.5</c:v>
                </c:pt>
                <c:pt idx="3">
                  <c:v>1.5</c:v>
                </c:pt>
                <c:pt idx="4">
                  <c:v>4.5</c:v>
                </c:pt>
                <c:pt idx="5">
                  <c:v>10.5</c:v>
                </c:pt>
                <c:pt idx="6">
                  <c:v>13</c:v>
                </c:pt>
                <c:pt idx="7">
                  <c:v>16</c:v>
                </c:pt>
                <c:pt idx="8">
                  <c:v>22</c:v>
                </c:pt>
                <c:pt idx="9">
                  <c:v>62.5</c:v>
                </c:pt>
                <c:pt idx="10">
                  <c:v>97.5</c:v>
                </c:pt>
                <c:pt idx="11">
                  <c:v>115.5</c:v>
                </c:pt>
                <c:pt idx="12">
                  <c:v>118</c:v>
                </c:pt>
                <c:pt idx="13">
                  <c:v>208.5</c:v>
                </c:pt>
                <c:pt idx="14">
                  <c:v>211.5</c:v>
                </c:pt>
                <c:pt idx="15">
                  <c:v>281.5</c:v>
                </c:pt>
                <c:pt idx="16">
                  <c:v>284.5</c:v>
                </c:pt>
                <c:pt idx="17">
                  <c:v>299</c:v>
                </c:pt>
                <c:pt idx="18">
                  <c:v>11552</c:v>
                </c:pt>
                <c:pt idx="19">
                  <c:v>11622</c:v>
                </c:pt>
                <c:pt idx="20">
                  <c:v>11671.5</c:v>
                </c:pt>
                <c:pt idx="21">
                  <c:v>11756</c:v>
                </c:pt>
                <c:pt idx="22">
                  <c:v>11832</c:v>
                </c:pt>
                <c:pt idx="23">
                  <c:v>11846.5</c:v>
                </c:pt>
                <c:pt idx="24">
                  <c:v>11893.5</c:v>
                </c:pt>
                <c:pt idx="25">
                  <c:v>12863</c:v>
                </c:pt>
                <c:pt idx="26">
                  <c:v>13906</c:v>
                </c:pt>
                <c:pt idx="27">
                  <c:v>14031.5</c:v>
                </c:pt>
                <c:pt idx="28">
                  <c:v>15092</c:v>
                </c:pt>
                <c:pt idx="29">
                  <c:v>15945</c:v>
                </c:pt>
                <c:pt idx="30">
                  <c:v>16065</c:v>
                </c:pt>
                <c:pt idx="31">
                  <c:v>16065</c:v>
                </c:pt>
                <c:pt idx="32">
                  <c:v>17070</c:v>
                </c:pt>
                <c:pt idx="33">
                  <c:v>17245</c:v>
                </c:pt>
                <c:pt idx="34">
                  <c:v>28972</c:v>
                </c:pt>
                <c:pt idx="35">
                  <c:v>28974</c:v>
                </c:pt>
                <c:pt idx="36">
                  <c:v>28974.5</c:v>
                </c:pt>
                <c:pt idx="37">
                  <c:v>33145</c:v>
                </c:pt>
                <c:pt idx="38">
                  <c:v>33171</c:v>
                </c:pt>
                <c:pt idx="39">
                  <c:v>33174</c:v>
                </c:pt>
                <c:pt idx="40">
                  <c:v>33439.5</c:v>
                </c:pt>
                <c:pt idx="41">
                  <c:v>33442.5</c:v>
                </c:pt>
                <c:pt idx="42">
                  <c:v>34520.5</c:v>
                </c:pt>
                <c:pt idx="43">
                  <c:v>35316</c:v>
                </c:pt>
                <c:pt idx="44">
                  <c:v>35386.5</c:v>
                </c:pt>
                <c:pt idx="45">
                  <c:v>35576</c:v>
                </c:pt>
                <c:pt idx="46">
                  <c:v>35595.5</c:v>
                </c:pt>
                <c:pt idx="47">
                  <c:v>38473</c:v>
                </c:pt>
                <c:pt idx="48">
                  <c:v>39429.5</c:v>
                </c:pt>
                <c:pt idx="49">
                  <c:v>39429.5</c:v>
                </c:pt>
                <c:pt idx="50">
                  <c:v>39709.5</c:v>
                </c:pt>
                <c:pt idx="51">
                  <c:v>40743</c:v>
                </c:pt>
                <c:pt idx="52">
                  <c:v>40776</c:v>
                </c:pt>
                <c:pt idx="53">
                  <c:v>41680.5</c:v>
                </c:pt>
                <c:pt idx="54">
                  <c:v>41681</c:v>
                </c:pt>
                <c:pt idx="55">
                  <c:v>41777</c:v>
                </c:pt>
                <c:pt idx="56">
                  <c:v>41777</c:v>
                </c:pt>
                <c:pt idx="57">
                  <c:v>41829.5</c:v>
                </c:pt>
                <c:pt idx="58">
                  <c:v>41835.5</c:v>
                </c:pt>
                <c:pt idx="59">
                  <c:v>41835.5</c:v>
                </c:pt>
                <c:pt idx="60">
                  <c:v>41835.5</c:v>
                </c:pt>
                <c:pt idx="61">
                  <c:v>42554.5</c:v>
                </c:pt>
                <c:pt idx="62">
                  <c:v>42560.5</c:v>
                </c:pt>
                <c:pt idx="63">
                  <c:v>42752.5</c:v>
                </c:pt>
                <c:pt idx="64">
                  <c:v>42752.5</c:v>
                </c:pt>
                <c:pt idx="65">
                  <c:v>42755.5</c:v>
                </c:pt>
                <c:pt idx="66">
                  <c:v>42770</c:v>
                </c:pt>
                <c:pt idx="67">
                  <c:v>42776.5</c:v>
                </c:pt>
                <c:pt idx="68">
                  <c:v>43983.5</c:v>
                </c:pt>
                <c:pt idx="69">
                  <c:v>45986.5</c:v>
                </c:pt>
                <c:pt idx="70">
                  <c:v>46057.5</c:v>
                </c:pt>
                <c:pt idx="71">
                  <c:v>46060.5</c:v>
                </c:pt>
                <c:pt idx="72">
                  <c:v>46094.5</c:v>
                </c:pt>
                <c:pt idx="73">
                  <c:v>46123.5</c:v>
                </c:pt>
                <c:pt idx="74">
                  <c:v>46126.5</c:v>
                </c:pt>
                <c:pt idx="75">
                  <c:v>46129.5</c:v>
                </c:pt>
                <c:pt idx="76">
                  <c:v>47026.5</c:v>
                </c:pt>
                <c:pt idx="77">
                  <c:v>47041</c:v>
                </c:pt>
                <c:pt idx="78">
                  <c:v>47041</c:v>
                </c:pt>
                <c:pt idx="79">
                  <c:v>47070.5</c:v>
                </c:pt>
                <c:pt idx="80">
                  <c:v>49001.5</c:v>
                </c:pt>
                <c:pt idx="81">
                  <c:v>50615.5</c:v>
                </c:pt>
                <c:pt idx="82">
                  <c:v>51228</c:v>
                </c:pt>
                <c:pt idx="83">
                  <c:v>51259.5</c:v>
                </c:pt>
                <c:pt idx="84">
                  <c:v>51259.5</c:v>
                </c:pt>
                <c:pt idx="85">
                  <c:v>51405.5</c:v>
                </c:pt>
                <c:pt idx="86">
                  <c:v>52495</c:v>
                </c:pt>
                <c:pt idx="87">
                  <c:v>52495.5</c:v>
                </c:pt>
                <c:pt idx="88">
                  <c:v>53240.5</c:v>
                </c:pt>
                <c:pt idx="89">
                  <c:v>53313.5</c:v>
                </c:pt>
                <c:pt idx="90">
                  <c:v>53462</c:v>
                </c:pt>
                <c:pt idx="91">
                  <c:v>53462</c:v>
                </c:pt>
                <c:pt idx="92">
                  <c:v>53495</c:v>
                </c:pt>
                <c:pt idx="93">
                  <c:v>54373.5</c:v>
                </c:pt>
                <c:pt idx="94">
                  <c:v>54373.5</c:v>
                </c:pt>
                <c:pt idx="95">
                  <c:v>54418</c:v>
                </c:pt>
                <c:pt idx="96">
                  <c:v>54450</c:v>
                </c:pt>
                <c:pt idx="97">
                  <c:v>54532</c:v>
                </c:pt>
                <c:pt idx="98">
                  <c:v>54585</c:v>
                </c:pt>
                <c:pt idx="99">
                  <c:v>54611</c:v>
                </c:pt>
                <c:pt idx="100">
                  <c:v>55250.5</c:v>
                </c:pt>
                <c:pt idx="101">
                  <c:v>55594.5</c:v>
                </c:pt>
                <c:pt idx="102">
                  <c:v>55633.5</c:v>
                </c:pt>
                <c:pt idx="103">
                  <c:v>55656.5</c:v>
                </c:pt>
                <c:pt idx="104">
                  <c:v>55659.5</c:v>
                </c:pt>
                <c:pt idx="105">
                  <c:v>56331.5</c:v>
                </c:pt>
                <c:pt idx="106">
                  <c:v>56331.5</c:v>
                </c:pt>
                <c:pt idx="107">
                  <c:v>56704.5</c:v>
                </c:pt>
                <c:pt idx="108">
                  <c:v>57782.5</c:v>
                </c:pt>
                <c:pt idx="109">
                  <c:v>58721.5</c:v>
                </c:pt>
                <c:pt idx="110">
                  <c:v>58837</c:v>
                </c:pt>
                <c:pt idx="111">
                  <c:v>59830.5</c:v>
                </c:pt>
                <c:pt idx="112">
                  <c:v>60838.5</c:v>
                </c:pt>
                <c:pt idx="113">
                  <c:v>60977.5</c:v>
                </c:pt>
                <c:pt idx="114">
                  <c:v>60977.5</c:v>
                </c:pt>
                <c:pt idx="115">
                  <c:v>60977.5</c:v>
                </c:pt>
                <c:pt idx="116">
                  <c:v>60990</c:v>
                </c:pt>
                <c:pt idx="117">
                  <c:v>62042</c:v>
                </c:pt>
                <c:pt idx="118">
                  <c:v>62112.5</c:v>
                </c:pt>
                <c:pt idx="119">
                  <c:v>62874.5</c:v>
                </c:pt>
                <c:pt idx="120">
                  <c:v>62933</c:v>
                </c:pt>
                <c:pt idx="121">
                  <c:v>62934</c:v>
                </c:pt>
                <c:pt idx="122">
                  <c:v>62934</c:v>
                </c:pt>
                <c:pt idx="123">
                  <c:v>63160.5</c:v>
                </c:pt>
                <c:pt idx="124">
                  <c:v>63160.5</c:v>
                </c:pt>
                <c:pt idx="125">
                  <c:v>63160.5</c:v>
                </c:pt>
                <c:pt idx="126">
                  <c:v>63292</c:v>
                </c:pt>
                <c:pt idx="127">
                  <c:v>63849.5</c:v>
                </c:pt>
                <c:pt idx="128">
                  <c:v>63984</c:v>
                </c:pt>
                <c:pt idx="129">
                  <c:v>63987</c:v>
                </c:pt>
                <c:pt idx="130">
                  <c:v>64083.5</c:v>
                </c:pt>
                <c:pt idx="131">
                  <c:v>64238.5</c:v>
                </c:pt>
                <c:pt idx="132">
                  <c:v>64970</c:v>
                </c:pt>
                <c:pt idx="133">
                  <c:v>64990.5</c:v>
                </c:pt>
                <c:pt idx="134">
                  <c:v>65106.5</c:v>
                </c:pt>
                <c:pt idx="135">
                  <c:v>65229</c:v>
                </c:pt>
                <c:pt idx="136">
                  <c:v>65272</c:v>
                </c:pt>
                <c:pt idx="137">
                  <c:v>65286.5</c:v>
                </c:pt>
                <c:pt idx="138">
                  <c:v>65303.5</c:v>
                </c:pt>
                <c:pt idx="139">
                  <c:v>65379.5</c:v>
                </c:pt>
                <c:pt idx="140">
                  <c:v>66319.5</c:v>
                </c:pt>
                <c:pt idx="141">
                  <c:v>66966.5</c:v>
                </c:pt>
                <c:pt idx="142">
                  <c:v>67271</c:v>
                </c:pt>
                <c:pt idx="143">
                  <c:v>67295</c:v>
                </c:pt>
                <c:pt idx="144">
                  <c:v>67400.5</c:v>
                </c:pt>
                <c:pt idx="145">
                  <c:v>68302.5</c:v>
                </c:pt>
                <c:pt idx="146">
                  <c:v>68305</c:v>
                </c:pt>
                <c:pt idx="147">
                  <c:v>68311</c:v>
                </c:pt>
                <c:pt idx="148">
                  <c:v>68311</c:v>
                </c:pt>
                <c:pt idx="149">
                  <c:v>68320.5</c:v>
                </c:pt>
                <c:pt idx="150">
                  <c:v>68320.5</c:v>
                </c:pt>
                <c:pt idx="151">
                  <c:v>68323.5</c:v>
                </c:pt>
                <c:pt idx="152">
                  <c:v>68335</c:v>
                </c:pt>
                <c:pt idx="153">
                  <c:v>68335</c:v>
                </c:pt>
                <c:pt idx="154">
                  <c:v>68381</c:v>
                </c:pt>
                <c:pt idx="155">
                  <c:v>68381</c:v>
                </c:pt>
                <c:pt idx="156">
                  <c:v>68389.5</c:v>
                </c:pt>
                <c:pt idx="157">
                  <c:v>68389.5</c:v>
                </c:pt>
                <c:pt idx="158">
                  <c:v>68390</c:v>
                </c:pt>
                <c:pt idx="159">
                  <c:v>68427.5</c:v>
                </c:pt>
                <c:pt idx="160">
                  <c:v>68465.5</c:v>
                </c:pt>
                <c:pt idx="161">
                  <c:v>68465.5</c:v>
                </c:pt>
                <c:pt idx="162">
                  <c:v>68465.5</c:v>
                </c:pt>
                <c:pt idx="163">
                  <c:v>68472</c:v>
                </c:pt>
                <c:pt idx="164">
                  <c:v>68472</c:v>
                </c:pt>
                <c:pt idx="165">
                  <c:v>69296.5</c:v>
                </c:pt>
                <c:pt idx="166">
                  <c:v>69296.5</c:v>
                </c:pt>
                <c:pt idx="167">
                  <c:v>69424.5</c:v>
                </c:pt>
                <c:pt idx="168">
                  <c:v>69424.5</c:v>
                </c:pt>
                <c:pt idx="169">
                  <c:v>69445</c:v>
                </c:pt>
                <c:pt idx="170">
                  <c:v>69445</c:v>
                </c:pt>
                <c:pt idx="171">
                  <c:v>69467.5</c:v>
                </c:pt>
                <c:pt idx="172">
                  <c:v>69553</c:v>
                </c:pt>
                <c:pt idx="173">
                  <c:v>69553</c:v>
                </c:pt>
                <c:pt idx="174">
                  <c:v>69604.5</c:v>
                </c:pt>
                <c:pt idx="175">
                  <c:v>69604.5</c:v>
                </c:pt>
                <c:pt idx="176">
                  <c:v>70177.5</c:v>
                </c:pt>
                <c:pt idx="177">
                  <c:v>70224</c:v>
                </c:pt>
                <c:pt idx="178">
                  <c:v>70227</c:v>
                </c:pt>
                <c:pt idx="179">
                  <c:v>70233</c:v>
                </c:pt>
                <c:pt idx="180">
                  <c:v>70308.5</c:v>
                </c:pt>
                <c:pt idx="181">
                  <c:v>70309</c:v>
                </c:pt>
                <c:pt idx="182">
                  <c:v>70343.5</c:v>
                </c:pt>
                <c:pt idx="183">
                  <c:v>70423</c:v>
                </c:pt>
                <c:pt idx="184">
                  <c:v>70460</c:v>
                </c:pt>
                <c:pt idx="185">
                  <c:v>70460.5</c:v>
                </c:pt>
                <c:pt idx="186">
                  <c:v>70480.5</c:v>
                </c:pt>
                <c:pt idx="187">
                  <c:v>70481</c:v>
                </c:pt>
                <c:pt idx="188">
                  <c:v>70481</c:v>
                </c:pt>
                <c:pt idx="189">
                  <c:v>70481</c:v>
                </c:pt>
                <c:pt idx="190">
                  <c:v>70481</c:v>
                </c:pt>
                <c:pt idx="191">
                  <c:v>70485</c:v>
                </c:pt>
                <c:pt idx="192">
                  <c:v>70485</c:v>
                </c:pt>
                <c:pt idx="193">
                  <c:v>71428</c:v>
                </c:pt>
                <c:pt idx="194">
                  <c:v>71470</c:v>
                </c:pt>
                <c:pt idx="195">
                  <c:v>71472.5</c:v>
                </c:pt>
                <c:pt idx="196">
                  <c:v>71592.5</c:v>
                </c:pt>
                <c:pt idx="197">
                  <c:v>71644</c:v>
                </c:pt>
                <c:pt idx="198">
                  <c:v>71656</c:v>
                </c:pt>
                <c:pt idx="199">
                  <c:v>71658.5</c:v>
                </c:pt>
                <c:pt idx="200">
                  <c:v>71670.5</c:v>
                </c:pt>
                <c:pt idx="201">
                  <c:v>71782</c:v>
                </c:pt>
                <c:pt idx="202">
                  <c:v>72559.5</c:v>
                </c:pt>
                <c:pt idx="203">
                  <c:v>72749</c:v>
                </c:pt>
              </c:numCache>
            </c:numRef>
          </c:xVal>
          <c:yVal>
            <c:numRef>
              <c:f>'A (2)'!$N$21:$N$876</c:f>
              <c:numCache>
                <c:formatCode>General</c:formatCode>
                <c:ptCount val="856"/>
                <c:pt idx="18">
                  <c:v>-0.25611792878771666</c:v>
                </c:pt>
                <c:pt idx="19">
                  <c:v>-0.25738751457538456</c:v>
                </c:pt>
                <c:pt idx="20">
                  <c:v>-0.26713529309927253</c:v>
                </c:pt>
                <c:pt idx="21">
                  <c:v>-0.26401786450878717</c:v>
                </c:pt>
                <c:pt idx="22">
                  <c:v>-0.27519627194124041</c:v>
                </c:pt>
                <c:pt idx="23">
                  <c:v>-0.25480925755982753</c:v>
                </c:pt>
                <c:pt idx="24">
                  <c:v>-0.26876169374008896</c:v>
                </c:pt>
                <c:pt idx="25">
                  <c:v>-0.27319545688806102</c:v>
                </c:pt>
                <c:pt idx="26">
                  <c:v>-0.2510122851235792</c:v>
                </c:pt>
                <c:pt idx="27">
                  <c:v>-0.26493847107485635</c:v>
                </c:pt>
                <c:pt idx="42">
                  <c:v>4.8753768976894207E-2</c:v>
                </c:pt>
                <c:pt idx="113">
                  <c:v>6.8047521854168735E-3</c:v>
                </c:pt>
                <c:pt idx="115">
                  <c:v>7.704752184508834E-3</c:v>
                </c:pt>
                <c:pt idx="128">
                  <c:v>5.9260426205582917E-3</c:v>
                </c:pt>
                <c:pt idx="129">
                  <c:v>5.3716318070655689E-3</c:v>
                </c:pt>
                <c:pt idx="147">
                  <c:v>-8.0724959698272869E-3</c:v>
                </c:pt>
                <c:pt idx="154">
                  <c:v>-7.8620817585033365E-3</c:v>
                </c:pt>
                <c:pt idx="157">
                  <c:v>-9.0962457470595837E-3</c:v>
                </c:pt>
                <c:pt idx="158">
                  <c:v>-7.8853142185835168E-3</c:v>
                </c:pt>
                <c:pt idx="177">
                  <c:v>-1.4868461854348425E-2</c:v>
                </c:pt>
                <c:pt idx="178">
                  <c:v>-1.5892872666881885E-2</c:v>
                </c:pt>
                <c:pt idx="179">
                  <c:v>-1.6941694309934974E-2</c:v>
                </c:pt>
                <c:pt idx="182">
                  <c:v>-1.6525826154975221E-2</c:v>
                </c:pt>
                <c:pt idx="187">
                  <c:v>-1.7449655388190877E-2</c:v>
                </c:pt>
                <c:pt idx="188">
                  <c:v>-1.6779655386926606E-2</c:v>
                </c:pt>
                <c:pt idx="189">
                  <c:v>-1.6739655387937091E-2</c:v>
                </c:pt>
                <c:pt idx="190">
                  <c:v>-1.6139655388542451E-2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5A6-448E-ACFD-48A51719FA55}"/>
            </c:ext>
          </c:extLst>
        </c:ser>
        <c:ser>
          <c:idx val="7"/>
          <c:order val="7"/>
          <c:tx>
            <c:strRef>
              <c:f>'A (2)'!$O$20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(2)'!$F$21:$F$876</c:f>
              <c:numCache>
                <c:formatCode>General</c:formatCode>
                <c:ptCount val="856"/>
                <c:pt idx="0">
                  <c:v>-6197.5</c:v>
                </c:pt>
                <c:pt idx="1">
                  <c:v>-5181</c:v>
                </c:pt>
                <c:pt idx="2">
                  <c:v>1.5</c:v>
                </c:pt>
                <c:pt idx="3">
                  <c:v>1.5</c:v>
                </c:pt>
                <c:pt idx="4">
                  <c:v>4.5</c:v>
                </c:pt>
                <c:pt idx="5">
                  <c:v>10.5</c:v>
                </c:pt>
                <c:pt idx="6">
                  <c:v>13</c:v>
                </c:pt>
                <c:pt idx="7">
                  <c:v>16</c:v>
                </c:pt>
                <c:pt idx="8">
                  <c:v>22</c:v>
                </c:pt>
                <c:pt idx="9">
                  <c:v>62.5</c:v>
                </c:pt>
                <c:pt idx="10">
                  <c:v>97.5</c:v>
                </c:pt>
                <c:pt idx="11">
                  <c:v>115.5</c:v>
                </c:pt>
                <c:pt idx="12">
                  <c:v>118</c:v>
                </c:pt>
                <c:pt idx="13">
                  <c:v>208.5</c:v>
                </c:pt>
                <c:pt idx="14">
                  <c:v>211.5</c:v>
                </c:pt>
                <c:pt idx="15">
                  <c:v>281.5</c:v>
                </c:pt>
                <c:pt idx="16">
                  <c:v>284.5</c:v>
                </c:pt>
                <c:pt idx="17">
                  <c:v>299</c:v>
                </c:pt>
                <c:pt idx="18">
                  <c:v>11552</c:v>
                </c:pt>
                <c:pt idx="19">
                  <c:v>11622</c:v>
                </c:pt>
                <c:pt idx="20">
                  <c:v>11671.5</c:v>
                </c:pt>
                <c:pt idx="21">
                  <c:v>11756</c:v>
                </c:pt>
                <c:pt idx="22">
                  <c:v>11832</c:v>
                </c:pt>
                <c:pt idx="23">
                  <c:v>11846.5</c:v>
                </c:pt>
                <c:pt idx="24">
                  <c:v>11893.5</c:v>
                </c:pt>
                <c:pt idx="25">
                  <c:v>12863</c:v>
                </c:pt>
                <c:pt idx="26">
                  <c:v>13906</c:v>
                </c:pt>
                <c:pt idx="27">
                  <c:v>14031.5</c:v>
                </c:pt>
                <c:pt idx="28">
                  <c:v>15092</c:v>
                </c:pt>
                <c:pt idx="29">
                  <c:v>15945</c:v>
                </c:pt>
                <c:pt idx="30">
                  <c:v>16065</c:v>
                </c:pt>
                <c:pt idx="31">
                  <c:v>16065</c:v>
                </c:pt>
                <c:pt idx="32">
                  <c:v>17070</c:v>
                </c:pt>
                <c:pt idx="33">
                  <c:v>17245</c:v>
                </c:pt>
                <c:pt idx="34">
                  <c:v>28972</c:v>
                </c:pt>
                <c:pt idx="35">
                  <c:v>28974</c:v>
                </c:pt>
                <c:pt idx="36">
                  <c:v>28974.5</c:v>
                </c:pt>
                <c:pt idx="37">
                  <c:v>33145</c:v>
                </c:pt>
                <c:pt idx="38">
                  <c:v>33171</c:v>
                </c:pt>
                <c:pt idx="39">
                  <c:v>33174</c:v>
                </c:pt>
                <c:pt idx="40">
                  <c:v>33439.5</c:v>
                </c:pt>
                <c:pt idx="41">
                  <c:v>33442.5</c:v>
                </c:pt>
                <c:pt idx="42">
                  <c:v>34520.5</c:v>
                </c:pt>
                <c:pt idx="43">
                  <c:v>35316</c:v>
                </c:pt>
                <c:pt idx="44">
                  <c:v>35386.5</c:v>
                </c:pt>
                <c:pt idx="45">
                  <c:v>35576</c:v>
                </c:pt>
                <c:pt idx="46">
                  <c:v>35595.5</c:v>
                </c:pt>
                <c:pt idx="47">
                  <c:v>38473</c:v>
                </c:pt>
                <c:pt idx="48">
                  <c:v>39429.5</c:v>
                </c:pt>
                <c:pt idx="49">
                  <c:v>39429.5</c:v>
                </c:pt>
                <c:pt idx="50">
                  <c:v>39709.5</c:v>
                </c:pt>
                <c:pt idx="51">
                  <c:v>40743</c:v>
                </c:pt>
                <c:pt idx="52">
                  <c:v>40776</c:v>
                </c:pt>
                <c:pt idx="53">
                  <c:v>41680.5</c:v>
                </c:pt>
                <c:pt idx="54">
                  <c:v>41681</c:v>
                </c:pt>
                <c:pt idx="55">
                  <c:v>41777</c:v>
                </c:pt>
                <c:pt idx="56">
                  <c:v>41777</c:v>
                </c:pt>
                <c:pt idx="57">
                  <c:v>41829.5</c:v>
                </c:pt>
                <c:pt idx="58">
                  <c:v>41835.5</c:v>
                </c:pt>
                <c:pt idx="59">
                  <c:v>41835.5</c:v>
                </c:pt>
                <c:pt idx="60">
                  <c:v>41835.5</c:v>
                </c:pt>
                <c:pt idx="61">
                  <c:v>42554.5</c:v>
                </c:pt>
                <c:pt idx="62">
                  <c:v>42560.5</c:v>
                </c:pt>
                <c:pt idx="63">
                  <c:v>42752.5</c:v>
                </c:pt>
                <c:pt idx="64">
                  <c:v>42752.5</c:v>
                </c:pt>
                <c:pt idx="65">
                  <c:v>42755.5</c:v>
                </c:pt>
                <c:pt idx="66">
                  <c:v>42770</c:v>
                </c:pt>
                <c:pt idx="67">
                  <c:v>42776.5</c:v>
                </c:pt>
                <c:pt idx="68">
                  <c:v>43983.5</c:v>
                </c:pt>
                <c:pt idx="69">
                  <c:v>45986.5</c:v>
                </c:pt>
                <c:pt idx="70">
                  <c:v>46057.5</c:v>
                </c:pt>
                <c:pt idx="71">
                  <c:v>46060.5</c:v>
                </c:pt>
                <c:pt idx="72">
                  <c:v>46094.5</c:v>
                </c:pt>
                <c:pt idx="73">
                  <c:v>46123.5</c:v>
                </c:pt>
                <c:pt idx="74">
                  <c:v>46126.5</c:v>
                </c:pt>
                <c:pt idx="75">
                  <c:v>46129.5</c:v>
                </c:pt>
                <c:pt idx="76">
                  <c:v>47026.5</c:v>
                </c:pt>
                <c:pt idx="77">
                  <c:v>47041</c:v>
                </c:pt>
                <c:pt idx="78">
                  <c:v>47041</c:v>
                </c:pt>
                <c:pt idx="79">
                  <c:v>47070.5</c:v>
                </c:pt>
                <c:pt idx="80">
                  <c:v>49001.5</c:v>
                </c:pt>
                <c:pt idx="81">
                  <c:v>50615.5</c:v>
                </c:pt>
                <c:pt idx="82">
                  <c:v>51228</c:v>
                </c:pt>
                <c:pt idx="83">
                  <c:v>51259.5</c:v>
                </c:pt>
                <c:pt idx="84">
                  <c:v>51259.5</c:v>
                </c:pt>
                <c:pt idx="85">
                  <c:v>51405.5</c:v>
                </c:pt>
                <c:pt idx="86">
                  <c:v>52495</c:v>
                </c:pt>
                <c:pt idx="87">
                  <c:v>52495.5</c:v>
                </c:pt>
                <c:pt idx="88">
                  <c:v>53240.5</c:v>
                </c:pt>
                <c:pt idx="89">
                  <c:v>53313.5</c:v>
                </c:pt>
                <c:pt idx="90">
                  <c:v>53462</c:v>
                </c:pt>
                <c:pt idx="91">
                  <c:v>53462</c:v>
                </c:pt>
                <c:pt idx="92">
                  <c:v>53495</c:v>
                </c:pt>
                <c:pt idx="93">
                  <c:v>54373.5</c:v>
                </c:pt>
                <c:pt idx="94">
                  <c:v>54373.5</c:v>
                </c:pt>
                <c:pt idx="95">
                  <c:v>54418</c:v>
                </c:pt>
                <c:pt idx="96">
                  <c:v>54450</c:v>
                </c:pt>
                <c:pt idx="97">
                  <c:v>54532</c:v>
                </c:pt>
                <c:pt idx="98">
                  <c:v>54585</c:v>
                </c:pt>
                <c:pt idx="99">
                  <c:v>54611</c:v>
                </c:pt>
                <c:pt idx="100">
                  <c:v>55250.5</c:v>
                </c:pt>
                <c:pt idx="101">
                  <c:v>55594.5</c:v>
                </c:pt>
                <c:pt idx="102">
                  <c:v>55633.5</c:v>
                </c:pt>
                <c:pt idx="103">
                  <c:v>55656.5</c:v>
                </c:pt>
                <c:pt idx="104">
                  <c:v>55659.5</c:v>
                </c:pt>
                <c:pt idx="105">
                  <c:v>56331.5</c:v>
                </c:pt>
                <c:pt idx="106">
                  <c:v>56331.5</c:v>
                </c:pt>
                <c:pt idx="107">
                  <c:v>56704.5</c:v>
                </c:pt>
                <c:pt idx="108">
                  <c:v>57782.5</c:v>
                </c:pt>
                <c:pt idx="109">
                  <c:v>58721.5</c:v>
                </c:pt>
                <c:pt idx="110">
                  <c:v>58837</c:v>
                </c:pt>
                <c:pt idx="111">
                  <c:v>59830.5</c:v>
                </c:pt>
                <c:pt idx="112">
                  <c:v>60838.5</c:v>
                </c:pt>
                <c:pt idx="113">
                  <c:v>60977.5</c:v>
                </c:pt>
                <c:pt idx="114">
                  <c:v>60977.5</c:v>
                </c:pt>
                <c:pt idx="115">
                  <c:v>60977.5</c:v>
                </c:pt>
                <c:pt idx="116">
                  <c:v>60990</c:v>
                </c:pt>
                <c:pt idx="117">
                  <c:v>62042</c:v>
                </c:pt>
                <c:pt idx="118">
                  <c:v>62112.5</c:v>
                </c:pt>
                <c:pt idx="119">
                  <c:v>62874.5</c:v>
                </c:pt>
                <c:pt idx="120">
                  <c:v>62933</c:v>
                </c:pt>
                <c:pt idx="121">
                  <c:v>62934</c:v>
                </c:pt>
                <c:pt idx="122">
                  <c:v>62934</c:v>
                </c:pt>
                <c:pt idx="123">
                  <c:v>63160.5</c:v>
                </c:pt>
                <c:pt idx="124">
                  <c:v>63160.5</c:v>
                </c:pt>
                <c:pt idx="125">
                  <c:v>63160.5</c:v>
                </c:pt>
                <c:pt idx="126">
                  <c:v>63292</c:v>
                </c:pt>
                <c:pt idx="127">
                  <c:v>63849.5</c:v>
                </c:pt>
                <c:pt idx="128">
                  <c:v>63984</c:v>
                </c:pt>
                <c:pt idx="129">
                  <c:v>63987</c:v>
                </c:pt>
                <c:pt idx="130">
                  <c:v>64083.5</c:v>
                </c:pt>
                <c:pt idx="131">
                  <c:v>64238.5</c:v>
                </c:pt>
                <c:pt idx="132">
                  <c:v>64970</c:v>
                </c:pt>
                <c:pt idx="133">
                  <c:v>64990.5</c:v>
                </c:pt>
                <c:pt idx="134">
                  <c:v>65106.5</c:v>
                </c:pt>
                <c:pt idx="135">
                  <c:v>65229</c:v>
                </c:pt>
                <c:pt idx="136">
                  <c:v>65272</c:v>
                </c:pt>
                <c:pt idx="137">
                  <c:v>65286.5</c:v>
                </c:pt>
                <c:pt idx="138">
                  <c:v>65303.5</c:v>
                </c:pt>
                <c:pt idx="139">
                  <c:v>65379.5</c:v>
                </c:pt>
                <c:pt idx="140">
                  <c:v>66319.5</c:v>
                </c:pt>
                <c:pt idx="141">
                  <c:v>66966.5</c:v>
                </c:pt>
                <c:pt idx="142">
                  <c:v>67271</c:v>
                </c:pt>
                <c:pt idx="143">
                  <c:v>67295</c:v>
                </c:pt>
                <c:pt idx="144">
                  <c:v>67400.5</c:v>
                </c:pt>
                <c:pt idx="145">
                  <c:v>68302.5</c:v>
                </c:pt>
                <c:pt idx="146">
                  <c:v>68305</c:v>
                </c:pt>
                <c:pt idx="147">
                  <c:v>68311</c:v>
                </c:pt>
                <c:pt idx="148">
                  <c:v>68311</c:v>
                </c:pt>
                <c:pt idx="149">
                  <c:v>68320.5</c:v>
                </c:pt>
                <c:pt idx="150">
                  <c:v>68320.5</c:v>
                </c:pt>
                <c:pt idx="151">
                  <c:v>68323.5</c:v>
                </c:pt>
                <c:pt idx="152">
                  <c:v>68335</c:v>
                </c:pt>
                <c:pt idx="153">
                  <c:v>68335</c:v>
                </c:pt>
                <c:pt idx="154">
                  <c:v>68381</c:v>
                </c:pt>
                <c:pt idx="155">
                  <c:v>68381</c:v>
                </c:pt>
                <c:pt idx="156">
                  <c:v>68389.5</c:v>
                </c:pt>
                <c:pt idx="157">
                  <c:v>68389.5</c:v>
                </c:pt>
                <c:pt idx="158">
                  <c:v>68390</c:v>
                </c:pt>
                <c:pt idx="159">
                  <c:v>68427.5</c:v>
                </c:pt>
                <c:pt idx="160">
                  <c:v>68465.5</c:v>
                </c:pt>
                <c:pt idx="161">
                  <c:v>68465.5</c:v>
                </c:pt>
                <c:pt idx="162">
                  <c:v>68465.5</c:v>
                </c:pt>
                <c:pt idx="163">
                  <c:v>68472</c:v>
                </c:pt>
                <c:pt idx="164">
                  <c:v>68472</c:v>
                </c:pt>
                <c:pt idx="165">
                  <c:v>69296.5</c:v>
                </c:pt>
                <c:pt idx="166">
                  <c:v>69296.5</c:v>
                </c:pt>
                <c:pt idx="167">
                  <c:v>69424.5</c:v>
                </c:pt>
                <c:pt idx="168">
                  <c:v>69424.5</c:v>
                </c:pt>
                <c:pt idx="169">
                  <c:v>69445</c:v>
                </c:pt>
                <c:pt idx="170">
                  <c:v>69445</c:v>
                </c:pt>
                <c:pt idx="171">
                  <c:v>69467.5</c:v>
                </c:pt>
                <c:pt idx="172">
                  <c:v>69553</c:v>
                </c:pt>
                <c:pt idx="173">
                  <c:v>69553</c:v>
                </c:pt>
                <c:pt idx="174">
                  <c:v>69604.5</c:v>
                </c:pt>
                <c:pt idx="175">
                  <c:v>69604.5</c:v>
                </c:pt>
                <c:pt idx="176">
                  <c:v>70177.5</c:v>
                </c:pt>
                <c:pt idx="177">
                  <c:v>70224</c:v>
                </c:pt>
                <c:pt idx="178">
                  <c:v>70227</c:v>
                </c:pt>
                <c:pt idx="179">
                  <c:v>70233</c:v>
                </c:pt>
                <c:pt idx="180">
                  <c:v>70308.5</c:v>
                </c:pt>
                <c:pt idx="181">
                  <c:v>70309</c:v>
                </c:pt>
                <c:pt idx="182">
                  <c:v>70343.5</c:v>
                </c:pt>
                <c:pt idx="183">
                  <c:v>70423</c:v>
                </c:pt>
                <c:pt idx="184">
                  <c:v>70460</c:v>
                </c:pt>
                <c:pt idx="185">
                  <c:v>70460.5</c:v>
                </c:pt>
                <c:pt idx="186">
                  <c:v>70480.5</c:v>
                </c:pt>
                <c:pt idx="187">
                  <c:v>70481</c:v>
                </c:pt>
                <c:pt idx="188">
                  <c:v>70481</c:v>
                </c:pt>
                <c:pt idx="189">
                  <c:v>70481</c:v>
                </c:pt>
                <c:pt idx="190">
                  <c:v>70481</c:v>
                </c:pt>
                <c:pt idx="191">
                  <c:v>70485</c:v>
                </c:pt>
                <c:pt idx="192">
                  <c:v>70485</c:v>
                </c:pt>
                <c:pt idx="193">
                  <c:v>71428</c:v>
                </c:pt>
                <c:pt idx="194">
                  <c:v>71470</c:v>
                </c:pt>
                <c:pt idx="195">
                  <c:v>71472.5</c:v>
                </c:pt>
                <c:pt idx="196">
                  <c:v>71592.5</c:v>
                </c:pt>
                <c:pt idx="197">
                  <c:v>71644</c:v>
                </c:pt>
                <c:pt idx="198">
                  <c:v>71656</c:v>
                </c:pt>
                <c:pt idx="199">
                  <c:v>71658.5</c:v>
                </c:pt>
                <c:pt idx="200">
                  <c:v>71670.5</c:v>
                </c:pt>
                <c:pt idx="201">
                  <c:v>71782</c:v>
                </c:pt>
                <c:pt idx="202">
                  <c:v>72559.5</c:v>
                </c:pt>
                <c:pt idx="203">
                  <c:v>72749</c:v>
                </c:pt>
              </c:numCache>
            </c:numRef>
          </c:xVal>
          <c:yVal>
            <c:numRef>
              <c:f>'A (2)'!$O$21:$O$876</c:f>
              <c:numCache>
                <c:formatCode>General</c:formatCode>
                <c:ptCount val="856"/>
                <c:pt idx="3">
                  <c:v>0.13194028052518905</c:v>
                </c:pt>
                <c:pt idx="18">
                  <c:v>0.10798369117851683</c:v>
                </c:pt>
                <c:pt idx="19">
                  <c:v>0.10783850601300304</c:v>
                </c:pt>
                <c:pt idx="20">
                  <c:v>0.10773583936024686</c:v>
                </c:pt>
                <c:pt idx="21">
                  <c:v>0.10756058012473378</c:v>
                </c:pt>
                <c:pt idx="22">
                  <c:v>0.10740295051646168</c:v>
                </c:pt>
                <c:pt idx="23">
                  <c:v>0.10737287644646239</c:v>
                </c:pt>
                <c:pt idx="24">
                  <c:v>0.10727539497818883</c:v>
                </c:pt>
                <c:pt idx="25">
                  <c:v>0.10526458043582282</c:v>
                </c:pt>
                <c:pt idx="26">
                  <c:v>0.10310132146966731</c:v>
                </c:pt>
                <c:pt idx="27">
                  <c:v>0.10284102520863903</c:v>
                </c:pt>
                <c:pt idx="30">
                  <c:v>9.8623396150463366E-2</c:v>
                </c:pt>
                <c:pt idx="37">
                  <c:v>6.3198215765098126E-2</c:v>
                </c:pt>
                <c:pt idx="42">
                  <c:v>6.0345327262752116E-2</c:v>
                </c:pt>
                <c:pt idx="43">
                  <c:v>5.8695401560377516E-2</c:v>
                </c:pt>
                <c:pt idx="44">
                  <c:v>5.8549179357967204E-2</c:v>
                </c:pt>
                <c:pt idx="45">
                  <c:v>5.8156142374183428E-2</c:v>
                </c:pt>
                <c:pt idx="48">
                  <c:v>5.0163699012649179E-2</c:v>
                </c:pt>
                <c:pt idx="49">
                  <c:v>5.0163699012649179E-2</c:v>
                </c:pt>
                <c:pt idx="50">
                  <c:v>4.9582958350594022E-2</c:v>
                </c:pt>
                <c:pt idx="51">
                  <c:v>4.7439403085472537E-2</c:v>
                </c:pt>
                <c:pt idx="52">
                  <c:v>4.7370958650301748E-2</c:v>
                </c:pt>
                <c:pt idx="68">
                  <c:v>4.0718366959080488E-2</c:v>
                </c:pt>
                <c:pt idx="70">
                  <c:v>3.641673791228614E-2</c:v>
                </c:pt>
                <c:pt idx="71">
                  <c:v>3.6410515690906975E-2</c:v>
                </c:pt>
                <c:pt idx="82">
                  <c:v>2.5692739365299547E-2</c:v>
                </c:pt>
                <c:pt idx="92">
                  <c:v>2.0990814076445735E-2</c:v>
                </c:pt>
                <c:pt idx="95">
                  <c:v>1.9076443965456741E-2</c:v>
                </c:pt>
                <c:pt idx="96">
                  <c:v>1.9010073604079011E-2</c:v>
                </c:pt>
                <c:pt idx="97">
                  <c:v>1.8839999553048561E-2</c:v>
                </c:pt>
                <c:pt idx="98">
                  <c:v>1.873007364201669E-2</c:v>
                </c:pt>
                <c:pt idx="99">
                  <c:v>1.8676147723397291E-2</c:v>
                </c:pt>
                <c:pt idx="102">
                  <c:v>1.6555407269999392E-2</c:v>
                </c:pt>
                <c:pt idx="103">
                  <c:v>1.6507703572759144E-2</c:v>
                </c:pt>
                <c:pt idx="104">
                  <c:v>1.6501481351379993E-2</c:v>
                </c:pt>
                <c:pt idx="110">
                  <c:v>9.9111118739503568E-3</c:v>
                </c:pt>
                <c:pt idx="113">
                  <c:v>5.4715569199179082E-3</c:v>
                </c:pt>
                <c:pt idx="115">
                  <c:v>5.4715569199179082E-3</c:v>
                </c:pt>
                <c:pt idx="122">
                  <c:v>1.4136315438074143E-3</c:v>
                </c:pt>
                <c:pt idx="124">
                  <c:v>9.4385382968065201E-4</c:v>
                </c:pt>
                <c:pt idx="141">
                  <c:v>-6.9500710266835186E-3</c:v>
                </c:pt>
                <c:pt idx="142">
                  <c:v>-7.5816264966685198E-3</c:v>
                </c:pt>
                <c:pt idx="143">
                  <c:v>-7.6314042677018135E-3</c:v>
                </c:pt>
                <c:pt idx="144">
                  <c:v>-7.8502190528690341E-3</c:v>
                </c:pt>
                <c:pt idx="145">
                  <c:v>-9.7210336142039E-3</c:v>
                </c:pt>
                <c:pt idx="146">
                  <c:v>-9.7262187986865423E-3</c:v>
                </c:pt>
                <c:pt idx="147">
                  <c:v>-9.7386632414448449E-3</c:v>
                </c:pt>
                <c:pt idx="148">
                  <c:v>-9.7386632414448449E-3</c:v>
                </c:pt>
                <c:pt idx="149">
                  <c:v>-9.7583669424788633E-3</c:v>
                </c:pt>
                <c:pt idx="150">
                  <c:v>-9.7583669424788633E-3</c:v>
                </c:pt>
                <c:pt idx="151">
                  <c:v>-9.7645891638580284E-3</c:v>
                </c:pt>
                <c:pt idx="152">
                  <c:v>-9.7884410124781662E-3</c:v>
                </c:pt>
                <c:pt idx="153">
                  <c:v>-9.7884410124781662E-3</c:v>
                </c:pt>
                <c:pt idx="154">
                  <c:v>-9.8838484069586618E-3</c:v>
                </c:pt>
                <c:pt idx="155">
                  <c:v>-9.8838484069586618E-3</c:v>
                </c:pt>
                <c:pt idx="156">
                  <c:v>-9.9014780341996067E-3</c:v>
                </c:pt>
                <c:pt idx="157">
                  <c:v>-9.9014780341996067E-3</c:v>
                </c:pt>
                <c:pt idx="158">
                  <c:v>-9.9025150710961296E-3</c:v>
                </c:pt>
                <c:pt idx="159">
                  <c:v>-9.9802928383356804E-3</c:v>
                </c:pt>
                <c:pt idx="160">
                  <c:v>-1.0059107642471726E-2</c:v>
                </c:pt>
                <c:pt idx="161">
                  <c:v>-1.0059107642471726E-2</c:v>
                </c:pt>
                <c:pt idx="162">
                  <c:v>-1.0059107642471726E-2</c:v>
                </c:pt>
                <c:pt idx="163">
                  <c:v>-1.007258912212658E-2</c:v>
                </c:pt>
                <c:pt idx="164">
                  <c:v>-1.007258912212658E-2</c:v>
                </c:pt>
                <c:pt idx="165">
                  <c:v>-1.1782662964499729E-2</c:v>
                </c:pt>
                <c:pt idx="166">
                  <c:v>-1.1782662964499729E-2</c:v>
                </c:pt>
                <c:pt idx="167">
                  <c:v>-1.2048144410010675E-2</c:v>
                </c:pt>
                <c:pt idx="168">
                  <c:v>-1.2048144410010675E-2</c:v>
                </c:pt>
                <c:pt idx="169">
                  <c:v>-1.209066292276828E-2</c:v>
                </c:pt>
                <c:pt idx="170">
                  <c:v>-1.209066292276828E-2</c:v>
                </c:pt>
                <c:pt idx="171">
                  <c:v>-1.2137329583112005E-2</c:v>
                </c:pt>
                <c:pt idx="172">
                  <c:v>-1.2314662892418143E-2</c:v>
                </c:pt>
                <c:pt idx="173">
                  <c:v>-1.2314662892418143E-2</c:v>
                </c:pt>
                <c:pt idx="174">
                  <c:v>-1.2421477692760419E-2</c:v>
                </c:pt>
                <c:pt idx="175">
                  <c:v>-1.2421477692760419E-2</c:v>
                </c:pt>
                <c:pt idx="176">
                  <c:v>-1.3609921976180467E-2</c:v>
                </c:pt>
                <c:pt idx="177">
                  <c:v>-1.3706366407557485E-2</c:v>
                </c:pt>
                <c:pt idx="178">
                  <c:v>-1.3712588628936651E-2</c:v>
                </c:pt>
                <c:pt idx="179">
                  <c:v>-1.3725033071694981E-2</c:v>
                </c:pt>
                <c:pt idx="180">
                  <c:v>-1.388162564307055E-2</c:v>
                </c:pt>
                <c:pt idx="181">
                  <c:v>-1.38826626799671E-2</c:v>
                </c:pt>
                <c:pt idx="182">
                  <c:v>-1.3954218225827458E-2</c:v>
                </c:pt>
                <c:pt idx="183">
                  <c:v>-1.4119107092375266E-2</c:v>
                </c:pt>
                <c:pt idx="184">
                  <c:v>-1.4195847822718266E-2</c:v>
                </c:pt>
                <c:pt idx="185">
                  <c:v>-1.4196884859614789E-2</c:v>
                </c:pt>
                <c:pt idx="186">
                  <c:v>-1.4238366335475872E-2</c:v>
                </c:pt>
                <c:pt idx="187">
                  <c:v>-1.4239403372372395E-2</c:v>
                </c:pt>
                <c:pt idx="188">
                  <c:v>-1.4239403372372395E-2</c:v>
                </c:pt>
                <c:pt idx="189">
                  <c:v>-1.4239403372372395E-2</c:v>
                </c:pt>
                <c:pt idx="190">
                  <c:v>-1.4239403372372395E-2</c:v>
                </c:pt>
                <c:pt idx="191">
                  <c:v>-1.4247699667544633E-2</c:v>
                </c:pt>
                <c:pt idx="192">
                  <c:v>-1.4247699667544633E-2</c:v>
                </c:pt>
                <c:pt idx="193">
                  <c:v>-1.620355125439471E-2</c:v>
                </c:pt>
                <c:pt idx="194">
                  <c:v>-1.6290662353702995E-2</c:v>
                </c:pt>
                <c:pt idx="195">
                  <c:v>-1.6295847538185609E-2</c:v>
                </c:pt>
                <c:pt idx="196">
                  <c:v>-1.6544736393352105E-2</c:v>
                </c:pt>
                <c:pt idx="197">
                  <c:v>-1.6651551193694408E-2</c:v>
                </c:pt>
                <c:pt idx="198">
                  <c:v>-1.6676440079211069E-2</c:v>
                </c:pt>
                <c:pt idx="199">
                  <c:v>-1.6681625263693683E-2</c:v>
                </c:pt>
                <c:pt idx="200">
                  <c:v>-1.6706514149210344E-2</c:v>
                </c:pt>
                <c:pt idx="201">
                  <c:v>-1.6937773377135895E-2</c:v>
                </c:pt>
                <c:pt idx="202">
                  <c:v>-1.8550365751235504E-2</c:v>
                </c:pt>
                <c:pt idx="203">
                  <c:v>-1.8943402735019266E-2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5A6-448E-ACFD-48A51719FA55}"/>
            </c:ext>
          </c:extLst>
        </c:ser>
        <c:ser>
          <c:idx val="8"/>
          <c:order val="8"/>
          <c:tx>
            <c:strRef>
              <c:f>'A (2)'!$Y$1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(2)'!$X$2:$X$30</c:f>
              <c:numCache>
                <c:formatCode>General</c:formatCode>
                <c:ptCount val="29"/>
                <c:pt idx="0">
                  <c:v>-9000</c:v>
                </c:pt>
                <c:pt idx="1">
                  <c:v>-6000</c:v>
                </c:pt>
                <c:pt idx="2">
                  <c:v>-3000</c:v>
                </c:pt>
                <c:pt idx="3">
                  <c:v>0</c:v>
                </c:pt>
                <c:pt idx="4">
                  <c:v>3000</c:v>
                </c:pt>
                <c:pt idx="5">
                  <c:v>6000</c:v>
                </c:pt>
                <c:pt idx="6">
                  <c:v>9000</c:v>
                </c:pt>
                <c:pt idx="7">
                  <c:v>12000</c:v>
                </c:pt>
                <c:pt idx="8">
                  <c:v>15000</c:v>
                </c:pt>
                <c:pt idx="9">
                  <c:v>18000</c:v>
                </c:pt>
                <c:pt idx="10">
                  <c:v>21000</c:v>
                </c:pt>
                <c:pt idx="11">
                  <c:v>24000</c:v>
                </c:pt>
                <c:pt idx="12">
                  <c:v>27000</c:v>
                </c:pt>
                <c:pt idx="13">
                  <c:v>30000</c:v>
                </c:pt>
                <c:pt idx="14">
                  <c:v>33000</c:v>
                </c:pt>
                <c:pt idx="15">
                  <c:v>36000</c:v>
                </c:pt>
                <c:pt idx="16">
                  <c:v>39000</c:v>
                </c:pt>
                <c:pt idx="17">
                  <c:v>42000</c:v>
                </c:pt>
                <c:pt idx="18">
                  <c:v>45000</c:v>
                </c:pt>
                <c:pt idx="19">
                  <c:v>48000</c:v>
                </c:pt>
                <c:pt idx="20">
                  <c:v>51000</c:v>
                </c:pt>
                <c:pt idx="21">
                  <c:v>54000</c:v>
                </c:pt>
                <c:pt idx="22">
                  <c:v>57000</c:v>
                </c:pt>
                <c:pt idx="23">
                  <c:v>60000</c:v>
                </c:pt>
                <c:pt idx="24">
                  <c:v>63000</c:v>
                </c:pt>
                <c:pt idx="25">
                  <c:v>66000</c:v>
                </c:pt>
                <c:pt idx="26">
                  <c:v>69000</c:v>
                </c:pt>
                <c:pt idx="27">
                  <c:v>72000</c:v>
                </c:pt>
                <c:pt idx="28">
                  <c:v>75000</c:v>
                </c:pt>
              </c:numCache>
            </c:numRef>
          </c:xVal>
          <c:yVal>
            <c:numRef>
              <c:f>'A (2)'!$Y$2:$Y$30</c:f>
              <c:numCache>
                <c:formatCode>General</c:formatCode>
                <c:ptCount val="29"/>
                <c:pt idx="0">
                  <c:v>-0.66493334057284237</c:v>
                </c:pt>
                <c:pt idx="1">
                  <c:v>-0.60308758873211354</c:v>
                </c:pt>
                <c:pt idx="2">
                  <c:v>-0.54418081172006683</c:v>
                </c:pt>
                <c:pt idx="3">
                  <c:v>-0.48821300953670244</c:v>
                </c:pt>
                <c:pt idx="4">
                  <c:v>-0.43518418218202021</c:v>
                </c:pt>
                <c:pt idx="5">
                  <c:v>-0.38509432965602014</c:v>
                </c:pt>
                <c:pt idx="6">
                  <c:v>-0.33794345195870235</c:v>
                </c:pt>
                <c:pt idx="7">
                  <c:v>-0.29373154909006671</c:v>
                </c:pt>
                <c:pt idx="8">
                  <c:v>-0.25245862105011324</c:v>
                </c:pt>
                <c:pt idx="9">
                  <c:v>-0.21412466783884196</c:v>
                </c:pt>
                <c:pt idx="10">
                  <c:v>-0.17872968945625292</c:v>
                </c:pt>
                <c:pt idx="11">
                  <c:v>-0.14627368590234607</c:v>
                </c:pt>
                <c:pt idx="12">
                  <c:v>-0.11675665717712144</c:v>
                </c:pt>
                <c:pt idx="13">
                  <c:v>-9.0178603280579056E-2</c:v>
                </c:pt>
                <c:pt idx="14">
                  <c:v>-6.6539524212718804E-2</c:v>
                </c:pt>
                <c:pt idx="15">
                  <c:v>-4.5839419973540657E-2</c:v>
                </c:pt>
                <c:pt idx="16">
                  <c:v>-2.8078290563044811E-2</c:v>
                </c:pt>
                <c:pt idx="17">
                  <c:v>-1.325613598123121E-2</c:v>
                </c:pt>
                <c:pt idx="18">
                  <c:v>-1.372956228099742E-3</c:v>
                </c:pt>
                <c:pt idx="19">
                  <c:v>7.5712486963495085E-3</c:v>
                </c:pt>
                <c:pt idx="20">
                  <c:v>1.3576478792116542E-2</c:v>
                </c:pt>
                <c:pt idx="21">
                  <c:v>1.6642734059201358E-2</c:v>
                </c:pt>
                <c:pt idx="22">
                  <c:v>1.6770014497604069E-2</c:v>
                </c:pt>
                <c:pt idx="23">
                  <c:v>1.395832010732434E-2</c:v>
                </c:pt>
                <c:pt idx="24">
                  <c:v>8.2076508883627275E-3</c:v>
                </c:pt>
                <c:pt idx="25">
                  <c:v>-4.8199315928132425E-4</c:v>
                </c:pt>
                <c:pt idx="26">
                  <c:v>-1.2110612035607371E-2</c:v>
                </c:pt>
                <c:pt idx="27">
                  <c:v>-2.6678205740615635E-2</c:v>
                </c:pt>
                <c:pt idx="28">
                  <c:v>-4.4184774274306338E-2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5A6-448E-ACFD-48A51719FA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7514776"/>
        <c:axId val="1"/>
      </c:scatterChart>
      <c:valAx>
        <c:axId val="777514776"/>
        <c:scaling>
          <c:orientation val="minMax"/>
          <c:max val="72000"/>
          <c:min val="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475334147587993"/>
              <c:y val="0.870481927710843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2"/>
          <c:min val="-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1155115511551157E-2"/>
              <c:y val="0.385542168674698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751477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9009900990099011E-3"/>
          <c:y val="0.92168674698795183"/>
          <c:w val="0.98019957901301946"/>
          <c:h val="0.9819277108433734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VW Boo -Residuals</a:t>
            </a:r>
          </a:p>
        </c:rich>
      </c:tx>
      <c:layout>
        <c:manualLayout>
          <c:xMode val="edge"/>
          <c:yMode val="edge"/>
          <c:x val="0.37458797848288766"/>
          <c:y val="3.3132530120481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56458778843689"/>
          <c:y val="0.14457831325301204"/>
          <c:w val="0.80198149040437161"/>
          <c:h val="0.6656626506024095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(2)'!$H$20:$H$20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(2)'!$F$21:$F$876</c:f>
              <c:numCache>
                <c:formatCode>General</c:formatCode>
                <c:ptCount val="856"/>
                <c:pt idx="0">
                  <c:v>-6197.5</c:v>
                </c:pt>
                <c:pt idx="1">
                  <c:v>-5181</c:v>
                </c:pt>
                <c:pt idx="2">
                  <c:v>1.5</c:v>
                </c:pt>
                <c:pt idx="3">
                  <c:v>1.5</c:v>
                </c:pt>
                <c:pt idx="4">
                  <c:v>4.5</c:v>
                </c:pt>
                <c:pt idx="5">
                  <c:v>10.5</c:v>
                </c:pt>
                <c:pt idx="6">
                  <c:v>13</c:v>
                </c:pt>
                <c:pt idx="7">
                  <c:v>16</c:v>
                </c:pt>
                <c:pt idx="8">
                  <c:v>22</c:v>
                </c:pt>
                <c:pt idx="9">
                  <c:v>62.5</c:v>
                </c:pt>
                <c:pt idx="10">
                  <c:v>97.5</c:v>
                </c:pt>
                <c:pt idx="11">
                  <c:v>115.5</c:v>
                </c:pt>
                <c:pt idx="12">
                  <c:v>118</c:v>
                </c:pt>
                <c:pt idx="13">
                  <c:v>208.5</c:v>
                </c:pt>
                <c:pt idx="14">
                  <c:v>211.5</c:v>
                </c:pt>
                <c:pt idx="15">
                  <c:v>281.5</c:v>
                </c:pt>
                <c:pt idx="16">
                  <c:v>284.5</c:v>
                </c:pt>
                <c:pt idx="17">
                  <c:v>299</c:v>
                </c:pt>
                <c:pt idx="18">
                  <c:v>11552</c:v>
                </c:pt>
                <c:pt idx="19">
                  <c:v>11622</c:v>
                </c:pt>
                <c:pt idx="20">
                  <c:v>11671.5</c:v>
                </c:pt>
                <c:pt idx="21">
                  <c:v>11756</c:v>
                </c:pt>
                <c:pt idx="22">
                  <c:v>11832</c:v>
                </c:pt>
                <c:pt idx="23">
                  <c:v>11846.5</c:v>
                </c:pt>
                <c:pt idx="24">
                  <c:v>11893.5</c:v>
                </c:pt>
                <c:pt idx="25">
                  <c:v>12863</c:v>
                </c:pt>
                <c:pt idx="26">
                  <c:v>13906</c:v>
                </c:pt>
                <c:pt idx="27">
                  <c:v>14031.5</c:v>
                </c:pt>
                <c:pt idx="28">
                  <c:v>15092</c:v>
                </c:pt>
                <c:pt idx="29">
                  <c:v>15945</c:v>
                </c:pt>
                <c:pt idx="30">
                  <c:v>16065</c:v>
                </c:pt>
                <c:pt idx="31">
                  <c:v>16065</c:v>
                </c:pt>
                <c:pt idx="32">
                  <c:v>17070</c:v>
                </c:pt>
                <c:pt idx="33">
                  <c:v>17245</c:v>
                </c:pt>
                <c:pt idx="34">
                  <c:v>28972</c:v>
                </c:pt>
                <c:pt idx="35">
                  <c:v>28974</c:v>
                </c:pt>
                <c:pt idx="36">
                  <c:v>28974.5</c:v>
                </c:pt>
                <c:pt idx="37">
                  <c:v>33145</c:v>
                </c:pt>
                <c:pt idx="38">
                  <c:v>33171</c:v>
                </c:pt>
                <c:pt idx="39">
                  <c:v>33174</c:v>
                </c:pt>
                <c:pt idx="40">
                  <c:v>33439.5</c:v>
                </c:pt>
                <c:pt idx="41">
                  <c:v>33442.5</c:v>
                </c:pt>
                <c:pt idx="42">
                  <c:v>34520.5</c:v>
                </c:pt>
                <c:pt idx="43">
                  <c:v>35316</c:v>
                </c:pt>
                <c:pt idx="44">
                  <c:v>35386.5</c:v>
                </c:pt>
                <c:pt idx="45">
                  <c:v>35576</c:v>
                </c:pt>
                <c:pt idx="46">
                  <c:v>35595.5</c:v>
                </c:pt>
                <c:pt idx="47">
                  <c:v>38473</c:v>
                </c:pt>
                <c:pt idx="48">
                  <c:v>39429.5</c:v>
                </c:pt>
                <c:pt idx="49">
                  <c:v>39429.5</c:v>
                </c:pt>
                <c:pt idx="50">
                  <c:v>39709.5</c:v>
                </c:pt>
                <c:pt idx="51">
                  <c:v>40743</c:v>
                </c:pt>
                <c:pt idx="52">
                  <c:v>40776</c:v>
                </c:pt>
                <c:pt idx="53">
                  <c:v>41680.5</c:v>
                </c:pt>
                <c:pt idx="54">
                  <c:v>41681</c:v>
                </c:pt>
                <c:pt idx="55">
                  <c:v>41777</c:v>
                </c:pt>
                <c:pt idx="56">
                  <c:v>41777</c:v>
                </c:pt>
                <c:pt idx="57">
                  <c:v>41829.5</c:v>
                </c:pt>
                <c:pt idx="58">
                  <c:v>41835.5</c:v>
                </c:pt>
                <c:pt idx="59">
                  <c:v>41835.5</c:v>
                </c:pt>
                <c:pt idx="60">
                  <c:v>41835.5</c:v>
                </c:pt>
                <c:pt idx="61">
                  <c:v>42554.5</c:v>
                </c:pt>
                <c:pt idx="62">
                  <c:v>42560.5</c:v>
                </c:pt>
                <c:pt idx="63">
                  <c:v>42752.5</c:v>
                </c:pt>
                <c:pt idx="64">
                  <c:v>42752.5</c:v>
                </c:pt>
                <c:pt idx="65">
                  <c:v>42755.5</c:v>
                </c:pt>
                <c:pt idx="66">
                  <c:v>42770</c:v>
                </c:pt>
                <c:pt idx="67">
                  <c:v>42776.5</c:v>
                </c:pt>
                <c:pt idx="68">
                  <c:v>43983.5</c:v>
                </c:pt>
                <c:pt idx="69">
                  <c:v>45986.5</c:v>
                </c:pt>
                <c:pt idx="70">
                  <c:v>46057.5</c:v>
                </c:pt>
                <c:pt idx="71">
                  <c:v>46060.5</c:v>
                </c:pt>
                <c:pt idx="72">
                  <c:v>46094.5</c:v>
                </c:pt>
                <c:pt idx="73">
                  <c:v>46123.5</c:v>
                </c:pt>
                <c:pt idx="74">
                  <c:v>46126.5</c:v>
                </c:pt>
                <c:pt idx="75">
                  <c:v>46129.5</c:v>
                </c:pt>
                <c:pt idx="76">
                  <c:v>47026.5</c:v>
                </c:pt>
                <c:pt idx="77">
                  <c:v>47041</c:v>
                </c:pt>
                <c:pt idx="78">
                  <c:v>47041</c:v>
                </c:pt>
                <c:pt idx="79">
                  <c:v>47070.5</c:v>
                </c:pt>
                <c:pt idx="80">
                  <c:v>49001.5</c:v>
                </c:pt>
                <c:pt idx="81">
                  <c:v>50615.5</c:v>
                </c:pt>
                <c:pt idx="82">
                  <c:v>51228</c:v>
                </c:pt>
                <c:pt idx="83">
                  <c:v>51259.5</c:v>
                </c:pt>
                <c:pt idx="84">
                  <c:v>51259.5</c:v>
                </c:pt>
                <c:pt idx="85">
                  <c:v>51405.5</c:v>
                </c:pt>
                <c:pt idx="86">
                  <c:v>52495</c:v>
                </c:pt>
                <c:pt idx="87">
                  <c:v>52495.5</c:v>
                </c:pt>
                <c:pt idx="88">
                  <c:v>53240.5</c:v>
                </c:pt>
                <c:pt idx="89">
                  <c:v>53313.5</c:v>
                </c:pt>
                <c:pt idx="90">
                  <c:v>53462</c:v>
                </c:pt>
                <c:pt idx="91">
                  <c:v>53462</c:v>
                </c:pt>
                <c:pt idx="92">
                  <c:v>53495</c:v>
                </c:pt>
                <c:pt idx="93">
                  <c:v>54373.5</c:v>
                </c:pt>
                <c:pt idx="94">
                  <c:v>54373.5</c:v>
                </c:pt>
                <c:pt idx="95">
                  <c:v>54418</c:v>
                </c:pt>
                <c:pt idx="96">
                  <c:v>54450</c:v>
                </c:pt>
                <c:pt idx="97">
                  <c:v>54532</c:v>
                </c:pt>
                <c:pt idx="98">
                  <c:v>54585</c:v>
                </c:pt>
                <c:pt idx="99">
                  <c:v>54611</c:v>
                </c:pt>
                <c:pt idx="100">
                  <c:v>55250.5</c:v>
                </c:pt>
                <c:pt idx="101">
                  <c:v>55594.5</c:v>
                </c:pt>
                <c:pt idx="102">
                  <c:v>55633.5</c:v>
                </c:pt>
                <c:pt idx="103">
                  <c:v>55656.5</c:v>
                </c:pt>
                <c:pt idx="104">
                  <c:v>55659.5</c:v>
                </c:pt>
                <c:pt idx="105">
                  <c:v>56331.5</c:v>
                </c:pt>
                <c:pt idx="106">
                  <c:v>56331.5</c:v>
                </c:pt>
                <c:pt idx="107">
                  <c:v>56704.5</c:v>
                </c:pt>
                <c:pt idx="108">
                  <c:v>57782.5</c:v>
                </c:pt>
                <c:pt idx="109">
                  <c:v>58721.5</c:v>
                </c:pt>
                <c:pt idx="110">
                  <c:v>58837</c:v>
                </c:pt>
                <c:pt idx="111">
                  <c:v>59830.5</c:v>
                </c:pt>
                <c:pt idx="112">
                  <c:v>60838.5</c:v>
                </c:pt>
                <c:pt idx="113">
                  <c:v>60977.5</c:v>
                </c:pt>
                <c:pt idx="114">
                  <c:v>60977.5</c:v>
                </c:pt>
                <c:pt idx="115">
                  <c:v>60977.5</c:v>
                </c:pt>
                <c:pt idx="116">
                  <c:v>60990</c:v>
                </c:pt>
                <c:pt idx="117">
                  <c:v>62042</c:v>
                </c:pt>
                <c:pt idx="118">
                  <c:v>62112.5</c:v>
                </c:pt>
                <c:pt idx="119">
                  <c:v>62874.5</c:v>
                </c:pt>
                <c:pt idx="120">
                  <c:v>62933</c:v>
                </c:pt>
                <c:pt idx="121">
                  <c:v>62934</c:v>
                </c:pt>
                <c:pt idx="122">
                  <c:v>62934</c:v>
                </c:pt>
                <c:pt idx="123">
                  <c:v>63160.5</c:v>
                </c:pt>
                <c:pt idx="124">
                  <c:v>63160.5</c:v>
                </c:pt>
                <c:pt idx="125">
                  <c:v>63160.5</c:v>
                </c:pt>
                <c:pt idx="126">
                  <c:v>63292</c:v>
                </c:pt>
                <c:pt idx="127">
                  <c:v>63849.5</c:v>
                </c:pt>
                <c:pt idx="128">
                  <c:v>63984</c:v>
                </c:pt>
                <c:pt idx="129">
                  <c:v>63987</c:v>
                </c:pt>
                <c:pt idx="130">
                  <c:v>64083.5</c:v>
                </c:pt>
                <c:pt idx="131">
                  <c:v>64238.5</c:v>
                </c:pt>
                <c:pt idx="132">
                  <c:v>64970</c:v>
                </c:pt>
                <c:pt idx="133">
                  <c:v>64990.5</c:v>
                </c:pt>
                <c:pt idx="134">
                  <c:v>65106.5</c:v>
                </c:pt>
                <c:pt idx="135">
                  <c:v>65229</c:v>
                </c:pt>
                <c:pt idx="136">
                  <c:v>65272</c:v>
                </c:pt>
                <c:pt idx="137">
                  <c:v>65286.5</c:v>
                </c:pt>
                <c:pt idx="138">
                  <c:v>65303.5</c:v>
                </c:pt>
                <c:pt idx="139">
                  <c:v>65379.5</c:v>
                </c:pt>
                <c:pt idx="140">
                  <c:v>66319.5</c:v>
                </c:pt>
                <c:pt idx="141">
                  <c:v>66966.5</c:v>
                </c:pt>
                <c:pt idx="142">
                  <c:v>67271</c:v>
                </c:pt>
                <c:pt idx="143">
                  <c:v>67295</c:v>
                </c:pt>
                <c:pt idx="144">
                  <c:v>67400.5</c:v>
                </c:pt>
                <c:pt idx="145">
                  <c:v>68302.5</c:v>
                </c:pt>
                <c:pt idx="146">
                  <c:v>68305</c:v>
                </c:pt>
                <c:pt idx="147">
                  <c:v>68311</c:v>
                </c:pt>
                <c:pt idx="148">
                  <c:v>68311</c:v>
                </c:pt>
                <c:pt idx="149">
                  <c:v>68320.5</c:v>
                </c:pt>
                <c:pt idx="150">
                  <c:v>68320.5</c:v>
                </c:pt>
                <c:pt idx="151">
                  <c:v>68323.5</c:v>
                </c:pt>
                <c:pt idx="152">
                  <c:v>68335</c:v>
                </c:pt>
                <c:pt idx="153">
                  <c:v>68335</c:v>
                </c:pt>
                <c:pt idx="154">
                  <c:v>68381</c:v>
                </c:pt>
                <c:pt idx="155">
                  <c:v>68381</c:v>
                </c:pt>
                <c:pt idx="156">
                  <c:v>68389.5</c:v>
                </c:pt>
                <c:pt idx="157">
                  <c:v>68389.5</c:v>
                </c:pt>
                <c:pt idx="158">
                  <c:v>68390</c:v>
                </c:pt>
                <c:pt idx="159">
                  <c:v>68427.5</c:v>
                </c:pt>
                <c:pt idx="160">
                  <c:v>68465.5</c:v>
                </c:pt>
                <c:pt idx="161">
                  <c:v>68465.5</c:v>
                </c:pt>
                <c:pt idx="162">
                  <c:v>68465.5</c:v>
                </c:pt>
                <c:pt idx="163">
                  <c:v>68472</c:v>
                </c:pt>
                <c:pt idx="164">
                  <c:v>68472</c:v>
                </c:pt>
                <c:pt idx="165">
                  <c:v>69296.5</c:v>
                </c:pt>
                <c:pt idx="166">
                  <c:v>69296.5</c:v>
                </c:pt>
                <c:pt idx="167">
                  <c:v>69424.5</c:v>
                </c:pt>
                <c:pt idx="168">
                  <c:v>69424.5</c:v>
                </c:pt>
                <c:pt idx="169">
                  <c:v>69445</c:v>
                </c:pt>
                <c:pt idx="170">
                  <c:v>69445</c:v>
                </c:pt>
                <c:pt idx="171">
                  <c:v>69467.5</c:v>
                </c:pt>
                <c:pt idx="172">
                  <c:v>69553</c:v>
                </c:pt>
                <c:pt idx="173">
                  <c:v>69553</c:v>
                </c:pt>
                <c:pt idx="174">
                  <c:v>69604.5</c:v>
                </c:pt>
                <c:pt idx="175">
                  <c:v>69604.5</c:v>
                </c:pt>
                <c:pt idx="176">
                  <c:v>70177.5</c:v>
                </c:pt>
                <c:pt idx="177">
                  <c:v>70224</c:v>
                </c:pt>
                <c:pt idx="178">
                  <c:v>70227</c:v>
                </c:pt>
                <c:pt idx="179">
                  <c:v>70233</c:v>
                </c:pt>
                <c:pt idx="180">
                  <c:v>70308.5</c:v>
                </c:pt>
                <c:pt idx="181">
                  <c:v>70309</c:v>
                </c:pt>
                <c:pt idx="182">
                  <c:v>70343.5</c:v>
                </c:pt>
                <c:pt idx="183">
                  <c:v>70423</c:v>
                </c:pt>
                <c:pt idx="184">
                  <c:v>70460</c:v>
                </c:pt>
                <c:pt idx="185">
                  <c:v>70460.5</c:v>
                </c:pt>
                <c:pt idx="186">
                  <c:v>70480.5</c:v>
                </c:pt>
                <c:pt idx="187">
                  <c:v>70481</c:v>
                </c:pt>
                <c:pt idx="188">
                  <c:v>70481</c:v>
                </c:pt>
                <c:pt idx="189">
                  <c:v>70481</c:v>
                </c:pt>
                <c:pt idx="190">
                  <c:v>70481</c:v>
                </c:pt>
                <c:pt idx="191">
                  <c:v>70485</c:v>
                </c:pt>
                <c:pt idx="192">
                  <c:v>70485</c:v>
                </c:pt>
                <c:pt idx="193">
                  <c:v>71428</c:v>
                </c:pt>
                <c:pt idx="194">
                  <c:v>71470</c:v>
                </c:pt>
                <c:pt idx="195">
                  <c:v>71472.5</c:v>
                </c:pt>
                <c:pt idx="196">
                  <c:v>71592.5</c:v>
                </c:pt>
                <c:pt idx="197">
                  <c:v>71644</c:v>
                </c:pt>
                <c:pt idx="198">
                  <c:v>71656</c:v>
                </c:pt>
                <c:pt idx="199">
                  <c:v>71658.5</c:v>
                </c:pt>
                <c:pt idx="200">
                  <c:v>71670.5</c:v>
                </c:pt>
                <c:pt idx="201">
                  <c:v>71782</c:v>
                </c:pt>
                <c:pt idx="202">
                  <c:v>72559.5</c:v>
                </c:pt>
                <c:pt idx="203">
                  <c:v>72749</c:v>
                </c:pt>
              </c:numCache>
            </c:numRef>
          </c:xVal>
          <c:yVal>
            <c:numRef>
              <c:f>'A (2)'!$W$21:$W$876</c:f>
              <c:numCache>
                <c:formatCode>General</c:formatCode>
                <c:ptCount val="856"/>
                <c:pt idx="0">
                  <c:v>3.2722412800578082E-2</c:v>
                </c:pt>
                <c:pt idx="1">
                  <c:v>2.2981873176675549E-2</c:v>
                </c:pt>
                <c:pt idx="2">
                  <c:v>-2.6291444661494301E-2</c:v>
                </c:pt>
                <c:pt idx="4">
                  <c:v>-3.6300350857061847E-2</c:v>
                </c:pt>
                <c:pt idx="5">
                  <c:v>-1.9318154431010426E-2</c:v>
                </c:pt>
                <c:pt idx="6">
                  <c:v>-3.315890245176234E-2</c:v>
                </c:pt>
                <c:pt idx="7">
                  <c:v>-1.9167797380008178E-2</c:v>
                </c:pt>
                <c:pt idx="8">
                  <c:v>-2.1185578422049323E-2</c:v>
                </c:pt>
                <c:pt idx="9">
                  <c:v>-3.2805292962449384E-2</c:v>
                </c:pt>
                <c:pt idx="10">
                  <c:v>-2.8574985177924617E-2</c:v>
                </c:pt>
                <c:pt idx="11">
                  <c:v>-2.5627813981619341E-2</c:v>
                </c:pt>
                <c:pt idx="12">
                  <c:v>-2.346847627901244E-2</c:v>
                </c:pt>
                <c:pt idx="13">
                  <c:v>-2.4899077299779748E-2</c:v>
                </c:pt>
                <c:pt idx="14">
                  <c:v>-2.190778070707361E-2</c:v>
                </c:pt>
                <c:pt idx="15">
                  <c:v>-1.8443359170277562E-2</c:v>
                </c:pt>
                <c:pt idx="16">
                  <c:v>-2.6451991061120284E-2</c:v>
                </c:pt>
                <c:pt idx="17">
                  <c:v>-3.1327003769195394E-2</c:v>
                </c:pt>
                <c:pt idx="18">
                  <c:v>4.4029257899303342E-2</c:v>
                </c:pt>
                <c:pt idx="19">
                  <c:v>4.1752908444113335E-2</c:v>
                </c:pt>
                <c:pt idx="20">
                  <c:v>3.1294170004509181E-2</c:v>
                </c:pt>
                <c:pt idx="21">
                  <c:v>3.3199788527417673E-2</c:v>
                </c:pt>
                <c:pt idx="22">
                  <c:v>2.0933460726798081E-2</c:v>
                </c:pt>
                <c:pt idx="23">
                  <c:v>4.1113125613187085E-2</c:v>
                </c:pt>
                <c:pt idx="24">
                  <c:v>2.6489063020119108E-2</c:v>
                </c:pt>
                <c:pt idx="25">
                  <c:v>8.3621272087748277E-3</c:v>
                </c:pt>
                <c:pt idx="26">
                  <c:v>1.6156738990121822E-2</c:v>
                </c:pt>
                <c:pt idx="27">
                  <c:v>5.2317936901696838E-4</c:v>
                </c:pt>
                <c:pt idx="28">
                  <c:v>1.3916668425782486E-2</c:v>
                </c:pt>
                <c:pt idx="29">
                  <c:v>-6.627158276346079E-3</c:v>
                </c:pt>
                <c:pt idx="30">
                  <c:v>-2.5356346413825143E-2</c:v>
                </c:pt>
                <c:pt idx="31">
                  <c:v>-1.1356346410972967E-2</c:v>
                </c:pt>
                <c:pt idx="32">
                  <c:v>-3.1903692735044592E-2</c:v>
                </c:pt>
                <c:pt idx="33">
                  <c:v>1.1223769506354841E-2</c:v>
                </c:pt>
                <c:pt idx="34">
                  <c:v>-9.0708400511481047E-2</c:v>
                </c:pt>
                <c:pt idx="35">
                  <c:v>8.0937915831839041E-2</c:v>
                </c:pt>
                <c:pt idx="36">
                  <c:v>8.0074495116211508E-2</c:v>
                </c:pt>
                <c:pt idx="37">
                  <c:v>-8.1774434688270947E-3</c:v>
                </c:pt>
                <c:pt idx="38">
                  <c:v>7.6360201112968679E-2</c:v>
                </c:pt>
                <c:pt idx="39">
                  <c:v>6.4383789695825006E-2</c:v>
                </c:pt>
                <c:pt idx="40">
                  <c:v>7.1983018463769088E-2</c:v>
                </c:pt>
                <c:pt idx="41">
                  <c:v>5.6006870084057692E-2</c:v>
                </c:pt>
                <c:pt idx="42">
                  <c:v>0.10443448712103609</c:v>
                </c:pt>
                <c:pt idx="43">
                  <c:v>4.297622379648311E-2</c:v>
                </c:pt>
                <c:pt idx="44">
                  <c:v>4.5080714541882366E-2</c:v>
                </c:pt>
                <c:pt idx="45">
                  <c:v>2.3546929328874089E-2</c:v>
                </c:pt>
                <c:pt idx="46">
                  <c:v>4.7215622134821972E-2</c:v>
                </c:pt>
                <c:pt idx="47">
                  <c:v>1.9303049940329831E-2</c:v>
                </c:pt>
                <c:pt idx="48">
                  <c:v>3.679552152304999E-2</c:v>
                </c:pt>
                <c:pt idx="49">
                  <c:v>4.5795521521245552E-2</c:v>
                </c:pt>
                <c:pt idx="50">
                  <c:v>4.8248697225980075E-2</c:v>
                </c:pt>
                <c:pt idx="51">
                  <c:v>-2.1744450846603258E-2</c:v>
                </c:pt>
                <c:pt idx="52">
                  <c:v>2.9596782881011807E-2</c:v>
                </c:pt>
                <c:pt idx="53">
                  <c:v>1.7588142202307588E-2</c:v>
                </c:pt>
                <c:pt idx="54">
                  <c:v>2.1426796162953843E-2</c:v>
                </c:pt>
                <c:pt idx="55">
                  <c:v>1.784986899105212E-2</c:v>
                </c:pt>
                <c:pt idx="56">
                  <c:v>1.9849868991459574E-2</c:v>
                </c:pt>
                <c:pt idx="57">
                  <c:v>-1.4893651036336775E-3</c:v>
                </c:pt>
                <c:pt idx="58">
                  <c:v>5.7477973416825145E-4</c:v>
                </c:pt>
                <c:pt idx="59">
                  <c:v>1.057477973620552E-2</c:v>
                </c:pt>
                <c:pt idx="60">
                  <c:v>2.0574779738242788E-2</c:v>
                </c:pt>
                <c:pt idx="61">
                  <c:v>1.3679915105155704E-2</c:v>
                </c:pt>
                <c:pt idx="62">
                  <c:v>1.6745480444023797E-2</c:v>
                </c:pt>
                <c:pt idx="63">
                  <c:v>9.8497786249966968E-3</c:v>
                </c:pt>
                <c:pt idx="64">
                  <c:v>1.5849778626219058E-2</c:v>
                </c:pt>
                <c:pt idx="65">
                  <c:v>7.8827538056639446E-3</c:v>
                </c:pt>
                <c:pt idx="66">
                  <c:v>2.320884191652739E-2</c:v>
                </c:pt>
                <c:pt idx="67">
                  <c:v>1.11136623177997E-2</c:v>
                </c:pt>
                <c:pt idx="68">
                  <c:v>1.0294078739544799E-2</c:v>
                </c:pt>
                <c:pt idx="69">
                  <c:v>1.1031017493140505E-3</c:v>
                </c:pt>
                <c:pt idx="70">
                  <c:v>5.2926169594836869E-3</c:v>
                </c:pt>
                <c:pt idx="71">
                  <c:v>-1.4671170092913188E-2</c:v>
                </c:pt>
                <c:pt idx="72">
                  <c:v>7.4061153655032852E-3</c:v>
                </c:pt>
                <c:pt idx="73">
                  <c:v>-1.9100193111917241E-3</c:v>
                </c:pt>
                <c:pt idx="74">
                  <c:v>1.3126258282798176E-2</c:v>
                </c:pt>
                <c:pt idx="75">
                  <c:v>1.1625388357281441E-3</c:v>
                </c:pt>
                <c:pt idx="76">
                  <c:v>7.1422341329420713E-3</c:v>
                </c:pt>
                <c:pt idx="77">
                  <c:v>2.8854549344847769E-4</c:v>
                </c:pt>
                <c:pt idx="78">
                  <c:v>1.5488545487813976E-2</c:v>
                </c:pt>
                <c:pt idx="79">
                  <c:v>6.0209081251193508E-3</c:v>
                </c:pt>
                <c:pt idx="80">
                  <c:v>-3.0900485183407156E-3</c:v>
                </c:pt>
                <c:pt idx="81">
                  <c:v>-7.631286358127598E-3</c:v>
                </c:pt>
                <c:pt idx="82">
                  <c:v>1.056813947401003E-2</c:v>
                </c:pt>
                <c:pt idx="83">
                  <c:v>-8.598292109833261E-3</c:v>
                </c:pt>
                <c:pt idx="84">
                  <c:v>-8.4982921123594735E-3</c:v>
                </c:pt>
                <c:pt idx="85">
                  <c:v>-7.8511722999863864E-3</c:v>
                </c:pt>
                <c:pt idx="86">
                  <c:v>-1.2070519566403926E-2</c:v>
                </c:pt>
                <c:pt idx="87">
                  <c:v>-7.2300998567872421E-3</c:v>
                </c:pt>
                <c:pt idx="88">
                  <c:v>-1.0714045711542997E-2</c:v>
                </c:pt>
                <c:pt idx="89">
                  <c:v>-3.1941321225315011E-3</c:v>
                </c:pt>
                <c:pt idx="90">
                  <c:v>-8.9461975935550275E-3</c:v>
                </c:pt>
                <c:pt idx="91">
                  <c:v>-8.7461975986074525E-3</c:v>
                </c:pt>
                <c:pt idx="92">
                  <c:v>-9.1679008597917444E-3</c:v>
                </c:pt>
                <c:pt idx="93">
                  <c:v>-1.2237651482447043E-2</c:v>
                </c:pt>
                <c:pt idx="94">
                  <c:v>-1.2237651482447043E-2</c:v>
                </c:pt>
                <c:pt idx="95">
                  <c:v>-2.1212679814111512E-2</c:v>
                </c:pt>
                <c:pt idx="96">
                  <c:v>-7.4055589147902223E-3</c:v>
                </c:pt>
                <c:pt idx="97">
                  <c:v>4.4767146975296379E-3</c:v>
                </c:pt>
                <c:pt idx="98">
                  <c:v>-3.5403086549412155E-2</c:v>
                </c:pt>
                <c:pt idx="99">
                  <c:v>-1.0683408402730743E-2</c:v>
                </c:pt>
                <c:pt idx="100">
                  <c:v>-1.1977990119282134E-2</c:v>
                </c:pt>
                <c:pt idx="101">
                  <c:v>-1.0440398140671325E-2</c:v>
                </c:pt>
                <c:pt idx="102">
                  <c:v>-1.4747941581470747E-2</c:v>
                </c:pt>
                <c:pt idx="103">
                  <c:v>-3.4649779604100095E-3</c:v>
                </c:pt>
                <c:pt idx="104">
                  <c:v>-1.4193612685313717E-3</c:v>
                </c:pt>
                <c:pt idx="105">
                  <c:v>-1.0027161416601094E-2</c:v>
                </c:pt>
                <c:pt idx="106">
                  <c:v>-1.0027161416601094E-2</c:v>
                </c:pt>
                <c:pt idx="107">
                  <c:v>-8.6840685186950761E-3</c:v>
                </c:pt>
                <c:pt idx="108">
                  <c:v>-1.1267672122541095E-2</c:v>
                </c:pt>
                <c:pt idx="109">
                  <c:v>-1.099424326305809E-2</c:v>
                </c:pt>
                <c:pt idx="110">
                  <c:v>-1.042027715048921E-2</c:v>
                </c:pt>
                <c:pt idx="111">
                  <c:v>-6.8876937468493882E-3</c:v>
                </c:pt>
                <c:pt idx="112">
                  <c:v>-5.3211462407476429E-3</c:v>
                </c:pt>
                <c:pt idx="113">
                  <c:v>-5.6026045829354887E-3</c:v>
                </c:pt>
                <c:pt idx="114">
                  <c:v>-5.1526045833895084E-3</c:v>
                </c:pt>
                <c:pt idx="115">
                  <c:v>-4.7026045838435282E-3</c:v>
                </c:pt>
                <c:pt idx="116">
                  <c:v>-3.357462484930851E-3</c:v>
                </c:pt>
                <c:pt idx="117">
                  <c:v>4.8454135886044636E-4</c:v>
                </c:pt>
                <c:pt idx="118">
                  <c:v>-5.4956827376129169E-3</c:v>
                </c:pt>
                <c:pt idx="119">
                  <c:v>-2.9081451100716471E-3</c:v>
                </c:pt>
                <c:pt idx="120">
                  <c:v>-8.8020173205971552E-4</c:v>
                </c:pt>
                <c:pt idx="121">
                  <c:v>-1.5959536727007118E-3</c:v>
                </c:pt>
                <c:pt idx="122">
                  <c:v>-1.5881030890579906E-3</c:v>
                </c:pt>
                <c:pt idx="123">
                  <c:v>-2.0053539010121968E-3</c:v>
                </c:pt>
                <c:pt idx="124">
                  <c:v>-1.2053539066699814E-3</c:v>
                </c:pt>
                <c:pt idx="125">
                  <c:v>-3.0535390030206333E-4</c:v>
                </c:pt>
                <c:pt idx="126">
                  <c:v>8.583760033664678E-5</c:v>
                </c:pt>
                <c:pt idx="127">
                  <c:v>-2.0298537293114149E-3</c:v>
                </c:pt>
                <c:pt idx="128">
                  <c:v>2.4469644190328044E-4</c:v>
                </c:pt>
                <c:pt idx="129">
                  <c:v>-3.0152876172484522E-4</c:v>
                </c:pt>
                <c:pt idx="130">
                  <c:v>1.6312806449259032E-4</c:v>
                </c:pt>
                <c:pt idx="131">
                  <c:v>-9.1629138106585906E-4</c:v>
                </c:pt>
                <c:pt idx="132">
                  <c:v>3.1026456849714279E-4</c:v>
                </c:pt>
                <c:pt idx="133">
                  <c:v>-4.8948516226055006E-5</c:v>
                </c:pt>
                <c:pt idx="134">
                  <c:v>-8.9605672601733577E-4</c:v>
                </c:pt>
                <c:pt idx="135">
                  <c:v>4.1370708953891722E-4</c:v>
                </c:pt>
                <c:pt idx="136">
                  <c:v>2.268908593142327E-3</c:v>
                </c:pt>
                <c:pt idx="137">
                  <c:v>1.0016126764409439E-3</c:v>
                </c:pt>
                <c:pt idx="138">
                  <c:v>8.46939369972044E-4</c:v>
                </c:pt>
                <c:pt idx="139">
                  <c:v>6.0955394804018681E-4</c:v>
                </c:pt>
                <c:pt idx="140">
                  <c:v>1.1978276306283675E-3</c:v>
                </c:pt>
                <c:pt idx="141">
                  <c:v>1.9006638355067995E-4</c:v>
                </c:pt>
                <c:pt idx="142">
                  <c:v>1.1597633211066771E-3</c:v>
                </c:pt>
                <c:pt idx="143">
                  <c:v>1.2158050244622798E-3</c:v>
                </c:pt>
                <c:pt idx="144">
                  <c:v>5.560524208187978E-4</c:v>
                </c:pt>
                <c:pt idx="146">
                  <c:v>1.111409647362116E-3</c:v>
                </c:pt>
                <c:pt idx="147">
                  <c:v>1.1074283804483054E-3</c:v>
                </c:pt>
                <c:pt idx="148">
                  <c:v>1.1274283799430629E-3</c:v>
                </c:pt>
                <c:pt idx="149">
                  <c:v>4.444820632180102E-4</c:v>
                </c:pt>
                <c:pt idx="150">
                  <c:v>4.444820632180102E-4</c:v>
                </c:pt>
                <c:pt idx="152">
                  <c:v>1.3916208423805365E-3</c:v>
                </c:pt>
                <c:pt idx="153">
                  <c:v>1.3916208423805365E-3</c:v>
                </c:pt>
                <c:pt idx="154">
                  <c:v>1.6085154865925766E-3</c:v>
                </c:pt>
                <c:pt idx="155">
                  <c:v>1.6485154855820916E-3</c:v>
                </c:pt>
                <c:pt idx="156">
                  <c:v>3.7975644296739386E-4</c:v>
                </c:pt>
                <c:pt idx="157">
                  <c:v>4.0975643857155131E-4</c:v>
                </c:pt>
                <c:pt idx="158">
                  <c:v>1.6227713453522696E-3</c:v>
                </c:pt>
                <c:pt idx="159">
                  <c:v>8.4912213956567228E-4</c:v>
                </c:pt>
                <c:pt idx="160">
                  <c:v>5.1895939128132618E-4</c:v>
                </c:pt>
                <c:pt idx="161">
                  <c:v>5.1895939128132618E-4</c:v>
                </c:pt>
                <c:pt idx="162">
                  <c:v>6.1895939603107131E-4</c:v>
                </c:pt>
                <c:pt idx="163">
                  <c:v>2.4783208820853275E-3</c:v>
                </c:pt>
                <c:pt idx="164">
                  <c:v>2.4783208820853275E-3</c:v>
                </c:pt>
                <c:pt idx="165">
                  <c:v>1.2430453672338526E-3</c:v>
                </c:pt>
                <c:pt idx="166">
                  <c:v>1.2430453672338526E-3</c:v>
                </c:pt>
                <c:pt idx="167">
                  <c:v>1.4954380605406437E-3</c:v>
                </c:pt>
                <c:pt idx="168">
                  <c:v>1.4954380605406437E-3</c:v>
                </c:pt>
                <c:pt idx="169">
                  <c:v>3.0660448786593575E-3</c:v>
                </c:pt>
                <c:pt idx="170">
                  <c:v>3.0660448786593575E-3</c:v>
                </c:pt>
                <c:pt idx="171">
                  <c:v>1.7095518037039126E-3</c:v>
                </c:pt>
                <c:pt idx="172">
                  <c:v>1.9963857832190346E-3</c:v>
                </c:pt>
                <c:pt idx="173">
                  <c:v>1.9963857832190346E-3</c:v>
                </c:pt>
                <c:pt idx="174">
                  <c:v>-2.7530826837415256E-3</c:v>
                </c:pt>
                <c:pt idx="175">
                  <c:v>-2.7530826837415256E-3</c:v>
                </c:pt>
                <c:pt idx="176">
                  <c:v>1.1029083323109701E-3</c:v>
                </c:pt>
                <c:pt idx="177">
                  <c:v>2.8307943007921388E-3</c:v>
                </c:pt>
                <c:pt idx="178">
                  <c:v>1.8206821657669181E-3</c:v>
                </c:pt>
                <c:pt idx="179">
                  <c:v>8.0046669465472231E-4</c:v>
                </c:pt>
                <c:pt idx="180">
                  <c:v>7.3209341448421394E-4</c:v>
                </c:pt>
                <c:pt idx="181">
                  <c:v>1.7554216570746517E-3</c:v>
                </c:pt>
                <c:pt idx="182">
                  <c:v>1.7452670805091497E-3</c:v>
                </c:pt>
                <c:pt idx="183">
                  <c:v>2.2963906514930077E-3</c:v>
                </c:pt>
                <c:pt idx="184">
                  <c:v>2.564284046637999E-3</c:v>
                </c:pt>
                <c:pt idx="185">
                  <c:v>7.1763702170446475E-4</c:v>
                </c:pt>
                <c:pt idx="186">
                  <c:v>5.2182284921853395E-4</c:v>
                </c:pt>
                <c:pt idx="187">
                  <c:v>1.4851791623100574E-3</c:v>
                </c:pt>
                <c:pt idx="188">
                  <c:v>2.1551791635743278E-3</c:v>
                </c:pt>
                <c:pt idx="189">
                  <c:v>2.1951791625638428E-3</c:v>
                </c:pt>
                <c:pt idx="190">
                  <c:v>2.7951791619584831E-3</c:v>
                </c:pt>
                <c:pt idx="191">
                  <c:v>2.9720326612840964E-3</c:v>
                </c:pt>
                <c:pt idx="192">
                  <c:v>2.9720326612840964E-3</c:v>
                </c:pt>
                <c:pt idx="193">
                  <c:v>3.0885529676129009E-3</c:v>
                </c:pt>
                <c:pt idx="194">
                  <c:v>4.0437635539580796E-3</c:v>
                </c:pt>
                <c:pt idx="196">
                  <c:v>4.0080846301093764E-3</c:v>
                </c:pt>
                <c:pt idx="197">
                  <c:v>3.792915389984719E-3</c:v>
                </c:pt>
                <c:pt idx="198">
                  <c:v>2.7380489111160644E-3</c:v>
                </c:pt>
                <c:pt idx="199">
                  <c:v>3.2557909784669548E-3</c:v>
                </c:pt>
                <c:pt idx="200">
                  <c:v>3.0009813213967007E-3</c:v>
                </c:pt>
                <c:pt idx="201">
                  <c:v>3.8147899749919612E-3</c:v>
                </c:pt>
                <c:pt idx="202">
                  <c:v>3.4629486547458344E-3</c:v>
                </c:pt>
                <c:pt idx="203">
                  <c:v>3.8294936516540812E-3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5DA-42B7-B545-2E731D3BDA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7516416"/>
        <c:axId val="1"/>
      </c:scatterChart>
      <c:valAx>
        <c:axId val="777516416"/>
        <c:scaling>
          <c:orientation val="minMax"/>
          <c:min val="-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310317645937821"/>
              <c:y val="0.870481927710843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5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1155115511551157E-2"/>
              <c:y val="0.385542168674698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751641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8.2508250825082501E-3"/>
          <c:y val="0.92168674698795183"/>
          <c:w val="0.97854941399651785"/>
          <c:h val="0.9819277108433734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VW Boo - O-C Diagr.</a:t>
            </a:r>
          </a:p>
        </c:rich>
      </c:tx>
      <c:layout>
        <c:manualLayout>
          <c:xMode val="edge"/>
          <c:yMode val="edge"/>
          <c:x val="0.40924879765751826"/>
          <c:y val="2.77777777777777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73416147385379"/>
          <c:y val="8.7963095526945173E-2"/>
          <c:w val="0.86011609246076393"/>
          <c:h val="0.8148160427759132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(2)'!$H$20:$H$20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(2)'!$F$21:$F$876</c:f>
              <c:numCache>
                <c:formatCode>General</c:formatCode>
                <c:ptCount val="856"/>
                <c:pt idx="0">
                  <c:v>-6197.5</c:v>
                </c:pt>
                <c:pt idx="1">
                  <c:v>-5181</c:v>
                </c:pt>
                <c:pt idx="2">
                  <c:v>1.5</c:v>
                </c:pt>
                <c:pt idx="3">
                  <c:v>1.5</c:v>
                </c:pt>
                <c:pt idx="4">
                  <c:v>4.5</c:v>
                </c:pt>
                <c:pt idx="5">
                  <c:v>10.5</c:v>
                </c:pt>
                <c:pt idx="6">
                  <c:v>13</c:v>
                </c:pt>
                <c:pt idx="7">
                  <c:v>16</c:v>
                </c:pt>
                <c:pt idx="8">
                  <c:v>22</c:v>
                </c:pt>
                <c:pt idx="9">
                  <c:v>62.5</c:v>
                </c:pt>
                <c:pt idx="10">
                  <c:v>97.5</c:v>
                </c:pt>
                <c:pt idx="11">
                  <c:v>115.5</c:v>
                </c:pt>
                <c:pt idx="12">
                  <c:v>118</c:v>
                </c:pt>
                <c:pt idx="13">
                  <c:v>208.5</c:v>
                </c:pt>
                <c:pt idx="14">
                  <c:v>211.5</c:v>
                </c:pt>
                <c:pt idx="15">
                  <c:v>281.5</c:v>
                </c:pt>
                <c:pt idx="16">
                  <c:v>284.5</c:v>
                </c:pt>
                <c:pt idx="17">
                  <c:v>299</c:v>
                </c:pt>
                <c:pt idx="18">
                  <c:v>11552</c:v>
                </c:pt>
                <c:pt idx="19">
                  <c:v>11622</c:v>
                </c:pt>
                <c:pt idx="20">
                  <c:v>11671.5</c:v>
                </c:pt>
                <c:pt idx="21">
                  <c:v>11756</c:v>
                </c:pt>
                <c:pt idx="22">
                  <c:v>11832</c:v>
                </c:pt>
                <c:pt idx="23">
                  <c:v>11846.5</c:v>
                </c:pt>
                <c:pt idx="24">
                  <c:v>11893.5</c:v>
                </c:pt>
                <c:pt idx="25">
                  <c:v>12863</c:v>
                </c:pt>
                <c:pt idx="26">
                  <c:v>13906</c:v>
                </c:pt>
                <c:pt idx="27">
                  <c:v>14031.5</c:v>
                </c:pt>
                <c:pt idx="28">
                  <c:v>15092</c:v>
                </c:pt>
                <c:pt idx="29">
                  <c:v>15945</c:v>
                </c:pt>
                <c:pt idx="30">
                  <c:v>16065</c:v>
                </c:pt>
                <c:pt idx="31">
                  <c:v>16065</c:v>
                </c:pt>
                <c:pt idx="32">
                  <c:v>17070</c:v>
                </c:pt>
                <c:pt idx="33">
                  <c:v>17245</c:v>
                </c:pt>
                <c:pt idx="34">
                  <c:v>28972</c:v>
                </c:pt>
                <c:pt idx="35">
                  <c:v>28974</c:v>
                </c:pt>
                <c:pt idx="36">
                  <c:v>28974.5</c:v>
                </c:pt>
                <c:pt idx="37">
                  <c:v>33145</c:v>
                </c:pt>
                <c:pt idx="38">
                  <c:v>33171</c:v>
                </c:pt>
                <c:pt idx="39">
                  <c:v>33174</c:v>
                </c:pt>
                <c:pt idx="40">
                  <c:v>33439.5</c:v>
                </c:pt>
                <c:pt idx="41">
                  <c:v>33442.5</c:v>
                </c:pt>
                <c:pt idx="42">
                  <c:v>34520.5</c:v>
                </c:pt>
                <c:pt idx="43">
                  <c:v>35316</c:v>
                </c:pt>
                <c:pt idx="44">
                  <c:v>35386.5</c:v>
                </c:pt>
                <c:pt idx="45">
                  <c:v>35576</c:v>
                </c:pt>
                <c:pt idx="46">
                  <c:v>35595.5</c:v>
                </c:pt>
                <c:pt idx="47">
                  <c:v>38473</c:v>
                </c:pt>
                <c:pt idx="48">
                  <c:v>39429.5</c:v>
                </c:pt>
                <c:pt idx="49">
                  <c:v>39429.5</c:v>
                </c:pt>
                <c:pt idx="50">
                  <c:v>39709.5</c:v>
                </c:pt>
                <c:pt idx="51">
                  <c:v>40743</c:v>
                </c:pt>
                <c:pt idx="52">
                  <c:v>40776</c:v>
                </c:pt>
                <c:pt idx="53">
                  <c:v>41680.5</c:v>
                </c:pt>
                <c:pt idx="54">
                  <c:v>41681</c:v>
                </c:pt>
                <c:pt idx="55">
                  <c:v>41777</c:v>
                </c:pt>
                <c:pt idx="56">
                  <c:v>41777</c:v>
                </c:pt>
                <c:pt idx="57">
                  <c:v>41829.5</c:v>
                </c:pt>
                <c:pt idx="58">
                  <c:v>41835.5</c:v>
                </c:pt>
                <c:pt idx="59">
                  <c:v>41835.5</c:v>
                </c:pt>
                <c:pt idx="60">
                  <c:v>41835.5</c:v>
                </c:pt>
                <c:pt idx="61">
                  <c:v>42554.5</c:v>
                </c:pt>
                <c:pt idx="62">
                  <c:v>42560.5</c:v>
                </c:pt>
                <c:pt idx="63">
                  <c:v>42752.5</c:v>
                </c:pt>
                <c:pt idx="64">
                  <c:v>42752.5</c:v>
                </c:pt>
                <c:pt idx="65">
                  <c:v>42755.5</c:v>
                </c:pt>
                <c:pt idx="66">
                  <c:v>42770</c:v>
                </c:pt>
                <c:pt idx="67">
                  <c:v>42776.5</c:v>
                </c:pt>
                <c:pt idx="68">
                  <c:v>43983.5</c:v>
                </c:pt>
                <c:pt idx="69">
                  <c:v>45986.5</c:v>
                </c:pt>
                <c:pt idx="70">
                  <c:v>46057.5</c:v>
                </c:pt>
                <c:pt idx="71">
                  <c:v>46060.5</c:v>
                </c:pt>
                <c:pt idx="72">
                  <c:v>46094.5</c:v>
                </c:pt>
                <c:pt idx="73">
                  <c:v>46123.5</c:v>
                </c:pt>
                <c:pt idx="74">
                  <c:v>46126.5</c:v>
                </c:pt>
                <c:pt idx="75">
                  <c:v>46129.5</c:v>
                </c:pt>
                <c:pt idx="76">
                  <c:v>47026.5</c:v>
                </c:pt>
                <c:pt idx="77">
                  <c:v>47041</c:v>
                </c:pt>
                <c:pt idx="78">
                  <c:v>47041</c:v>
                </c:pt>
                <c:pt idx="79">
                  <c:v>47070.5</c:v>
                </c:pt>
                <c:pt idx="80">
                  <c:v>49001.5</c:v>
                </c:pt>
                <c:pt idx="81">
                  <c:v>50615.5</c:v>
                </c:pt>
                <c:pt idx="82">
                  <c:v>51228</c:v>
                </c:pt>
                <c:pt idx="83">
                  <c:v>51259.5</c:v>
                </c:pt>
                <c:pt idx="84">
                  <c:v>51259.5</c:v>
                </c:pt>
                <c:pt idx="85">
                  <c:v>51405.5</c:v>
                </c:pt>
                <c:pt idx="86">
                  <c:v>52495</c:v>
                </c:pt>
                <c:pt idx="87">
                  <c:v>52495.5</c:v>
                </c:pt>
                <c:pt idx="88">
                  <c:v>53240.5</c:v>
                </c:pt>
                <c:pt idx="89">
                  <c:v>53313.5</c:v>
                </c:pt>
                <c:pt idx="90">
                  <c:v>53462</c:v>
                </c:pt>
                <c:pt idx="91">
                  <c:v>53462</c:v>
                </c:pt>
                <c:pt idx="92">
                  <c:v>53495</c:v>
                </c:pt>
                <c:pt idx="93">
                  <c:v>54373.5</c:v>
                </c:pt>
                <c:pt idx="94">
                  <c:v>54373.5</c:v>
                </c:pt>
                <c:pt idx="95">
                  <c:v>54418</c:v>
                </c:pt>
                <c:pt idx="96">
                  <c:v>54450</c:v>
                </c:pt>
                <c:pt idx="97">
                  <c:v>54532</c:v>
                </c:pt>
                <c:pt idx="98">
                  <c:v>54585</c:v>
                </c:pt>
                <c:pt idx="99">
                  <c:v>54611</c:v>
                </c:pt>
                <c:pt idx="100">
                  <c:v>55250.5</c:v>
                </c:pt>
                <c:pt idx="101">
                  <c:v>55594.5</c:v>
                </c:pt>
                <c:pt idx="102">
                  <c:v>55633.5</c:v>
                </c:pt>
                <c:pt idx="103">
                  <c:v>55656.5</c:v>
                </c:pt>
                <c:pt idx="104">
                  <c:v>55659.5</c:v>
                </c:pt>
                <c:pt idx="105">
                  <c:v>56331.5</c:v>
                </c:pt>
                <c:pt idx="106">
                  <c:v>56331.5</c:v>
                </c:pt>
                <c:pt idx="107">
                  <c:v>56704.5</c:v>
                </c:pt>
                <c:pt idx="108">
                  <c:v>57782.5</c:v>
                </c:pt>
                <c:pt idx="109">
                  <c:v>58721.5</c:v>
                </c:pt>
                <c:pt idx="110">
                  <c:v>58837</c:v>
                </c:pt>
                <c:pt idx="111">
                  <c:v>59830.5</c:v>
                </c:pt>
                <c:pt idx="112">
                  <c:v>60838.5</c:v>
                </c:pt>
                <c:pt idx="113">
                  <c:v>60977.5</c:v>
                </c:pt>
                <c:pt idx="114">
                  <c:v>60977.5</c:v>
                </c:pt>
                <c:pt idx="115">
                  <c:v>60977.5</c:v>
                </c:pt>
                <c:pt idx="116">
                  <c:v>60990</c:v>
                </c:pt>
                <c:pt idx="117">
                  <c:v>62042</c:v>
                </c:pt>
                <c:pt idx="118">
                  <c:v>62112.5</c:v>
                </c:pt>
                <c:pt idx="119">
                  <c:v>62874.5</c:v>
                </c:pt>
                <c:pt idx="120">
                  <c:v>62933</c:v>
                </c:pt>
                <c:pt idx="121">
                  <c:v>62934</c:v>
                </c:pt>
                <c:pt idx="122">
                  <c:v>62934</c:v>
                </c:pt>
                <c:pt idx="123">
                  <c:v>63160.5</c:v>
                </c:pt>
                <c:pt idx="124">
                  <c:v>63160.5</c:v>
                </c:pt>
                <c:pt idx="125">
                  <c:v>63160.5</c:v>
                </c:pt>
                <c:pt idx="126">
                  <c:v>63292</c:v>
                </c:pt>
                <c:pt idx="127">
                  <c:v>63849.5</c:v>
                </c:pt>
                <c:pt idx="128">
                  <c:v>63984</c:v>
                </c:pt>
                <c:pt idx="129">
                  <c:v>63987</c:v>
                </c:pt>
                <c:pt idx="130">
                  <c:v>64083.5</c:v>
                </c:pt>
                <c:pt idx="131">
                  <c:v>64238.5</c:v>
                </c:pt>
                <c:pt idx="132">
                  <c:v>64970</c:v>
                </c:pt>
                <c:pt idx="133">
                  <c:v>64990.5</c:v>
                </c:pt>
                <c:pt idx="134">
                  <c:v>65106.5</c:v>
                </c:pt>
                <c:pt idx="135">
                  <c:v>65229</c:v>
                </c:pt>
                <c:pt idx="136">
                  <c:v>65272</c:v>
                </c:pt>
                <c:pt idx="137">
                  <c:v>65286.5</c:v>
                </c:pt>
                <c:pt idx="138">
                  <c:v>65303.5</c:v>
                </c:pt>
                <c:pt idx="139">
                  <c:v>65379.5</c:v>
                </c:pt>
                <c:pt idx="140">
                  <c:v>66319.5</c:v>
                </c:pt>
                <c:pt idx="141">
                  <c:v>66966.5</c:v>
                </c:pt>
                <c:pt idx="142">
                  <c:v>67271</c:v>
                </c:pt>
                <c:pt idx="143">
                  <c:v>67295</c:v>
                </c:pt>
                <c:pt idx="144">
                  <c:v>67400.5</c:v>
                </c:pt>
                <c:pt idx="145">
                  <c:v>68302.5</c:v>
                </c:pt>
                <c:pt idx="146">
                  <c:v>68305</c:v>
                </c:pt>
                <c:pt idx="147">
                  <c:v>68311</c:v>
                </c:pt>
                <c:pt idx="148">
                  <c:v>68311</c:v>
                </c:pt>
                <c:pt idx="149">
                  <c:v>68320.5</c:v>
                </c:pt>
                <c:pt idx="150">
                  <c:v>68320.5</c:v>
                </c:pt>
                <c:pt idx="151">
                  <c:v>68323.5</c:v>
                </c:pt>
                <c:pt idx="152">
                  <c:v>68335</c:v>
                </c:pt>
                <c:pt idx="153">
                  <c:v>68335</c:v>
                </c:pt>
                <c:pt idx="154">
                  <c:v>68381</c:v>
                </c:pt>
                <c:pt idx="155">
                  <c:v>68381</c:v>
                </c:pt>
                <c:pt idx="156">
                  <c:v>68389.5</c:v>
                </c:pt>
                <c:pt idx="157">
                  <c:v>68389.5</c:v>
                </c:pt>
                <c:pt idx="158">
                  <c:v>68390</c:v>
                </c:pt>
                <c:pt idx="159">
                  <c:v>68427.5</c:v>
                </c:pt>
                <c:pt idx="160">
                  <c:v>68465.5</c:v>
                </c:pt>
                <c:pt idx="161">
                  <c:v>68465.5</c:v>
                </c:pt>
                <c:pt idx="162">
                  <c:v>68465.5</c:v>
                </c:pt>
                <c:pt idx="163">
                  <c:v>68472</c:v>
                </c:pt>
                <c:pt idx="164">
                  <c:v>68472</c:v>
                </c:pt>
                <c:pt idx="165">
                  <c:v>69296.5</c:v>
                </c:pt>
                <c:pt idx="166">
                  <c:v>69296.5</c:v>
                </c:pt>
                <c:pt idx="167">
                  <c:v>69424.5</c:v>
                </c:pt>
                <c:pt idx="168">
                  <c:v>69424.5</c:v>
                </c:pt>
                <c:pt idx="169">
                  <c:v>69445</c:v>
                </c:pt>
                <c:pt idx="170">
                  <c:v>69445</c:v>
                </c:pt>
                <c:pt idx="171">
                  <c:v>69467.5</c:v>
                </c:pt>
                <c:pt idx="172">
                  <c:v>69553</c:v>
                </c:pt>
                <c:pt idx="173">
                  <c:v>69553</c:v>
                </c:pt>
                <c:pt idx="174">
                  <c:v>69604.5</c:v>
                </c:pt>
                <c:pt idx="175">
                  <c:v>69604.5</c:v>
                </c:pt>
                <c:pt idx="176">
                  <c:v>70177.5</c:v>
                </c:pt>
                <c:pt idx="177">
                  <c:v>70224</c:v>
                </c:pt>
                <c:pt idx="178">
                  <c:v>70227</c:v>
                </c:pt>
                <c:pt idx="179">
                  <c:v>70233</c:v>
                </c:pt>
                <c:pt idx="180">
                  <c:v>70308.5</c:v>
                </c:pt>
                <c:pt idx="181">
                  <c:v>70309</c:v>
                </c:pt>
                <c:pt idx="182">
                  <c:v>70343.5</c:v>
                </c:pt>
                <c:pt idx="183">
                  <c:v>70423</c:v>
                </c:pt>
                <c:pt idx="184">
                  <c:v>70460</c:v>
                </c:pt>
                <c:pt idx="185">
                  <c:v>70460.5</c:v>
                </c:pt>
                <c:pt idx="186">
                  <c:v>70480.5</c:v>
                </c:pt>
                <c:pt idx="187">
                  <c:v>70481</c:v>
                </c:pt>
                <c:pt idx="188">
                  <c:v>70481</c:v>
                </c:pt>
                <c:pt idx="189">
                  <c:v>70481</c:v>
                </c:pt>
                <c:pt idx="190">
                  <c:v>70481</c:v>
                </c:pt>
                <c:pt idx="191">
                  <c:v>70485</c:v>
                </c:pt>
                <c:pt idx="192">
                  <c:v>70485</c:v>
                </c:pt>
                <c:pt idx="193">
                  <c:v>71428</c:v>
                </c:pt>
                <c:pt idx="194">
                  <c:v>71470</c:v>
                </c:pt>
                <c:pt idx="195">
                  <c:v>71472.5</c:v>
                </c:pt>
                <c:pt idx="196">
                  <c:v>71592.5</c:v>
                </c:pt>
                <c:pt idx="197">
                  <c:v>71644</c:v>
                </c:pt>
                <c:pt idx="198">
                  <c:v>71656</c:v>
                </c:pt>
                <c:pt idx="199">
                  <c:v>71658.5</c:v>
                </c:pt>
                <c:pt idx="200">
                  <c:v>71670.5</c:v>
                </c:pt>
                <c:pt idx="201">
                  <c:v>71782</c:v>
                </c:pt>
                <c:pt idx="202">
                  <c:v>72559.5</c:v>
                </c:pt>
                <c:pt idx="203">
                  <c:v>72749</c:v>
                </c:pt>
              </c:numCache>
            </c:numRef>
          </c:xVal>
          <c:yVal>
            <c:numRef>
              <c:f>'A (2)'!$H$21:$H$876</c:f>
              <c:numCache>
                <c:formatCode>General</c:formatCode>
                <c:ptCount val="856"/>
                <c:pt idx="3">
                  <c:v>-0.51347720540798036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A59-47C6-81C5-FB2E61E95E1C}"/>
            </c:ext>
          </c:extLst>
        </c:ser>
        <c:ser>
          <c:idx val="1"/>
          <c:order val="1"/>
          <c:tx>
            <c:strRef>
              <c:f>'A (2)'!$I$20:$I$20</c:f>
              <c:strCache>
                <c:ptCount val="1"/>
                <c:pt idx="0">
                  <c:v>AAVSO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(2)'!$D$22:$D$44</c:f>
                <c:numCache>
                  <c:formatCode>General</c:formatCode>
                  <c:ptCount val="2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'A (2)'!$F$21:$F$876</c:f>
              <c:numCache>
                <c:formatCode>General</c:formatCode>
                <c:ptCount val="856"/>
                <c:pt idx="0">
                  <c:v>-6197.5</c:v>
                </c:pt>
                <c:pt idx="1">
                  <c:v>-5181</c:v>
                </c:pt>
                <c:pt idx="2">
                  <c:v>1.5</c:v>
                </c:pt>
                <c:pt idx="3">
                  <c:v>1.5</c:v>
                </c:pt>
                <c:pt idx="4">
                  <c:v>4.5</c:v>
                </c:pt>
                <c:pt idx="5">
                  <c:v>10.5</c:v>
                </c:pt>
                <c:pt idx="6">
                  <c:v>13</c:v>
                </c:pt>
                <c:pt idx="7">
                  <c:v>16</c:v>
                </c:pt>
                <c:pt idx="8">
                  <c:v>22</c:v>
                </c:pt>
                <c:pt idx="9">
                  <c:v>62.5</c:v>
                </c:pt>
                <c:pt idx="10">
                  <c:v>97.5</c:v>
                </c:pt>
                <c:pt idx="11">
                  <c:v>115.5</c:v>
                </c:pt>
                <c:pt idx="12">
                  <c:v>118</c:v>
                </c:pt>
                <c:pt idx="13">
                  <c:v>208.5</c:v>
                </c:pt>
                <c:pt idx="14">
                  <c:v>211.5</c:v>
                </c:pt>
                <c:pt idx="15">
                  <c:v>281.5</c:v>
                </c:pt>
                <c:pt idx="16">
                  <c:v>284.5</c:v>
                </c:pt>
                <c:pt idx="17">
                  <c:v>299</c:v>
                </c:pt>
                <c:pt idx="18">
                  <c:v>11552</c:v>
                </c:pt>
                <c:pt idx="19">
                  <c:v>11622</c:v>
                </c:pt>
                <c:pt idx="20">
                  <c:v>11671.5</c:v>
                </c:pt>
                <c:pt idx="21">
                  <c:v>11756</c:v>
                </c:pt>
                <c:pt idx="22">
                  <c:v>11832</c:v>
                </c:pt>
                <c:pt idx="23">
                  <c:v>11846.5</c:v>
                </c:pt>
                <c:pt idx="24">
                  <c:v>11893.5</c:v>
                </c:pt>
                <c:pt idx="25">
                  <c:v>12863</c:v>
                </c:pt>
                <c:pt idx="26">
                  <c:v>13906</c:v>
                </c:pt>
                <c:pt idx="27">
                  <c:v>14031.5</c:v>
                </c:pt>
                <c:pt idx="28">
                  <c:v>15092</c:v>
                </c:pt>
                <c:pt idx="29">
                  <c:v>15945</c:v>
                </c:pt>
                <c:pt idx="30">
                  <c:v>16065</c:v>
                </c:pt>
                <c:pt idx="31">
                  <c:v>16065</c:v>
                </c:pt>
                <c:pt idx="32">
                  <c:v>17070</c:v>
                </c:pt>
                <c:pt idx="33">
                  <c:v>17245</c:v>
                </c:pt>
                <c:pt idx="34">
                  <c:v>28972</c:v>
                </c:pt>
                <c:pt idx="35">
                  <c:v>28974</c:v>
                </c:pt>
                <c:pt idx="36">
                  <c:v>28974.5</c:v>
                </c:pt>
                <c:pt idx="37">
                  <c:v>33145</c:v>
                </c:pt>
                <c:pt idx="38">
                  <c:v>33171</c:v>
                </c:pt>
                <c:pt idx="39">
                  <c:v>33174</c:v>
                </c:pt>
                <c:pt idx="40">
                  <c:v>33439.5</c:v>
                </c:pt>
                <c:pt idx="41">
                  <c:v>33442.5</c:v>
                </c:pt>
                <c:pt idx="42">
                  <c:v>34520.5</c:v>
                </c:pt>
                <c:pt idx="43">
                  <c:v>35316</c:v>
                </c:pt>
                <c:pt idx="44">
                  <c:v>35386.5</c:v>
                </c:pt>
                <c:pt idx="45">
                  <c:v>35576</c:v>
                </c:pt>
                <c:pt idx="46">
                  <c:v>35595.5</c:v>
                </c:pt>
                <c:pt idx="47">
                  <c:v>38473</c:v>
                </c:pt>
                <c:pt idx="48">
                  <c:v>39429.5</c:v>
                </c:pt>
                <c:pt idx="49">
                  <c:v>39429.5</c:v>
                </c:pt>
                <c:pt idx="50">
                  <c:v>39709.5</c:v>
                </c:pt>
                <c:pt idx="51">
                  <c:v>40743</c:v>
                </c:pt>
                <c:pt idx="52">
                  <c:v>40776</c:v>
                </c:pt>
                <c:pt idx="53">
                  <c:v>41680.5</c:v>
                </c:pt>
                <c:pt idx="54">
                  <c:v>41681</c:v>
                </c:pt>
                <c:pt idx="55">
                  <c:v>41777</c:v>
                </c:pt>
                <c:pt idx="56">
                  <c:v>41777</c:v>
                </c:pt>
                <c:pt idx="57">
                  <c:v>41829.5</c:v>
                </c:pt>
                <c:pt idx="58">
                  <c:v>41835.5</c:v>
                </c:pt>
                <c:pt idx="59">
                  <c:v>41835.5</c:v>
                </c:pt>
                <c:pt idx="60">
                  <c:v>41835.5</c:v>
                </c:pt>
                <c:pt idx="61">
                  <c:v>42554.5</c:v>
                </c:pt>
                <c:pt idx="62">
                  <c:v>42560.5</c:v>
                </c:pt>
                <c:pt idx="63">
                  <c:v>42752.5</c:v>
                </c:pt>
                <c:pt idx="64">
                  <c:v>42752.5</c:v>
                </c:pt>
                <c:pt idx="65">
                  <c:v>42755.5</c:v>
                </c:pt>
                <c:pt idx="66">
                  <c:v>42770</c:v>
                </c:pt>
                <c:pt idx="67">
                  <c:v>42776.5</c:v>
                </c:pt>
                <c:pt idx="68">
                  <c:v>43983.5</c:v>
                </c:pt>
                <c:pt idx="69">
                  <c:v>45986.5</c:v>
                </c:pt>
                <c:pt idx="70">
                  <c:v>46057.5</c:v>
                </c:pt>
                <c:pt idx="71">
                  <c:v>46060.5</c:v>
                </c:pt>
                <c:pt idx="72">
                  <c:v>46094.5</c:v>
                </c:pt>
                <c:pt idx="73">
                  <c:v>46123.5</c:v>
                </c:pt>
                <c:pt idx="74">
                  <c:v>46126.5</c:v>
                </c:pt>
                <c:pt idx="75">
                  <c:v>46129.5</c:v>
                </c:pt>
                <c:pt idx="76">
                  <c:v>47026.5</c:v>
                </c:pt>
                <c:pt idx="77">
                  <c:v>47041</c:v>
                </c:pt>
                <c:pt idx="78">
                  <c:v>47041</c:v>
                </c:pt>
                <c:pt idx="79">
                  <c:v>47070.5</c:v>
                </c:pt>
                <c:pt idx="80">
                  <c:v>49001.5</c:v>
                </c:pt>
                <c:pt idx="81">
                  <c:v>50615.5</c:v>
                </c:pt>
                <c:pt idx="82">
                  <c:v>51228</c:v>
                </c:pt>
                <c:pt idx="83">
                  <c:v>51259.5</c:v>
                </c:pt>
                <c:pt idx="84">
                  <c:v>51259.5</c:v>
                </c:pt>
                <c:pt idx="85">
                  <c:v>51405.5</c:v>
                </c:pt>
                <c:pt idx="86">
                  <c:v>52495</c:v>
                </c:pt>
                <c:pt idx="87">
                  <c:v>52495.5</c:v>
                </c:pt>
                <c:pt idx="88">
                  <c:v>53240.5</c:v>
                </c:pt>
                <c:pt idx="89">
                  <c:v>53313.5</c:v>
                </c:pt>
                <c:pt idx="90">
                  <c:v>53462</c:v>
                </c:pt>
                <c:pt idx="91">
                  <c:v>53462</c:v>
                </c:pt>
                <c:pt idx="92">
                  <c:v>53495</c:v>
                </c:pt>
                <c:pt idx="93">
                  <c:v>54373.5</c:v>
                </c:pt>
                <c:pt idx="94">
                  <c:v>54373.5</c:v>
                </c:pt>
                <c:pt idx="95">
                  <c:v>54418</c:v>
                </c:pt>
                <c:pt idx="96">
                  <c:v>54450</c:v>
                </c:pt>
                <c:pt idx="97">
                  <c:v>54532</c:v>
                </c:pt>
                <c:pt idx="98">
                  <c:v>54585</c:v>
                </c:pt>
                <c:pt idx="99">
                  <c:v>54611</c:v>
                </c:pt>
                <c:pt idx="100">
                  <c:v>55250.5</c:v>
                </c:pt>
                <c:pt idx="101">
                  <c:v>55594.5</c:v>
                </c:pt>
                <c:pt idx="102">
                  <c:v>55633.5</c:v>
                </c:pt>
                <c:pt idx="103">
                  <c:v>55656.5</c:v>
                </c:pt>
                <c:pt idx="104">
                  <c:v>55659.5</c:v>
                </c:pt>
                <c:pt idx="105">
                  <c:v>56331.5</c:v>
                </c:pt>
                <c:pt idx="106">
                  <c:v>56331.5</c:v>
                </c:pt>
                <c:pt idx="107">
                  <c:v>56704.5</c:v>
                </c:pt>
                <c:pt idx="108">
                  <c:v>57782.5</c:v>
                </c:pt>
                <c:pt idx="109">
                  <c:v>58721.5</c:v>
                </c:pt>
                <c:pt idx="110">
                  <c:v>58837</c:v>
                </c:pt>
                <c:pt idx="111">
                  <c:v>59830.5</c:v>
                </c:pt>
                <c:pt idx="112">
                  <c:v>60838.5</c:v>
                </c:pt>
                <c:pt idx="113">
                  <c:v>60977.5</c:v>
                </c:pt>
                <c:pt idx="114">
                  <c:v>60977.5</c:v>
                </c:pt>
                <c:pt idx="115">
                  <c:v>60977.5</c:v>
                </c:pt>
                <c:pt idx="116">
                  <c:v>60990</c:v>
                </c:pt>
                <c:pt idx="117">
                  <c:v>62042</c:v>
                </c:pt>
                <c:pt idx="118">
                  <c:v>62112.5</c:v>
                </c:pt>
                <c:pt idx="119">
                  <c:v>62874.5</c:v>
                </c:pt>
                <c:pt idx="120">
                  <c:v>62933</c:v>
                </c:pt>
                <c:pt idx="121">
                  <c:v>62934</c:v>
                </c:pt>
                <c:pt idx="122">
                  <c:v>62934</c:v>
                </c:pt>
                <c:pt idx="123">
                  <c:v>63160.5</c:v>
                </c:pt>
                <c:pt idx="124">
                  <c:v>63160.5</c:v>
                </c:pt>
                <c:pt idx="125">
                  <c:v>63160.5</c:v>
                </c:pt>
                <c:pt idx="126">
                  <c:v>63292</c:v>
                </c:pt>
                <c:pt idx="127">
                  <c:v>63849.5</c:v>
                </c:pt>
                <c:pt idx="128">
                  <c:v>63984</c:v>
                </c:pt>
                <c:pt idx="129">
                  <c:v>63987</c:v>
                </c:pt>
                <c:pt idx="130">
                  <c:v>64083.5</c:v>
                </c:pt>
                <c:pt idx="131">
                  <c:v>64238.5</c:v>
                </c:pt>
                <c:pt idx="132">
                  <c:v>64970</c:v>
                </c:pt>
                <c:pt idx="133">
                  <c:v>64990.5</c:v>
                </c:pt>
                <c:pt idx="134">
                  <c:v>65106.5</c:v>
                </c:pt>
                <c:pt idx="135">
                  <c:v>65229</c:v>
                </c:pt>
                <c:pt idx="136">
                  <c:v>65272</c:v>
                </c:pt>
                <c:pt idx="137">
                  <c:v>65286.5</c:v>
                </c:pt>
                <c:pt idx="138">
                  <c:v>65303.5</c:v>
                </c:pt>
                <c:pt idx="139">
                  <c:v>65379.5</c:v>
                </c:pt>
                <c:pt idx="140">
                  <c:v>66319.5</c:v>
                </c:pt>
                <c:pt idx="141">
                  <c:v>66966.5</c:v>
                </c:pt>
                <c:pt idx="142">
                  <c:v>67271</c:v>
                </c:pt>
                <c:pt idx="143">
                  <c:v>67295</c:v>
                </c:pt>
                <c:pt idx="144">
                  <c:v>67400.5</c:v>
                </c:pt>
                <c:pt idx="145">
                  <c:v>68302.5</c:v>
                </c:pt>
                <c:pt idx="146">
                  <c:v>68305</c:v>
                </c:pt>
                <c:pt idx="147">
                  <c:v>68311</c:v>
                </c:pt>
                <c:pt idx="148">
                  <c:v>68311</c:v>
                </c:pt>
                <c:pt idx="149">
                  <c:v>68320.5</c:v>
                </c:pt>
                <c:pt idx="150">
                  <c:v>68320.5</c:v>
                </c:pt>
                <c:pt idx="151">
                  <c:v>68323.5</c:v>
                </c:pt>
                <c:pt idx="152">
                  <c:v>68335</c:v>
                </c:pt>
                <c:pt idx="153">
                  <c:v>68335</c:v>
                </c:pt>
                <c:pt idx="154">
                  <c:v>68381</c:v>
                </c:pt>
                <c:pt idx="155">
                  <c:v>68381</c:v>
                </c:pt>
                <c:pt idx="156">
                  <c:v>68389.5</c:v>
                </c:pt>
                <c:pt idx="157">
                  <c:v>68389.5</c:v>
                </c:pt>
                <c:pt idx="158">
                  <c:v>68390</c:v>
                </c:pt>
                <c:pt idx="159">
                  <c:v>68427.5</c:v>
                </c:pt>
                <c:pt idx="160">
                  <c:v>68465.5</c:v>
                </c:pt>
                <c:pt idx="161">
                  <c:v>68465.5</c:v>
                </c:pt>
                <c:pt idx="162">
                  <c:v>68465.5</c:v>
                </c:pt>
                <c:pt idx="163">
                  <c:v>68472</c:v>
                </c:pt>
                <c:pt idx="164">
                  <c:v>68472</c:v>
                </c:pt>
                <c:pt idx="165">
                  <c:v>69296.5</c:v>
                </c:pt>
                <c:pt idx="166">
                  <c:v>69296.5</c:v>
                </c:pt>
                <c:pt idx="167">
                  <c:v>69424.5</c:v>
                </c:pt>
                <c:pt idx="168">
                  <c:v>69424.5</c:v>
                </c:pt>
                <c:pt idx="169">
                  <c:v>69445</c:v>
                </c:pt>
                <c:pt idx="170">
                  <c:v>69445</c:v>
                </c:pt>
                <c:pt idx="171">
                  <c:v>69467.5</c:v>
                </c:pt>
                <c:pt idx="172">
                  <c:v>69553</c:v>
                </c:pt>
                <c:pt idx="173">
                  <c:v>69553</c:v>
                </c:pt>
                <c:pt idx="174">
                  <c:v>69604.5</c:v>
                </c:pt>
                <c:pt idx="175">
                  <c:v>69604.5</c:v>
                </c:pt>
                <c:pt idx="176">
                  <c:v>70177.5</c:v>
                </c:pt>
                <c:pt idx="177">
                  <c:v>70224</c:v>
                </c:pt>
                <c:pt idx="178">
                  <c:v>70227</c:v>
                </c:pt>
                <c:pt idx="179">
                  <c:v>70233</c:v>
                </c:pt>
                <c:pt idx="180">
                  <c:v>70308.5</c:v>
                </c:pt>
                <c:pt idx="181">
                  <c:v>70309</c:v>
                </c:pt>
                <c:pt idx="182">
                  <c:v>70343.5</c:v>
                </c:pt>
                <c:pt idx="183">
                  <c:v>70423</c:v>
                </c:pt>
                <c:pt idx="184">
                  <c:v>70460</c:v>
                </c:pt>
                <c:pt idx="185">
                  <c:v>70460.5</c:v>
                </c:pt>
                <c:pt idx="186">
                  <c:v>70480.5</c:v>
                </c:pt>
                <c:pt idx="187">
                  <c:v>70481</c:v>
                </c:pt>
                <c:pt idx="188">
                  <c:v>70481</c:v>
                </c:pt>
                <c:pt idx="189">
                  <c:v>70481</c:v>
                </c:pt>
                <c:pt idx="190">
                  <c:v>70481</c:v>
                </c:pt>
                <c:pt idx="191">
                  <c:v>70485</c:v>
                </c:pt>
                <c:pt idx="192">
                  <c:v>70485</c:v>
                </c:pt>
                <c:pt idx="193">
                  <c:v>71428</c:v>
                </c:pt>
                <c:pt idx="194">
                  <c:v>71470</c:v>
                </c:pt>
                <c:pt idx="195">
                  <c:v>71472.5</c:v>
                </c:pt>
                <c:pt idx="196">
                  <c:v>71592.5</c:v>
                </c:pt>
                <c:pt idx="197">
                  <c:v>71644</c:v>
                </c:pt>
                <c:pt idx="198">
                  <c:v>71656</c:v>
                </c:pt>
                <c:pt idx="199">
                  <c:v>71658.5</c:v>
                </c:pt>
                <c:pt idx="200">
                  <c:v>71670.5</c:v>
                </c:pt>
                <c:pt idx="201">
                  <c:v>71782</c:v>
                </c:pt>
                <c:pt idx="202">
                  <c:v>72559.5</c:v>
                </c:pt>
                <c:pt idx="203">
                  <c:v>72749</c:v>
                </c:pt>
              </c:numCache>
            </c:numRef>
          </c:xVal>
          <c:yVal>
            <c:numRef>
              <c:f>'A (2)'!$I$21:$I$876</c:f>
              <c:numCache>
                <c:formatCode>General</c:formatCode>
                <c:ptCount val="856"/>
                <c:pt idx="43">
                  <c:v>-7.3241666468675248E-3</c:v>
                </c:pt>
                <c:pt idx="44">
                  <c:v>-4.7528209033771418E-3</c:v>
                </c:pt>
                <c:pt idx="45">
                  <c:v>-2.5039770996954758E-2</c:v>
                </c:pt>
                <c:pt idx="48">
                  <c:v>1.1019531404599547E-2</c:v>
                </c:pt>
                <c:pt idx="49">
                  <c:v>2.001953140279511E-2</c:v>
                </c:pt>
                <c:pt idx="50">
                  <c:v>2.3941188257595059E-2</c:v>
                </c:pt>
                <c:pt idx="52">
                  <c:v>1.0648141942510847E-2</c:v>
                </c:pt>
                <c:pt idx="68">
                  <c:v>5.2239074721001089E-3</c:v>
                </c:pt>
                <c:pt idx="70">
                  <c:v>7.4078942852793261E-3</c:v>
                </c:pt>
                <c:pt idx="71">
                  <c:v>-1.2546516532893293E-2</c:v>
                </c:pt>
                <c:pt idx="82">
                  <c:v>2.4480846950609703E-2</c:v>
                </c:pt>
                <c:pt idx="92">
                  <c:v>7.1644043855485506E-3</c:v>
                </c:pt>
                <c:pt idx="95">
                  <c:v>-4.3759910695371218E-3</c:v>
                </c:pt>
                <c:pt idx="96">
                  <c:v>9.4436268555000424E-3</c:v>
                </c:pt>
                <c:pt idx="97">
                  <c:v>2.1356397788622417E-2</c:v>
                </c:pt>
                <c:pt idx="98">
                  <c:v>-1.8504860017856117E-2</c:v>
                </c:pt>
                <c:pt idx="99">
                  <c:v>6.2235795412561856E-3</c:v>
                </c:pt>
                <c:pt idx="102">
                  <c:v>2.3285585775738582E-3</c:v>
                </c:pt>
                <c:pt idx="103">
                  <c:v>1.3611408961878624E-2</c:v>
                </c:pt>
                <c:pt idx="104">
                  <c:v>1.5656998148187995E-2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A59-47C6-81C5-FB2E61E95E1C}"/>
            </c:ext>
          </c:extLst>
        </c:ser>
        <c:ser>
          <c:idx val="3"/>
          <c:order val="2"/>
          <c:tx>
            <c:strRef>
              <c:f>'A (2)'!$J$20</c:f>
              <c:strCache>
                <c:ptCount val="1"/>
                <c:pt idx="0">
                  <c:v>BAV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'A (2)'!$D$21:$D$44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(2)'!$F$21:$F$876</c:f>
              <c:numCache>
                <c:formatCode>General</c:formatCode>
                <c:ptCount val="856"/>
                <c:pt idx="0">
                  <c:v>-6197.5</c:v>
                </c:pt>
                <c:pt idx="1">
                  <c:v>-5181</c:v>
                </c:pt>
                <c:pt idx="2">
                  <c:v>1.5</c:v>
                </c:pt>
                <c:pt idx="3">
                  <c:v>1.5</c:v>
                </c:pt>
                <c:pt idx="4">
                  <c:v>4.5</c:v>
                </c:pt>
                <c:pt idx="5">
                  <c:v>10.5</c:v>
                </c:pt>
                <c:pt idx="6">
                  <c:v>13</c:v>
                </c:pt>
                <c:pt idx="7">
                  <c:v>16</c:v>
                </c:pt>
                <c:pt idx="8">
                  <c:v>22</c:v>
                </c:pt>
                <c:pt idx="9">
                  <c:v>62.5</c:v>
                </c:pt>
                <c:pt idx="10">
                  <c:v>97.5</c:v>
                </c:pt>
                <c:pt idx="11">
                  <c:v>115.5</c:v>
                </c:pt>
                <c:pt idx="12">
                  <c:v>118</c:v>
                </c:pt>
                <c:pt idx="13">
                  <c:v>208.5</c:v>
                </c:pt>
                <c:pt idx="14">
                  <c:v>211.5</c:v>
                </c:pt>
                <c:pt idx="15">
                  <c:v>281.5</c:v>
                </c:pt>
                <c:pt idx="16">
                  <c:v>284.5</c:v>
                </c:pt>
                <c:pt idx="17">
                  <c:v>299</c:v>
                </c:pt>
                <c:pt idx="18">
                  <c:v>11552</c:v>
                </c:pt>
                <c:pt idx="19">
                  <c:v>11622</c:v>
                </c:pt>
                <c:pt idx="20">
                  <c:v>11671.5</c:v>
                </c:pt>
                <c:pt idx="21">
                  <c:v>11756</c:v>
                </c:pt>
                <c:pt idx="22">
                  <c:v>11832</c:v>
                </c:pt>
                <c:pt idx="23">
                  <c:v>11846.5</c:v>
                </c:pt>
                <c:pt idx="24">
                  <c:v>11893.5</c:v>
                </c:pt>
                <c:pt idx="25">
                  <c:v>12863</c:v>
                </c:pt>
                <c:pt idx="26">
                  <c:v>13906</c:v>
                </c:pt>
                <c:pt idx="27">
                  <c:v>14031.5</c:v>
                </c:pt>
                <c:pt idx="28">
                  <c:v>15092</c:v>
                </c:pt>
                <c:pt idx="29">
                  <c:v>15945</c:v>
                </c:pt>
                <c:pt idx="30">
                  <c:v>16065</c:v>
                </c:pt>
                <c:pt idx="31">
                  <c:v>16065</c:v>
                </c:pt>
                <c:pt idx="32">
                  <c:v>17070</c:v>
                </c:pt>
                <c:pt idx="33">
                  <c:v>17245</c:v>
                </c:pt>
                <c:pt idx="34">
                  <c:v>28972</c:v>
                </c:pt>
                <c:pt idx="35">
                  <c:v>28974</c:v>
                </c:pt>
                <c:pt idx="36">
                  <c:v>28974.5</c:v>
                </c:pt>
                <c:pt idx="37">
                  <c:v>33145</c:v>
                </c:pt>
                <c:pt idx="38">
                  <c:v>33171</c:v>
                </c:pt>
                <c:pt idx="39">
                  <c:v>33174</c:v>
                </c:pt>
                <c:pt idx="40">
                  <c:v>33439.5</c:v>
                </c:pt>
                <c:pt idx="41">
                  <c:v>33442.5</c:v>
                </c:pt>
                <c:pt idx="42">
                  <c:v>34520.5</c:v>
                </c:pt>
                <c:pt idx="43">
                  <c:v>35316</c:v>
                </c:pt>
                <c:pt idx="44">
                  <c:v>35386.5</c:v>
                </c:pt>
                <c:pt idx="45">
                  <c:v>35576</c:v>
                </c:pt>
                <c:pt idx="46">
                  <c:v>35595.5</c:v>
                </c:pt>
                <c:pt idx="47">
                  <c:v>38473</c:v>
                </c:pt>
                <c:pt idx="48">
                  <c:v>39429.5</c:v>
                </c:pt>
                <c:pt idx="49">
                  <c:v>39429.5</c:v>
                </c:pt>
                <c:pt idx="50">
                  <c:v>39709.5</c:v>
                </c:pt>
                <c:pt idx="51">
                  <c:v>40743</c:v>
                </c:pt>
                <c:pt idx="52">
                  <c:v>40776</c:v>
                </c:pt>
                <c:pt idx="53">
                  <c:v>41680.5</c:v>
                </c:pt>
                <c:pt idx="54">
                  <c:v>41681</c:v>
                </c:pt>
                <c:pt idx="55">
                  <c:v>41777</c:v>
                </c:pt>
                <c:pt idx="56">
                  <c:v>41777</c:v>
                </c:pt>
                <c:pt idx="57">
                  <c:v>41829.5</c:v>
                </c:pt>
                <c:pt idx="58">
                  <c:v>41835.5</c:v>
                </c:pt>
                <c:pt idx="59">
                  <c:v>41835.5</c:v>
                </c:pt>
                <c:pt idx="60">
                  <c:v>41835.5</c:v>
                </c:pt>
                <c:pt idx="61">
                  <c:v>42554.5</c:v>
                </c:pt>
                <c:pt idx="62">
                  <c:v>42560.5</c:v>
                </c:pt>
                <c:pt idx="63">
                  <c:v>42752.5</c:v>
                </c:pt>
                <c:pt idx="64">
                  <c:v>42752.5</c:v>
                </c:pt>
                <c:pt idx="65">
                  <c:v>42755.5</c:v>
                </c:pt>
                <c:pt idx="66">
                  <c:v>42770</c:v>
                </c:pt>
                <c:pt idx="67">
                  <c:v>42776.5</c:v>
                </c:pt>
                <c:pt idx="68">
                  <c:v>43983.5</c:v>
                </c:pt>
                <c:pt idx="69">
                  <c:v>45986.5</c:v>
                </c:pt>
                <c:pt idx="70">
                  <c:v>46057.5</c:v>
                </c:pt>
                <c:pt idx="71">
                  <c:v>46060.5</c:v>
                </c:pt>
                <c:pt idx="72">
                  <c:v>46094.5</c:v>
                </c:pt>
                <c:pt idx="73">
                  <c:v>46123.5</c:v>
                </c:pt>
                <c:pt idx="74">
                  <c:v>46126.5</c:v>
                </c:pt>
                <c:pt idx="75">
                  <c:v>46129.5</c:v>
                </c:pt>
                <c:pt idx="76">
                  <c:v>47026.5</c:v>
                </c:pt>
                <c:pt idx="77">
                  <c:v>47041</c:v>
                </c:pt>
                <c:pt idx="78">
                  <c:v>47041</c:v>
                </c:pt>
                <c:pt idx="79">
                  <c:v>47070.5</c:v>
                </c:pt>
                <c:pt idx="80">
                  <c:v>49001.5</c:v>
                </c:pt>
                <c:pt idx="81">
                  <c:v>50615.5</c:v>
                </c:pt>
                <c:pt idx="82">
                  <c:v>51228</c:v>
                </c:pt>
                <c:pt idx="83">
                  <c:v>51259.5</c:v>
                </c:pt>
                <c:pt idx="84">
                  <c:v>51259.5</c:v>
                </c:pt>
                <c:pt idx="85">
                  <c:v>51405.5</c:v>
                </c:pt>
                <c:pt idx="86">
                  <c:v>52495</c:v>
                </c:pt>
                <c:pt idx="87">
                  <c:v>52495.5</c:v>
                </c:pt>
                <c:pt idx="88">
                  <c:v>53240.5</c:v>
                </c:pt>
                <c:pt idx="89">
                  <c:v>53313.5</c:v>
                </c:pt>
                <c:pt idx="90">
                  <c:v>53462</c:v>
                </c:pt>
                <c:pt idx="91">
                  <c:v>53462</c:v>
                </c:pt>
                <c:pt idx="92">
                  <c:v>53495</c:v>
                </c:pt>
                <c:pt idx="93">
                  <c:v>54373.5</c:v>
                </c:pt>
                <c:pt idx="94">
                  <c:v>54373.5</c:v>
                </c:pt>
                <c:pt idx="95">
                  <c:v>54418</c:v>
                </c:pt>
                <c:pt idx="96">
                  <c:v>54450</c:v>
                </c:pt>
                <c:pt idx="97">
                  <c:v>54532</c:v>
                </c:pt>
                <c:pt idx="98">
                  <c:v>54585</c:v>
                </c:pt>
                <c:pt idx="99">
                  <c:v>54611</c:v>
                </c:pt>
                <c:pt idx="100">
                  <c:v>55250.5</c:v>
                </c:pt>
                <c:pt idx="101">
                  <c:v>55594.5</c:v>
                </c:pt>
                <c:pt idx="102">
                  <c:v>55633.5</c:v>
                </c:pt>
                <c:pt idx="103">
                  <c:v>55656.5</c:v>
                </c:pt>
                <c:pt idx="104">
                  <c:v>55659.5</c:v>
                </c:pt>
                <c:pt idx="105">
                  <c:v>56331.5</c:v>
                </c:pt>
                <c:pt idx="106">
                  <c:v>56331.5</c:v>
                </c:pt>
                <c:pt idx="107">
                  <c:v>56704.5</c:v>
                </c:pt>
                <c:pt idx="108">
                  <c:v>57782.5</c:v>
                </c:pt>
                <c:pt idx="109">
                  <c:v>58721.5</c:v>
                </c:pt>
                <c:pt idx="110">
                  <c:v>58837</c:v>
                </c:pt>
                <c:pt idx="111">
                  <c:v>59830.5</c:v>
                </c:pt>
                <c:pt idx="112">
                  <c:v>60838.5</c:v>
                </c:pt>
                <c:pt idx="113">
                  <c:v>60977.5</c:v>
                </c:pt>
                <c:pt idx="114">
                  <c:v>60977.5</c:v>
                </c:pt>
                <c:pt idx="115">
                  <c:v>60977.5</c:v>
                </c:pt>
                <c:pt idx="116">
                  <c:v>60990</c:v>
                </c:pt>
                <c:pt idx="117">
                  <c:v>62042</c:v>
                </c:pt>
                <c:pt idx="118">
                  <c:v>62112.5</c:v>
                </c:pt>
                <c:pt idx="119">
                  <c:v>62874.5</c:v>
                </c:pt>
                <c:pt idx="120">
                  <c:v>62933</c:v>
                </c:pt>
                <c:pt idx="121">
                  <c:v>62934</c:v>
                </c:pt>
                <c:pt idx="122">
                  <c:v>62934</c:v>
                </c:pt>
                <c:pt idx="123">
                  <c:v>63160.5</c:v>
                </c:pt>
                <c:pt idx="124">
                  <c:v>63160.5</c:v>
                </c:pt>
                <c:pt idx="125">
                  <c:v>63160.5</c:v>
                </c:pt>
                <c:pt idx="126">
                  <c:v>63292</c:v>
                </c:pt>
                <c:pt idx="127">
                  <c:v>63849.5</c:v>
                </c:pt>
                <c:pt idx="128">
                  <c:v>63984</c:v>
                </c:pt>
                <c:pt idx="129">
                  <c:v>63987</c:v>
                </c:pt>
                <c:pt idx="130">
                  <c:v>64083.5</c:v>
                </c:pt>
                <c:pt idx="131">
                  <c:v>64238.5</c:v>
                </c:pt>
                <c:pt idx="132">
                  <c:v>64970</c:v>
                </c:pt>
                <c:pt idx="133">
                  <c:v>64990.5</c:v>
                </c:pt>
                <c:pt idx="134">
                  <c:v>65106.5</c:v>
                </c:pt>
                <c:pt idx="135">
                  <c:v>65229</c:v>
                </c:pt>
                <c:pt idx="136">
                  <c:v>65272</c:v>
                </c:pt>
                <c:pt idx="137">
                  <c:v>65286.5</c:v>
                </c:pt>
                <c:pt idx="138">
                  <c:v>65303.5</c:v>
                </c:pt>
                <c:pt idx="139">
                  <c:v>65379.5</c:v>
                </c:pt>
                <c:pt idx="140">
                  <c:v>66319.5</c:v>
                </c:pt>
                <c:pt idx="141">
                  <c:v>66966.5</c:v>
                </c:pt>
                <c:pt idx="142">
                  <c:v>67271</c:v>
                </c:pt>
                <c:pt idx="143">
                  <c:v>67295</c:v>
                </c:pt>
                <c:pt idx="144">
                  <c:v>67400.5</c:v>
                </c:pt>
                <c:pt idx="145">
                  <c:v>68302.5</c:v>
                </c:pt>
                <c:pt idx="146">
                  <c:v>68305</c:v>
                </c:pt>
                <c:pt idx="147">
                  <c:v>68311</c:v>
                </c:pt>
                <c:pt idx="148">
                  <c:v>68311</c:v>
                </c:pt>
                <c:pt idx="149">
                  <c:v>68320.5</c:v>
                </c:pt>
                <c:pt idx="150">
                  <c:v>68320.5</c:v>
                </c:pt>
                <c:pt idx="151">
                  <c:v>68323.5</c:v>
                </c:pt>
                <c:pt idx="152">
                  <c:v>68335</c:v>
                </c:pt>
                <c:pt idx="153">
                  <c:v>68335</c:v>
                </c:pt>
                <c:pt idx="154">
                  <c:v>68381</c:v>
                </c:pt>
                <c:pt idx="155">
                  <c:v>68381</c:v>
                </c:pt>
                <c:pt idx="156">
                  <c:v>68389.5</c:v>
                </c:pt>
                <c:pt idx="157">
                  <c:v>68389.5</c:v>
                </c:pt>
                <c:pt idx="158">
                  <c:v>68390</c:v>
                </c:pt>
                <c:pt idx="159">
                  <c:v>68427.5</c:v>
                </c:pt>
                <c:pt idx="160">
                  <c:v>68465.5</c:v>
                </c:pt>
                <c:pt idx="161">
                  <c:v>68465.5</c:v>
                </c:pt>
                <c:pt idx="162">
                  <c:v>68465.5</c:v>
                </c:pt>
                <c:pt idx="163">
                  <c:v>68472</c:v>
                </c:pt>
                <c:pt idx="164">
                  <c:v>68472</c:v>
                </c:pt>
                <c:pt idx="165">
                  <c:v>69296.5</c:v>
                </c:pt>
                <c:pt idx="166">
                  <c:v>69296.5</c:v>
                </c:pt>
                <c:pt idx="167">
                  <c:v>69424.5</c:v>
                </c:pt>
                <c:pt idx="168">
                  <c:v>69424.5</c:v>
                </c:pt>
                <c:pt idx="169">
                  <c:v>69445</c:v>
                </c:pt>
                <c:pt idx="170">
                  <c:v>69445</c:v>
                </c:pt>
                <c:pt idx="171">
                  <c:v>69467.5</c:v>
                </c:pt>
                <c:pt idx="172">
                  <c:v>69553</c:v>
                </c:pt>
                <c:pt idx="173">
                  <c:v>69553</c:v>
                </c:pt>
                <c:pt idx="174">
                  <c:v>69604.5</c:v>
                </c:pt>
                <c:pt idx="175">
                  <c:v>69604.5</c:v>
                </c:pt>
                <c:pt idx="176">
                  <c:v>70177.5</c:v>
                </c:pt>
                <c:pt idx="177">
                  <c:v>70224</c:v>
                </c:pt>
                <c:pt idx="178">
                  <c:v>70227</c:v>
                </c:pt>
                <c:pt idx="179">
                  <c:v>70233</c:v>
                </c:pt>
                <c:pt idx="180">
                  <c:v>70308.5</c:v>
                </c:pt>
                <c:pt idx="181">
                  <c:v>70309</c:v>
                </c:pt>
                <c:pt idx="182">
                  <c:v>70343.5</c:v>
                </c:pt>
                <c:pt idx="183">
                  <c:v>70423</c:v>
                </c:pt>
                <c:pt idx="184">
                  <c:v>70460</c:v>
                </c:pt>
                <c:pt idx="185">
                  <c:v>70460.5</c:v>
                </c:pt>
                <c:pt idx="186">
                  <c:v>70480.5</c:v>
                </c:pt>
                <c:pt idx="187">
                  <c:v>70481</c:v>
                </c:pt>
                <c:pt idx="188">
                  <c:v>70481</c:v>
                </c:pt>
                <c:pt idx="189">
                  <c:v>70481</c:v>
                </c:pt>
                <c:pt idx="190">
                  <c:v>70481</c:v>
                </c:pt>
                <c:pt idx="191">
                  <c:v>70485</c:v>
                </c:pt>
                <c:pt idx="192">
                  <c:v>70485</c:v>
                </c:pt>
                <c:pt idx="193">
                  <c:v>71428</c:v>
                </c:pt>
                <c:pt idx="194">
                  <c:v>71470</c:v>
                </c:pt>
                <c:pt idx="195">
                  <c:v>71472.5</c:v>
                </c:pt>
                <c:pt idx="196">
                  <c:v>71592.5</c:v>
                </c:pt>
                <c:pt idx="197">
                  <c:v>71644</c:v>
                </c:pt>
                <c:pt idx="198">
                  <c:v>71656</c:v>
                </c:pt>
                <c:pt idx="199">
                  <c:v>71658.5</c:v>
                </c:pt>
                <c:pt idx="200">
                  <c:v>71670.5</c:v>
                </c:pt>
                <c:pt idx="201">
                  <c:v>71782</c:v>
                </c:pt>
                <c:pt idx="202">
                  <c:v>72559.5</c:v>
                </c:pt>
                <c:pt idx="203">
                  <c:v>72749</c:v>
                </c:pt>
              </c:numCache>
            </c:numRef>
          </c:xVal>
          <c:yVal>
            <c:numRef>
              <c:f>'A (2)'!$J$21:$J$876</c:f>
              <c:numCache>
                <c:formatCode>General</c:formatCode>
                <c:ptCount val="856"/>
                <c:pt idx="51">
                  <c:v>-4.0853339050954673E-2</c:v>
                </c:pt>
                <c:pt idx="53">
                  <c:v>2.893279874115251E-3</c:v>
                </c:pt>
                <c:pt idx="54">
                  <c:v>6.7342114052735269E-3</c:v>
                </c:pt>
                <c:pt idx="55">
                  <c:v>3.5930651793023571E-3</c:v>
                </c:pt>
                <c:pt idx="56">
                  <c:v>5.5930651797098108E-3</c:v>
                </c:pt>
                <c:pt idx="57">
                  <c:v>-1.5509124154050369E-2</c:v>
                </c:pt>
                <c:pt idx="58">
                  <c:v>-1.3417945796390995E-2</c:v>
                </c:pt>
                <c:pt idx="59">
                  <c:v>-3.4179457943537273E-3</c:v>
                </c:pt>
                <c:pt idx="60">
                  <c:v>6.5820542076835409E-3</c:v>
                </c:pt>
                <c:pt idx="61">
                  <c:v>2.8415944761945866E-3</c:v>
                </c:pt>
                <c:pt idx="62">
                  <c:v>5.932772830419708E-3</c:v>
                </c:pt>
                <c:pt idx="63">
                  <c:v>-1.4951961202314124E-4</c:v>
                </c:pt>
                <c:pt idx="64">
                  <c:v>5.8504803891992196E-3</c:v>
                </c:pt>
                <c:pt idx="65">
                  <c:v>-2.1039304265286773E-3</c:v>
                </c:pt>
                <c:pt idx="67">
                  <c:v>1.2151938281022012E-3</c:v>
                </c:pt>
                <c:pt idx="69">
                  <c:v>2.9956170110381208E-3</c:v>
                </c:pt>
                <c:pt idx="76">
                  <c:v>1.2133199605159461E-2</c:v>
                </c:pt>
                <c:pt idx="78">
                  <c:v>2.0520213969575707E-2</c:v>
                </c:pt>
                <c:pt idx="79">
                  <c:v>1.1135174245282542E-2</c:v>
                </c:pt>
                <c:pt idx="80">
                  <c:v>6.8127434642519802E-3</c:v>
                </c:pt>
                <c:pt idx="83">
                  <c:v>5.3595333520206623E-3</c:v>
                </c:pt>
                <c:pt idx="84">
                  <c:v>5.4595333494944498E-3</c:v>
                </c:pt>
                <c:pt idx="85">
                  <c:v>6.3115401353570633E-3</c:v>
                </c:pt>
                <c:pt idx="88">
                  <c:v>5.4302555654430762E-3</c:v>
                </c:pt>
                <c:pt idx="90">
                  <c:v>7.3629233957035467E-3</c:v>
                </c:pt>
                <c:pt idx="91">
                  <c:v>7.5629233906511217E-3</c:v>
                </c:pt>
                <c:pt idx="105">
                  <c:v>6.9689745869254693E-3</c:v>
                </c:pt>
                <c:pt idx="107">
                  <c:v>8.2038960317731835E-3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A59-47C6-81C5-FB2E61E95E1C}"/>
            </c:ext>
          </c:extLst>
        </c:ser>
        <c:ser>
          <c:idx val="4"/>
          <c:order val="3"/>
          <c:tx>
            <c:strRef>
              <c:f>'A (2)'!$K$20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(2)'!$D$21:$D$92</c:f>
                <c:numCache>
                  <c:formatCode>General</c:formatCode>
                  <c:ptCount val="7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</c:numCache>
              </c:numRef>
            </c:plus>
            <c:minus>
              <c:numRef>
                <c:f>'A (2)'!$D$21:$D$92</c:f>
                <c:numCache>
                  <c:formatCode>General</c:formatCode>
                  <c:ptCount val="7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(2)'!$F$21:$F$876</c:f>
              <c:numCache>
                <c:formatCode>General</c:formatCode>
                <c:ptCount val="856"/>
                <c:pt idx="0">
                  <c:v>-6197.5</c:v>
                </c:pt>
                <c:pt idx="1">
                  <c:v>-5181</c:v>
                </c:pt>
                <c:pt idx="2">
                  <c:v>1.5</c:v>
                </c:pt>
                <c:pt idx="3">
                  <c:v>1.5</c:v>
                </c:pt>
                <c:pt idx="4">
                  <c:v>4.5</c:v>
                </c:pt>
                <c:pt idx="5">
                  <c:v>10.5</c:v>
                </c:pt>
                <c:pt idx="6">
                  <c:v>13</c:v>
                </c:pt>
                <c:pt idx="7">
                  <c:v>16</c:v>
                </c:pt>
                <c:pt idx="8">
                  <c:v>22</c:v>
                </c:pt>
                <c:pt idx="9">
                  <c:v>62.5</c:v>
                </c:pt>
                <c:pt idx="10">
                  <c:v>97.5</c:v>
                </c:pt>
                <c:pt idx="11">
                  <c:v>115.5</c:v>
                </c:pt>
                <c:pt idx="12">
                  <c:v>118</c:v>
                </c:pt>
                <c:pt idx="13">
                  <c:v>208.5</c:v>
                </c:pt>
                <c:pt idx="14">
                  <c:v>211.5</c:v>
                </c:pt>
                <c:pt idx="15">
                  <c:v>281.5</c:v>
                </c:pt>
                <c:pt idx="16">
                  <c:v>284.5</c:v>
                </c:pt>
                <c:pt idx="17">
                  <c:v>299</c:v>
                </c:pt>
                <c:pt idx="18">
                  <c:v>11552</c:v>
                </c:pt>
                <c:pt idx="19">
                  <c:v>11622</c:v>
                </c:pt>
                <c:pt idx="20">
                  <c:v>11671.5</c:v>
                </c:pt>
                <c:pt idx="21">
                  <c:v>11756</c:v>
                </c:pt>
                <c:pt idx="22">
                  <c:v>11832</c:v>
                </c:pt>
                <c:pt idx="23">
                  <c:v>11846.5</c:v>
                </c:pt>
                <c:pt idx="24">
                  <c:v>11893.5</c:v>
                </c:pt>
                <c:pt idx="25">
                  <c:v>12863</c:v>
                </c:pt>
                <c:pt idx="26">
                  <c:v>13906</c:v>
                </c:pt>
                <c:pt idx="27">
                  <c:v>14031.5</c:v>
                </c:pt>
                <c:pt idx="28">
                  <c:v>15092</c:v>
                </c:pt>
                <c:pt idx="29">
                  <c:v>15945</c:v>
                </c:pt>
                <c:pt idx="30">
                  <c:v>16065</c:v>
                </c:pt>
                <c:pt idx="31">
                  <c:v>16065</c:v>
                </c:pt>
                <c:pt idx="32">
                  <c:v>17070</c:v>
                </c:pt>
                <c:pt idx="33">
                  <c:v>17245</c:v>
                </c:pt>
                <c:pt idx="34">
                  <c:v>28972</c:v>
                </c:pt>
                <c:pt idx="35">
                  <c:v>28974</c:v>
                </c:pt>
                <c:pt idx="36">
                  <c:v>28974.5</c:v>
                </c:pt>
                <c:pt idx="37">
                  <c:v>33145</c:v>
                </c:pt>
                <c:pt idx="38">
                  <c:v>33171</c:v>
                </c:pt>
                <c:pt idx="39">
                  <c:v>33174</c:v>
                </c:pt>
                <c:pt idx="40">
                  <c:v>33439.5</c:v>
                </c:pt>
                <c:pt idx="41">
                  <c:v>33442.5</c:v>
                </c:pt>
                <c:pt idx="42">
                  <c:v>34520.5</c:v>
                </c:pt>
                <c:pt idx="43">
                  <c:v>35316</c:v>
                </c:pt>
                <c:pt idx="44">
                  <c:v>35386.5</c:v>
                </c:pt>
                <c:pt idx="45">
                  <c:v>35576</c:v>
                </c:pt>
                <c:pt idx="46">
                  <c:v>35595.5</c:v>
                </c:pt>
                <c:pt idx="47">
                  <c:v>38473</c:v>
                </c:pt>
                <c:pt idx="48">
                  <c:v>39429.5</c:v>
                </c:pt>
                <c:pt idx="49">
                  <c:v>39429.5</c:v>
                </c:pt>
                <c:pt idx="50">
                  <c:v>39709.5</c:v>
                </c:pt>
                <c:pt idx="51">
                  <c:v>40743</c:v>
                </c:pt>
                <c:pt idx="52">
                  <c:v>40776</c:v>
                </c:pt>
                <c:pt idx="53">
                  <c:v>41680.5</c:v>
                </c:pt>
                <c:pt idx="54">
                  <c:v>41681</c:v>
                </c:pt>
                <c:pt idx="55">
                  <c:v>41777</c:v>
                </c:pt>
                <c:pt idx="56">
                  <c:v>41777</c:v>
                </c:pt>
                <c:pt idx="57">
                  <c:v>41829.5</c:v>
                </c:pt>
                <c:pt idx="58">
                  <c:v>41835.5</c:v>
                </c:pt>
                <c:pt idx="59">
                  <c:v>41835.5</c:v>
                </c:pt>
                <c:pt idx="60">
                  <c:v>41835.5</c:v>
                </c:pt>
                <c:pt idx="61">
                  <c:v>42554.5</c:v>
                </c:pt>
                <c:pt idx="62">
                  <c:v>42560.5</c:v>
                </c:pt>
                <c:pt idx="63">
                  <c:v>42752.5</c:v>
                </c:pt>
                <c:pt idx="64">
                  <c:v>42752.5</c:v>
                </c:pt>
                <c:pt idx="65">
                  <c:v>42755.5</c:v>
                </c:pt>
                <c:pt idx="66">
                  <c:v>42770</c:v>
                </c:pt>
                <c:pt idx="67">
                  <c:v>42776.5</c:v>
                </c:pt>
                <c:pt idx="68">
                  <c:v>43983.5</c:v>
                </c:pt>
                <c:pt idx="69">
                  <c:v>45986.5</c:v>
                </c:pt>
                <c:pt idx="70">
                  <c:v>46057.5</c:v>
                </c:pt>
                <c:pt idx="71">
                  <c:v>46060.5</c:v>
                </c:pt>
                <c:pt idx="72">
                  <c:v>46094.5</c:v>
                </c:pt>
                <c:pt idx="73">
                  <c:v>46123.5</c:v>
                </c:pt>
                <c:pt idx="74">
                  <c:v>46126.5</c:v>
                </c:pt>
                <c:pt idx="75">
                  <c:v>46129.5</c:v>
                </c:pt>
                <c:pt idx="76">
                  <c:v>47026.5</c:v>
                </c:pt>
                <c:pt idx="77">
                  <c:v>47041</c:v>
                </c:pt>
                <c:pt idx="78">
                  <c:v>47041</c:v>
                </c:pt>
                <c:pt idx="79">
                  <c:v>47070.5</c:v>
                </c:pt>
                <c:pt idx="80">
                  <c:v>49001.5</c:v>
                </c:pt>
                <c:pt idx="81">
                  <c:v>50615.5</c:v>
                </c:pt>
                <c:pt idx="82">
                  <c:v>51228</c:v>
                </c:pt>
                <c:pt idx="83">
                  <c:v>51259.5</c:v>
                </c:pt>
                <c:pt idx="84">
                  <c:v>51259.5</c:v>
                </c:pt>
                <c:pt idx="85">
                  <c:v>51405.5</c:v>
                </c:pt>
                <c:pt idx="86">
                  <c:v>52495</c:v>
                </c:pt>
                <c:pt idx="87">
                  <c:v>52495.5</c:v>
                </c:pt>
                <c:pt idx="88">
                  <c:v>53240.5</c:v>
                </c:pt>
                <c:pt idx="89">
                  <c:v>53313.5</c:v>
                </c:pt>
                <c:pt idx="90">
                  <c:v>53462</c:v>
                </c:pt>
                <c:pt idx="91">
                  <c:v>53462</c:v>
                </c:pt>
                <c:pt idx="92">
                  <c:v>53495</c:v>
                </c:pt>
                <c:pt idx="93">
                  <c:v>54373.5</c:v>
                </c:pt>
                <c:pt idx="94">
                  <c:v>54373.5</c:v>
                </c:pt>
                <c:pt idx="95">
                  <c:v>54418</c:v>
                </c:pt>
                <c:pt idx="96">
                  <c:v>54450</c:v>
                </c:pt>
                <c:pt idx="97">
                  <c:v>54532</c:v>
                </c:pt>
                <c:pt idx="98">
                  <c:v>54585</c:v>
                </c:pt>
                <c:pt idx="99">
                  <c:v>54611</c:v>
                </c:pt>
                <c:pt idx="100">
                  <c:v>55250.5</c:v>
                </c:pt>
                <c:pt idx="101">
                  <c:v>55594.5</c:v>
                </c:pt>
                <c:pt idx="102">
                  <c:v>55633.5</c:v>
                </c:pt>
                <c:pt idx="103">
                  <c:v>55656.5</c:v>
                </c:pt>
                <c:pt idx="104">
                  <c:v>55659.5</c:v>
                </c:pt>
                <c:pt idx="105">
                  <c:v>56331.5</c:v>
                </c:pt>
                <c:pt idx="106">
                  <c:v>56331.5</c:v>
                </c:pt>
                <c:pt idx="107">
                  <c:v>56704.5</c:v>
                </c:pt>
                <c:pt idx="108">
                  <c:v>57782.5</c:v>
                </c:pt>
                <c:pt idx="109">
                  <c:v>58721.5</c:v>
                </c:pt>
                <c:pt idx="110">
                  <c:v>58837</c:v>
                </c:pt>
                <c:pt idx="111">
                  <c:v>59830.5</c:v>
                </c:pt>
                <c:pt idx="112">
                  <c:v>60838.5</c:v>
                </c:pt>
                <c:pt idx="113">
                  <c:v>60977.5</c:v>
                </c:pt>
                <c:pt idx="114">
                  <c:v>60977.5</c:v>
                </c:pt>
                <c:pt idx="115">
                  <c:v>60977.5</c:v>
                </c:pt>
                <c:pt idx="116">
                  <c:v>60990</c:v>
                </c:pt>
                <c:pt idx="117">
                  <c:v>62042</c:v>
                </c:pt>
                <c:pt idx="118">
                  <c:v>62112.5</c:v>
                </c:pt>
                <c:pt idx="119">
                  <c:v>62874.5</c:v>
                </c:pt>
                <c:pt idx="120">
                  <c:v>62933</c:v>
                </c:pt>
                <c:pt idx="121">
                  <c:v>62934</c:v>
                </c:pt>
                <c:pt idx="122">
                  <c:v>62934</c:v>
                </c:pt>
                <c:pt idx="123">
                  <c:v>63160.5</c:v>
                </c:pt>
                <c:pt idx="124">
                  <c:v>63160.5</c:v>
                </c:pt>
                <c:pt idx="125">
                  <c:v>63160.5</c:v>
                </c:pt>
                <c:pt idx="126">
                  <c:v>63292</c:v>
                </c:pt>
                <c:pt idx="127">
                  <c:v>63849.5</c:v>
                </c:pt>
                <c:pt idx="128">
                  <c:v>63984</c:v>
                </c:pt>
                <c:pt idx="129">
                  <c:v>63987</c:v>
                </c:pt>
                <c:pt idx="130">
                  <c:v>64083.5</c:v>
                </c:pt>
                <c:pt idx="131">
                  <c:v>64238.5</c:v>
                </c:pt>
                <c:pt idx="132">
                  <c:v>64970</c:v>
                </c:pt>
                <c:pt idx="133">
                  <c:v>64990.5</c:v>
                </c:pt>
                <c:pt idx="134">
                  <c:v>65106.5</c:v>
                </c:pt>
                <c:pt idx="135">
                  <c:v>65229</c:v>
                </c:pt>
                <c:pt idx="136">
                  <c:v>65272</c:v>
                </c:pt>
                <c:pt idx="137">
                  <c:v>65286.5</c:v>
                </c:pt>
                <c:pt idx="138">
                  <c:v>65303.5</c:v>
                </c:pt>
                <c:pt idx="139">
                  <c:v>65379.5</c:v>
                </c:pt>
                <c:pt idx="140">
                  <c:v>66319.5</c:v>
                </c:pt>
                <c:pt idx="141">
                  <c:v>66966.5</c:v>
                </c:pt>
                <c:pt idx="142">
                  <c:v>67271</c:v>
                </c:pt>
                <c:pt idx="143">
                  <c:v>67295</c:v>
                </c:pt>
                <c:pt idx="144">
                  <c:v>67400.5</c:v>
                </c:pt>
                <c:pt idx="145">
                  <c:v>68302.5</c:v>
                </c:pt>
                <c:pt idx="146">
                  <c:v>68305</c:v>
                </c:pt>
                <c:pt idx="147">
                  <c:v>68311</c:v>
                </c:pt>
                <c:pt idx="148">
                  <c:v>68311</c:v>
                </c:pt>
                <c:pt idx="149">
                  <c:v>68320.5</c:v>
                </c:pt>
                <c:pt idx="150">
                  <c:v>68320.5</c:v>
                </c:pt>
                <c:pt idx="151">
                  <c:v>68323.5</c:v>
                </c:pt>
                <c:pt idx="152">
                  <c:v>68335</c:v>
                </c:pt>
                <c:pt idx="153">
                  <c:v>68335</c:v>
                </c:pt>
                <c:pt idx="154">
                  <c:v>68381</c:v>
                </c:pt>
                <c:pt idx="155">
                  <c:v>68381</c:v>
                </c:pt>
                <c:pt idx="156">
                  <c:v>68389.5</c:v>
                </c:pt>
                <c:pt idx="157">
                  <c:v>68389.5</c:v>
                </c:pt>
                <c:pt idx="158">
                  <c:v>68390</c:v>
                </c:pt>
                <c:pt idx="159">
                  <c:v>68427.5</c:v>
                </c:pt>
                <c:pt idx="160">
                  <c:v>68465.5</c:v>
                </c:pt>
                <c:pt idx="161">
                  <c:v>68465.5</c:v>
                </c:pt>
                <c:pt idx="162">
                  <c:v>68465.5</c:v>
                </c:pt>
                <c:pt idx="163">
                  <c:v>68472</c:v>
                </c:pt>
                <c:pt idx="164">
                  <c:v>68472</c:v>
                </c:pt>
                <c:pt idx="165">
                  <c:v>69296.5</c:v>
                </c:pt>
                <c:pt idx="166">
                  <c:v>69296.5</c:v>
                </c:pt>
                <c:pt idx="167">
                  <c:v>69424.5</c:v>
                </c:pt>
                <c:pt idx="168">
                  <c:v>69424.5</c:v>
                </c:pt>
                <c:pt idx="169">
                  <c:v>69445</c:v>
                </c:pt>
                <c:pt idx="170">
                  <c:v>69445</c:v>
                </c:pt>
                <c:pt idx="171">
                  <c:v>69467.5</c:v>
                </c:pt>
                <c:pt idx="172">
                  <c:v>69553</c:v>
                </c:pt>
                <c:pt idx="173">
                  <c:v>69553</c:v>
                </c:pt>
                <c:pt idx="174">
                  <c:v>69604.5</c:v>
                </c:pt>
                <c:pt idx="175">
                  <c:v>69604.5</c:v>
                </c:pt>
                <c:pt idx="176">
                  <c:v>70177.5</c:v>
                </c:pt>
                <c:pt idx="177">
                  <c:v>70224</c:v>
                </c:pt>
                <c:pt idx="178">
                  <c:v>70227</c:v>
                </c:pt>
                <c:pt idx="179">
                  <c:v>70233</c:v>
                </c:pt>
                <c:pt idx="180">
                  <c:v>70308.5</c:v>
                </c:pt>
                <c:pt idx="181">
                  <c:v>70309</c:v>
                </c:pt>
                <c:pt idx="182">
                  <c:v>70343.5</c:v>
                </c:pt>
                <c:pt idx="183">
                  <c:v>70423</c:v>
                </c:pt>
                <c:pt idx="184">
                  <c:v>70460</c:v>
                </c:pt>
                <c:pt idx="185">
                  <c:v>70460.5</c:v>
                </c:pt>
                <c:pt idx="186">
                  <c:v>70480.5</c:v>
                </c:pt>
                <c:pt idx="187">
                  <c:v>70481</c:v>
                </c:pt>
                <c:pt idx="188">
                  <c:v>70481</c:v>
                </c:pt>
                <c:pt idx="189">
                  <c:v>70481</c:v>
                </c:pt>
                <c:pt idx="190">
                  <c:v>70481</c:v>
                </c:pt>
                <c:pt idx="191">
                  <c:v>70485</c:v>
                </c:pt>
                <c:pt idx="192">
                  <c:v>70485</c:v>
                </c:pt>
                <c:pt idx="193">
                  <c:v>71428</c:v>
                </c:pt>
                <c:pt idx="194">
                  <c:v>71470</c:v>
                </c:pt>
                <c:pt idx="195">
                  <c:v>71472.5</c:v>
                </c:pt>
                <c:pt idx="196">
                  <c:v>71592.5</c:v>
                </c:pt>
                <c:pt idx="197">
                  <c:v>71644</c:v>
                </c:pt>
                <c:pt idx="198">
                  <c:v>71656</c:v>
                </c:pt>
                <c:pt idx="199">
                  <c:v>71658.5</c:v>
                </c:pt>
                <c:pt idx="200">
                  <c:v>71670.5</c:v>
                </c:pt>
                <c:pt idx="201">
                  <c:v>71782</c:v>
                </c:pt>
                <c:pt idx="202">
                  <c:v>72559.5</c:v>
                </c:pt>
                <c:pt idx="203">
                  <c:v>72749</c:v>
                </c:pt>
              </c:numCache>
            </c:numRef>
          </c:xVal>
          <c:yVal>
            <c:numRef>
              <c:f>'A (2)'!$K$21:$K$876</c:f>
              <c:numCache>
                <c:formatCode>General</c:formatCode>
                <c:ptCount val="856"/>
                <c:pt idx="37">
                  <c:v>-7.3648870304168668E-2</c:v>
                </c:pt>
                <c:pt idx="38">
                  <c:v>1.1079569259891286E-2</c:v>
                </c:pt>
                <c:pt idx="39">
                  <c:v>-8.7484155665151775E-4</c:v>
                </c:pt>
                <c:pt idx="40">
                  <c:v>8.6598009220324457E-3</c:v>
                </c:pt>
                <c:pt idx="41">
                  <c:v>-7.2946098953252658E-3</c:v>
                </c:pt>
                <c:pt idx="46">
                  <c:v>-1.2434413292794488E-3</c:v>
                </c:pt>
                <c:pt idx="47">
                  <c:v>-1.168248565227259E-2</c:v>
                </c:pt>
                <c:pt idx="66">
                  <c:v>1.3283083942951635E-2</c:v>
                </c:pt>
                <c:pt idx="72">
                  <c:v>9.6368275117129087E-3</c:v>
                </c:pt>
                <c:pt idx="73">
                  <c:v>4.108562643523328E-4</c:v>
                </c:pt>
                <c:pt idx="74">
                  <c:v>1.5456445435120258E-2</c:v>
                </c:pt>
                <c:pt idx="75">
                  <c:v>3.5020346258534119E-3</c:v>
                </c:pt>
                <c:pt idx="77">
                  <c:v>5.3202139752102084E-3</c:v>
                </c:pt>
                <c:pt idx="86">
                  <c:v>3.4013442054856569E-3</c:v>
                </c:pt>
                <c:pt idx="87">
                  <c:v>8.2422757332096808E-3</c:v>
                </c:pt>
                <c:pt idx="89">
                  <c:v>1.3006258966925088E-2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A59-47C6-81C5-FB2E61E95E1C}"/>
            </c:ext>
          </c:extLst>
        </c:ser>
        <c:ser>
          <c:idx val="2"/>
          <c:order val="4"/>
          <c:tx>
            <c:strRef>
              <c:f>'A (2)'!$L$20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(2)'!$D$21:$D$92</c:f>
                <c:numCache>
                  <c:formatCode>General</c:formatCode>
                  <c:ptCount val="7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</c:numCache>
              </c:numRef>
            </c:plus>
            <c:minus>
              <c:numRef>
                <c:f>'A (2)'!$D$21:$D$92</c:f>
                <c:numCache>
                  <c:formatCode>General</c:formatCode>
                  <c:ptCount val="7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(2)'!$F$21:$F$876</c:f>
              <c:numCache>
                <c:formatCode>General</c:formatCode>
                <c:ptCount val="856"/>
                <c:pt idx="0">
                  <c:v>-6197.5</c:v>
                </c:pt>
                <c:pt idx="1">
                  <c:v>-5181</c:v>
                </c:pt>
                <c:pt idx="2">
                  <c:v>1.5</c:v>
                </c:pt>
                <c:pt idx="3">
                  <c:v>1.5</c:v>
                </c:pt>
                <c:pt idx="4">
                  <c:v>4.5</c:v>
                </c:pt>
                <c:pt idx="5">
                  <c:v>10.5</c:v>
                </c:pt>
                <c:pt idx="6">
                  <c:v>13</c:v>
                </c:pt>
                <c:pt idx="7">
                  <c:v>16</c:v>
                </c:pt>
                <c:pt idx="8">
                  <c:v>22</c:v>
                </c:pt>
                <c:pt idx="9">
                  <c:v>62.5</c:v>
                </c:pt>
                <c:pt idx="10">
                  <c:v>97.5</c:v>
                </c:pt>
                <c:pt idx="11">
                  <c:v>115.5</c:v>
                </c:pt>
                <c:pt idx="12">
                  <c:v>118</c:v>
                </c:pt>
                <c:pt idx="13">
                  <c:v>208.5</c:v>
                </c:pt>
                <c:pt idx="14">
                  <c:v>211.5</c:v>
                </c:pt>
                <c:pt idx="15">
                  <c:v>281.5</c:v>
                </c:pt>
                <c:pt idx="16">
                  <c:v>284.5</c:v>
                </c:pt>
                <c:pt idx="17">
                  <c:v>299</c:v>
                </c:pt>
                <c:pt idx="18">
                  <c:v>11552</c:v>
                </c:pt>
                <c:pt idx="19">
                  <c:v>11622</c:v>
                </c:pt>
                <c:pt idx="20">
                  <c:v>11671.5</c:v>
                </c:pt>
                <c:pt idx="21">
                  <c:v>11756</c:v>
                </c:pt>
                <c:pt idx="22">
                  <c:v>11832</c:v>
                </c:pt>
                <c:pt idx="23">
                  <c:v>11846.5</c:v>
                </c:pt>
                <c:pt idx="24">
                  <c:v>11893.5</c:v>
                </c:pt>
                <c:pt idx="25">
                  <c:v>12863</c:v>
                </c:pt>
                <c:pt idx="26">
                  <c:v>13906</c:v>
                </c:pt>
                <c:pt idx="27">
                  <c:v>14031.5</c:v>
                </c:pt>
                <c:pt idx="28">
                  <c:v>15092</c:v>
                </c:pt>
                <c:pt idx="29">
                  <c:v>15945</c:v>
                </c:pt>
                <c:pt idx="30">
                  <c:v>16065</c:v>
                </c:pt>
                <c:pt idx="31">
                  <c:v>16065</c:v>
                </c:pt>
                <c:pt idx="32">
                  <c:v>17070</c:v>
                </c:pt>
                <c:pt idx="33">
                  <c:v>17245</c:v>
                </c:pt>
                <c:pt idx="34">
                  <c:v>28972</c:v>
                </c:pt>
                <c:pt idx="35">
                  <c:v>28974</c:v>
                </c:pt>
                <c:pt idx="36">
                  <c:v>28974.5</c:v>
                </c:pt>
                <c:pt idx="37">
                  <c:v>33145</c:v>
                </c:pt>
                <c:pt idx="38">
                  <c:v>33171</c:v>
                </c:pt>
                <c:pt idx="39">
                  <c:v>33174</c:v>
                </c:pt>
                <c:pt idx="40">
                  <c:v>33439.5</c:v>
                </c:pt>
                <c:pt idx="41">
                  <c:v>33442.5</c:v>
                </c:pt>
                <c:pt idx="42">
                  <c:v>34520.5</c:v>
                </c:pt>
                <c:pt idx="43">
                  <c:v>35316</c:v>
                </c:pt>
                <c:pt idx="44">
                  <c:v>35386.5</c:v>
                </c:pt>
                <c:pt idx="45">
                  <c:v>35576</c:v>
                </c:pt>
                <c:pt idx="46">
                  <c:v>35595.5</c:v>
                </c:pt>
                <c:pt idx="47">
                  <c:v>38473</c:v>
                </c:pt>
                <c:pt idx="48">
                  <c:v>39429.5</c:v>
                </c:pt>
                <c:pt idx="49">
                  <c:v>39429.5</c:v>
                </c:pt>
                <c:pt idx="50">
                  <c:v>39709.5</c:v>
                </c:pt>
                <c:pt idx="51">
                  <c:v>40743</c:v>
                </c:pt>
                <c:pt idx="52">
                  <c:v>40776</c:v>
                </c:pt>
                <c:pt idx="53">
                  <c:v>41680.5</c:v>
                </c:pt>
                <c:pt idx="54">
                  <c:v>41681</c:v>
                </c:pt>
                <c:pt idx="55">
                  <c:v>41777</c:v>
                </c:pt>
                <c:pt idx="56">
                  <c:v>41777</c:v>
                </c:pt>
                <c:pt idx="57">
                  <c:v>41829.5</c:v>
                </c:pt>
                <c:pt idx="58">
                  <c:v>41835.5</c:v>
                </c:pt>
                <c:pt idx="59">
                  <c:v>41835.5</c:v>
                </c:pt>
                <c:pt idx="60">
                  <c:v>41835.5</c:v>
                </c:pt>
                <c:pt idx="61">
                  <c:v>42554.5</c:v>
                </c:pt>
                <c:pt idx="62">
                  <c:v>42560.5</c:v>
                </c:pt>
                <c:pt idx="63">
                  <c:v>42752.5</c:v>
                </c:pt>
                <c:pt idx="64">
                  <c:v>42752.5</c:v>
                </c:pt>
                <c:pt idx="65">
                  <c:v>42755.5</c:v>
                </c:pt>
                <c:pt idx="66">
                  <c:v>42770</c:v>
                </c:pt>
                <c:pt idx="67">
                  <c:v>42776.5</c:v>
                </c:pt>
                <c:pt idx="68">
                  <c:v>43983.5</c:v>
                </c:pt>
                <c:pt idx="69">
                  <c:v>45986.5</c:v>
                </c:pt>
                <c:pt idx="70">
                  <c:v>46057.5</c:v>
                </c:pt>
                <c:pt idx="71">
                  <c:v>46060.5</c:v>
                </c:pt>
                <c:pt idx="72">
                  <c:v>46094.5</c:v>
                </c:pt>
                <c:pt idx="73">
                  <c:v>46123.5</c:v>
                </c:pt>
                <c:pt idx="74">
                  <c:v>46126.5</c:v>
                </c:pt>
                <c:pt idx="75">
                  <c:v>46129.5</c:v>
                </c:pt>
                <c:pt idx="76">
                  <c:v>47026.5</c:v>
                </c:pt>
                <c:pt idx="77">
                  <c:v>47041</c:v>
                </c:pt>
                <c:pt idx="78">
                  <c:v>47041</c:v>
                </c:pt>
                <c:pt idx="79">
                  <c:v>47070.5</c:v>
                </c:pt>
                <c:pt idx="80">
                  <c:v>49001.5</c:v>
                </c:pt>
                <c:pt idx="81">
                  <c:v>50615.5</c:v>
                </c:pt>
                <c:pt idx="82">
                  <c:v>51228</c:v>
                </c:pt>
                <c:pt idx="83">
                  <c:v>51259.5</c:v>
                </c:pt>
                <c:pt idx="84">
                  <c:v>51259.5</c:v>
                </c:pt>
                <c:pt idx="85">
                  <c:v>51405.5</c:v>
                </c:pt>
                <c:pt idx="86">
                  <c:v>52495</c:v>
                </c:pt>
                <c:pt idx="87">
                  <c:v>52495.5</c:v>
                </c:pt>
                <c:pt idx="88">
                  <c:v>53240.5</c:v>
                </c:pt>
                <c:pt idx="89">
                  <c:v>53313.5</c:v>
                </c:pt>
                <c:pt idx="90">
                  <c:v>53462</c:v>
                </c:pt>
                <c:pt idx="91">
                  <c:v>53462</c:v>
                </c:pt>
                <c:pt idx="92">
                  <c:v>53495</c:v>
                </c:pt>
                <c:pt idx="93">
                  <c:v>54373.5</c:v>
                </c:pt>
                <c:pt idx="94">
                  <c:v>54373.5</c:v>
                </c:pt>
                <c:pt idx="95">
                  <c:v>54418</c:v>
                </c:pt>
                <c:pt idx="96">
                  <c:v>54450</c:v>
                </c:pt>
                <c:pt idx="97">
                  <c:v>54532</c:v>
                </c:pt>
                <c:pt idx="98">
                  <c:v>54585</c:v>
                </c:pt>
                <c:pt idx="99">
                  <c:v>54611</c:v>
                </c:pt>
                <c:pt idx="100">
                  <c:v>55250.5</c:v>
                </c:pt>
                <c:pt idx="101">
                  <c:v>55594.5</c:v>
                </c:pt>
                <c:pt idx="102">
                  <c:v>55633.5</c:v>
                </c:pt>
                <c:pt idx="103">
                  <c:v>55656.5</c:v>
                </c:pt>
                <c:pt idx="104">
                  <c:v>55659.5</c:v>
                </c:pt>
                <c:pt idx="105">
                  <c:v>56331.5</c:v>
                </c:pt>
                <c:pt idx="106">
                  <c:v>56331.5</c:v>
                </c:pt>
                <c:pt idx="107">
                  <c:v>56704.5</c:v>
                </c:pt>
                <c:pt idx="108">
                  <c:v>57782.5</c:v>
                </c:pt>
                <c:pt idx="109">
                  <c:v>58721.5</c:v>
                </c:pt>
                <c:pt idx="110">
                  <c:v>58837</c:v>
                </c:pt>
                <c:pt idx="111">
                  <c:v>59830.5</c:v>
                </c:pt>
                <c:pt idx="112">
                  <c:v>60838.5</c:v>
                </c:pt>
                <c:pt idx="113">
                  <c:v>60977.5</c:v>
                </c:pt>
                <c:pt idx="114">
                  <c:v>60977.5</c:v>
                </c:pt>
                <c:pt idx="115">
                  <c:v>60977.5</c:v>
                </c:pt>
                <c:pt idx="116">
                  <c:v>60990</c:v>
                </c:pt>
                <c:pt idx="117">
                  <c:v>62042</c:v>
                </c:pt>
                <c:pt idx="118">
                  <c:v>62112.5</c:v>
                </c:pt>
                <c:pt idx="119">
                  <c:v>62874.5</c:v>
                </c:pt>
                <c:pt idx="120">
                  <c:v>62933</c:v>
                </c:pt>
                <c:pt idx="121">
                  <c:v>62934</c:v>
                </c:pt>
                <c:pt idx="122">
                  <c:v>62934</c:v>
                </c:pt>
                <c:pt idx="123">
                  <c:v>63160.5</c:v>
                </c:pt>
                <c:pt idx="124">
                  <c:v>63160.5</c:v>
                </c:pt>
                <c:pt idx="125">
                  <c:v>63160.5</c:v>
                </c:pt>
                <c:pt idx="126">
                  <c:v>63292</c:v>
                </c:pt>
                <c:pt idx="127">
                  <c:v>63849.5</c:v>
                </c:pt>
                <c:pt idx="128">
                  <c:v>63984</c:v>
                </c:pt>
                <c:pt idx="129">
                  <c:v>63987</c:v>
                </c:pt>
                <c:pt idx="130">
                  <c:v>64083.5</c:v>
                </c:pt>
                <c:pt idx="131">
                  <c:v>64238.5</c:v>
                </c:pt>
                <c:pt idx="132">
                  <c:v>64970</c:v>
                </c:pt>
                <c:pt idx="133">
                  <c:v>64990.5</c:v>
                </c:pt>
                <c:pt idx="134">
                  <c:v>65106.5</c:v>
                </c:pt>
                <c:pt idx="135">
                  <c:v>65229</c:v>
                </c:pt>
                <c:pt idx="136">
                  <c:v>65272</c:v>
                </c:pt>
                <c:pt idx="137">
                  <c:v>65286.5</c:v>
                </c:pt>
                <c:pt idx="138">
                  <c:v>65303.5</c:v>
                </c:pt>
                <c:pt idx="139">
                  <c:v>65379.5</c:v>
                </c:pt>
                <c:pt idx="140">
                  <c:v>66319.5</c:v>
                </c:pt>
                <c:pt idx="141">
                  <c:v>66966.5</c:v>
                </c:pt>
                <c:pt idx="142">
                  <c:v>67271</c:v>
                </c:pt>
                <c:pt idx="143">
                  <c:v>67295</c:v>
                </c:pt>
                <c:pt idx="144">
                  <c:v>67400.5</c:v>
                </c:pt>
                <c:pt idx="145">
                  <c:v>68302.5</c:v>
                </c:pt>
                <c:pt idx="146">
                  <c:v>68305</c:v>
                </c:pt>
                <c:pt idx="147">
                  <c:v>68311</c:v>
                </c:pt>
                <c:pt idx="148">
                  <c:v>68311</c:v>
                </c:pt>
                <c:pt idx="149">
                  <c:v>68320.5</c:v>
                </c:pt>
                <c:pt idx="150">
                  <c:v>68320.5</c:v>
                </c:pt>
                <c:pt idx="151">
                  <c:v>68323.5</c:v>
                </c:pt>
                <c:pt idx="152">
                  <c:v>68335</c:v>
                </c:pt>
                <c:pt idx="153">
                  <c:v>68335</c:v>
                </c:pt>
                <c:pt idx="154">
                  <c:v>68381</c:v>
                </c:pt>
                <c:pt idx="155">
                  <c:v>68381</c:v>
                </c:pt>
                <c:pt idx="156">
                  <c:v>68389.5</c:v>
                </c:pt>
                <c:pt idx="157">
                  <c:v>68389.5</c:v>
                </c:pt>
                <c:pt idx="158">
                  <c:v>68390</c:v>
                </c:pt>
                <c:pt idx="159">
                  <c:v>68427.5</c:v>
                </c:pt>
                <c:pt idx="160">
                  <c:v>68465.5</c:v>
                </c:pt>
                <c:pt idx="161">
                  <c:v>68465.5</c:v>
                </c:pt>
                <c:pt idx="162">
                  <c:v>68465.5</c:v>
                </c:pt>
                <c:pt idx="163">
                  <c:v>68472</c:v>
                </c:pt>
                <c:pt idx="164">
                  <c:v>68472</c:v>
                </c:pt>
                <c:pt idx="165">
                  <c:v>69296.5</c:v>
                </c:pt>
                <c:pt idx="166">
                  <c:v>69296.5</c:v>
                </c:pt>
                <c:pt idx="167">
                  <c:v>69424.5</c:v>
                </c:pt>
                <c:pt idx="168">
                  <c:v>69424.5</c:v>
                </c:pt>
                <c:pt idx="169">
                  <c:v>69445</c:v>
                </c:pt>
                <c:pt idx="170">
                  <c:v>69445</c:v>
                </c:pt>
                <c:pt idx="171">
                  <c:v>69467.5</c:v>
                </c:pt>
                <c:pt idx="172">
                  <c:v>69553</c:v>
                </c:pt>
                <c:pt idx="173">
                  <c:v>69553</c:v>
                </c:pt>
                <c:pt idx="174">
                  <c:v>69604.5</c:v>
                </c:pt>
                <c:pt idx="175">
                  <c:v>69604.5</c:v>
                </c:pt>
                <c:pt idx="176">
                  <c:v>70177.5</c:v>
                </c:pt>
                <c:pt idx="177">
                  <c:v>70224</c:v>
                </c:pt>
                <c:pt idx="178">
                  <c:v>70227</c:v>
                </c:pt>
                <c:pt idx="179">
                  <c:v>70233</c:v>
                </c:pt>
                <c:pt idx="180">
                  <c:v>70308.5</c:v>
                </c:pt>
                <c:pt idx="181">
                  <c:v>70309</c:v>
                </c:pt>
                <c:pt idx="182">
                  <c:v>70343.5</c:v>
                </c:pt>
                <c:pt idx="183">
                  <c:v>70423</c:v>
                </c:pt>
                <c:pt idx="184">
                  <c:v>70460</c:v>
                </c:pt>
                <c:pt idx="185">
                  <c:v>70460.5</c:v>
                </c:pt>
                <c:pt idx="186">
                  <c:v>70480.5</c:v>
                </c:pt>
                <c:pt idx="187">
                  <c:v>70481</c:v>
                </c:pt>
                <c:pt idx="188">
                  <c:v>70481</c:v>
                </c:pt>
                <c:pt idx="189">
                  <c:v>70481</c:v>
                </c:pt>
                <c:pt idx="190">
                  <c:v>70481</c:v>
                </c:pt>
                <c:pt idx="191">
                  <c:v>70485</c:v>
                </c:pt>
                <c:pt idx="192">
                  <c:v>70485</c:v>
                </c:pt>
                <c:pt idx="193">
                  <c:v>71428</c:v>
                </c:pt>
                <c:pt idx="194">
                  <c:v>71470</c:v>
                </c:pt>
                <c:pt idx="195">
                  <c:v>71472.5</c:v>
                </c:pt>
                <c:pt idx="196">
                  <c:v>71592.5</c:v>
                </c:pt>
                <c:pt idx="197">
                  <c:v>71644</c:v>
                </c:pt>
                <c:pt idx="198">
                  <c:v>71656</c:v>
                </c:pt>
                <c:pt idx="199">
                  <c:v>71658.5</c:v>
                </c:pt>
                <c:pt idx="200">
                  <c:v>71670.5</c:v>
                </c:pt>
                <c:pt idx="201">
                  <c:v>71782</c:v>
                </c:pt>
                <c:pt idx="202">
                  <c:v>72559.5</c:v>
                </c:pt>
                <c:pt idx="203">
                  <c:v>72749</c:v>
                </c:pt>
              </c:numCache>
            </c:numRef>
          </c:xVal>
          <c:yVal>
            <c:numRef>
              <c:f>'A (2)'!$L$21:$L$876</c:f>
              <c:numCache>
                <c:formatCode>General</c:formatCode>
                <c:ptCount val="856"/>
                <c:pt idx="0">
                  <c:v>-0.57434631547221215</c:v>
                </c:pt>
                <c:pt idx="1">
                  <c:v>-0.56373251479453756</c:v>
                </c:pt>
                <c:pt idx="2">
                  <c:v>-0.51447720540818409</c:v>
                </c:pt>
                <c:pt idx="4">
                  <c:v>-0.52443161622795742</c:v>
                </c:pt>
                <c:pt idx="5">
                  <c:v>-0.50734043786724214</c:v>
                </c:pt>
                <c:pt idx="6">
                  <c:v>-0.52113578021817375</c:v>
                </c:pt>
                <c:pt idx="7">
                  <c:v>-0.50709019103669561</c:v>
                </c:pt>
                <c:pt idx="8">
                  <c:v>-0.50899901267621317</c:v>
                </c:pt>
                <c:pt idx="9">
                  <c:v>-0.51988355873982073</c:v>
                </c:pt>
                <c:pt idx="10">
                  <c:v>-0.51501835163071519</c:v>
                </c:pt>
                <c:pt idx="11">
                  <c:v>-0.51174481654743431</c:v>
                </c:pt>
                <c:pt idx="12">
                  <c:v>-0.50954015889510629</c:v>
                </c:pt>
                <c:pt idx="13">
                  <c:v>-0.50933155195161817</c:v>
                </c:pt>
                <c:pt idx="14">
                  <c:v>-0.50628596277238103</c:v>
                </c:pt>
                <c:pt idx="15">
                  <c:v>-0.50155554855882656</c:v>
                </c:pt>
                <c:pt idx="16">
                  <c:v>-0.50950995937819243</c:v>
                </c:pt>
                <c:pt idx="17">
                  <c:v>-0.5141229450055107</c:v>
                </c:pt>
                <c:pt idx="28">
                  <c:v>-0.23732269574975362</c:v>
                </c:pt>
                <c:pt idx="29">
                  <c:v>-0.24669350541807944</c:v>
                </c:pt>
                <c:pt idx="31">
                  <c:v>-0.24986993819038616</c:v>
                </c:pt>
                <c:pt idx="32">
                  <c:v>-0.25759756271145307</c:v>
                </c:pt>
                <c:pt idx="33">
                  <c:v>-0.21227152717619902</c:v>
                </c:pt>
                <c:pt idx="34">
                  <c:v>-0.18966342043859186</c:v>
                </c:pt>
                <c:pt idx="35">
                  <c:v>-1.799969431158388E-2</c:v>
                </c:pt>
                <c:pt idx="36">
                  <c:v>-1.8858762785384897E-2</c:v>
                </c:pt>
                <c:pt idx="81">
                  <c:v>5.3397225929074921E-3</c:v>
                </c:pt>
                <c:pt idx="93">
                  <c:v>4.5811027521267533E-3</c:v>
                </c:pt>
                <c:pt idx="94">
                  <c:v>4.5811027521267533E-3</c:v>
                </c:pt>
                <c:pt idx="100">
                  <c:v>5.075006527476944E-3</c:v>
                </c:pt>
                <c:pt idx="101">
                  <c:v>6.6358992262394167E-3</c:v>
                </c:pt>
                <c:pt idx="106">
                  <c:v>6.9689745869254693E-3</c:v>
                </c:pt>
                <c:pt idx="108">
                  <c:v>5.052274907939136E-3</c:v>
                </c:pt>
                <c:pt idx="109">
                  <c:v>4.5216884172987193E-3</c:v>
                </c:pt>
                <c:pt idx="110">
                  <c:v>4.9768718672567047E-3</c:v>
                </c:pt>
                <c:pt idx="111">
                  <c:v>7.3078221612377092E-3</c:v>
                </c:pt>
                <c:pt idx="112">
                  <c:v>7.3257868280052207E-3</c:v>
                </c:pt>
                <c:pt idx="114">
                  <c:v>7.2547521849628538E-3</c:v>
                </c:pt>
                <c:pt idx="116">
                  <c:v>9.0280404474469833E-3</c:v>
                </c:pt>
                <c:pt idx="117">
                  <c:v>1.0847979749087244E-2</c:v>
                </c:pt>
                <c:pt idx="118">
                  <c:v>4.719325494079385E-3</c:v>
                </c:pt>
                <c:pt idx="119">
                  <c:v>5.5989773536566645E-3</c:v>
                </c:pt>
                <c:pt idx="120">
                  <c:v>7.4879663734463975E-3</c:v>
                </c:pt>
                <c:pt idx="121">
                  <c:v>6.7698294296860695E-3</c:v>
                </c:pt>
                <c:pt idx="123">
                  <c:v>5.8118125671171583E-3</c:v>
                </c:pt>
                <c:pt idx="124">
                  <c:v>6.6118125614593737E-3</c:v>
                </c:pt>
                <c:pt idx="125">
                  <c:v>7.5118125678272918E-3</c:v>
                </c:pt>
                <c:pt idx="126">
                  <c:v>7.5768049791804515E-3</c:v>
                </c:pt>
                <c:pt idx="127">
                  <c:v>4.0154610323952511E-3</c:v>
                </c:pt>
                <c:pt idx="130">
                  <c:v>5.5714171103318222E-3</c:v>
                </c:pt>
                <c:pt idx="131">
                  <c:v>4.0601914370199665E-3</c:v>
                </c:pt>
                <c:pt idx="132">
                  <c:v>3.1430199669557624E-3</c:v>
                </c:pt>
                <c:pt idx="133">
                  <c:v>2.7212126951781102E-3</c:v>
                </c:pt>
                <c:pt idx="134">
                  <c:v>1.5173276697169058E-3</c:v>
                </c:pt>
                <c:pt idx="135">
                  <c:v>2.4455525417579338E-3</c:v>
                </c:pt>
                <c:pt idx="136">
                  <c:v>4.1656641333247535E-3</c:v>
                </c:pt>
                <c:pt idx="137">
                  <c:v>2.8526785099529661E-3</c:v>
                </c:pt>
                <c:pt idx="138">
                  <c:v>2.6443505266797729E-3</c:v>
                </c:pt>
                <c:pt idx="139">
                  <c:v>2.1659431004081853E-3</c:v>
                </c:pt>
                <c:pt idx="140">
                  <c:v>-3.8278032297967002E-4</c:v>
                </c:pt>
                <c:pt idx="141">
                  <c:v>-3.7173803939367644E-3</c:v>
                </c:pt>
                <c:pt idx="142">
                  <c:v>-3.8900785584701225E-3</c:v>
                </c:pt>
                <c:pt idx="143">
                  <c:v>-3.9253651193575934E-3</c:v>
                </c:pt>
                <c:pt idx="144">
                  <c:v>-4.988812273950316E-3</c:v>
                </c:pt>
                <c:pt idx="146">
                  <c:v>-8.0436743373866193E-3</c:v>
                </c:pt>
                <c:pt idx="148">
                  <c:v>-8.0524959703325294E-3</c:v>
                </c:pt>
                <c:pt idx="149">
                  <c:v>-8.7747969082556665E-3</c:v>
                </c:pt>
                <c:pt idx="150">
                  <c:v>-8.7747969082556665E-3</c:v>
                </c:pt>
                <c:pt idx="152">
                  <c:v>-7.8877825289964676E-3</c:v>
                </c:pt>
                <c:pt idx="153">
                  <c:v>-7.8877825289964676E-3</c:v>
                </c:pt>
                <c:pt idx="155">
                  <c:v>-7.8220817595138215E-3</c:v>
                </c:pt>
                <c:pt idx="156">
                  <c:v>-9.1262457426637411E-3</c:v>
                </c:pt>
                <c:pt idx="159">
                  <c:v>-8.8154494660557248E-3</c:v>
                </c:pt>
                <c:pt idx="160">
                  <c:v>-9.3046531765139662E-3</c:v>
                </c:pt>
                <c:pt idx="161">
                  <c:v>-9.3046531765139662E-3</c:v>
                </c:pt>
                <c:pt idx="162">
                  <c:v>-9.204653171764221E-3</c:v>
                </c:pt>
                <c:pt idx="163">
                  <c:v>-7.3725432885112241E-3</c:v>
                </c:pt>
                <c:pt idx="164">
                  <c:v>-7.3725432885112241E-3</c:v>
                </c:pt>
                <c:pt idx="165">
                  <c:v>-1.2176450167316943E-2</c:v>
                </c:pt>
                <c:pt idx="166">
                  <c:v>-1.2176450167316943E-2</c:v>
                </c:pt>
                <c:pt idx="167">
                  <c:v>-1.2497978459578007E-2</c:v>
                </c:pt>
                <c:pt idx="168">
                  <c:v>-1.2497978459578007E-2</c:v>
                </c:pt>
                <c:pt idx="169">
                  <c:v>-1.1019785728421994E-2</c:v>
                </c:pt>
                <c:pt idx="170">
                  <c:v>-1.1019785728421994E-2</c:v>
                </c:pt>
                <c:pt idx="171">
                  <c:v>-1.2477866868721321E-2</c:v>
                </c:pt>
                <c:pt idx="172">
                  <c:v>-1.2578575231600553E-2</c:v>
                </c:pt>
                <c:pt idx="173">
                  <c:v>-1.2578575231600553E-2</c:v>
                </c:pt>
                <c:pt idx="174">
                  <c:v>-1.7562627632287331E-2</c:v>
                </c:pt>
                <c:pt idx="175">
                  <c:v>-1.7562627632287331E-2</c:v>
                </c:pt>
                <c:pt idx="176">
                  <c:v>-1.637509414285887E-2</c:v>
                </c:pt>
                <c:pt idx="180">
                  <c:v>-1.7371033267409075E-2</c:v>
                </c:pt>
                <c:pt idx="181">
                  <c:v>-1.6350101730495226E-2</c:v>
                </c:pt>
                <c:pt idx="183">
                  <c:v>-1.6357712876924779E-2</c:v>
                </c:pt>
                <c:pt idx="184">
                  <c:v>-1.6268779647361953E-2</c:v>
                </c:pt>
                <c:pt idx="185">
                  <c:v>-1.811784811434336E-2</c:v>
                </c:pt>
                <c:pt idx="186">
                  <c:v>-1.8410586912068538E-2</c:v>
                </c:pt>
                <c:pt idx="191">
                  <c:v>-1.5982203141902573E-2</c:v>
                </c:pt>
                <c:pt idx="192">
                  <c:v>-1.5982203141902573E-2</c:v>
                </c:pt>
                <c:pt idx="193">
                  <c:v>-2.0585337391821668E-2</c:v>
                </c:pt>
                <c:pt idx="194">
                  <c:v>-1.9847088857204653E-2</c:v>
                </c:pt>
                <c:pt idx="196">
                  <c:v>-2.0518863988399971E-2</c:v>
                </c:pt>
                <c:pt idx="197">
                  <c:v>-2.1002916386350989E-2</c:v>
                </c:pt>
                <c:pt idx="198">
                  <c:v>-2.2120559668110218E-2</c:v>
                </c:pt>
                <c:pt idx="199">
                  <c:v>-2.1615902020130306E-2</c:v>
                </c:pt>
                <c:pt idx="200">
                  <c:v>-2.1933545300271362E-2</c:v>
                </c:pt>
                <c:pt idx="201">
                  <c:v>-2.1705814084270969E-2</c:v>
                </c:pt>
                <c:pt idx="202">
                  <c:v>-2.6257284793246072E-2</c:v>
                </c:pt>
                <c:pt idx="203">
                  <c:v>-2.6944234887196217E-2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A59-47C6-81C5-FB2E61E95E1C}"/>
            </c:ext>
          </c:extLst>
        </c:ser>
        <c:ser>
          <c:idx val="5"/>
          <c:order val="5"/>
          <c:tx>
            <c:strRef>
              <c:f>'A (2)'!$M$20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(2)'!$D$21:$D$92</c:f>
                <c:numCache>
                  <c:formatCode>General</c:formatCode>
                  <c:ptCount val="7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</c:numCache>
              </c:numRef>
            </c:plus>
            <c:minus>
              <c:numRef>
                <c:f>'A (2)'!$D$21:$D$92</c:f>
                <c:numCache>
                  <c:formatCode>General</c:formatCode>
                  <c:ptCount val="7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(2)'!$F$21:$F$876</c:f>
              <c:numCache>
                <c:formatCode>General</c:formatCode>
                <c:ptCount val="856"/>
                <c:pt idx="0">
                  <c:v>-6197.5</c:v>
                </c:pt>
                <c:pt idx="1">
                  <c:v>-5181</c:v>
                </c:pt>
                <c:pt idx="2">
                  <c:v>1.5</c:v>
                </c:pt>
                <c:pt idx="3">
                  <c:v>1.5</c:v>
                </c:pt>
                <c:pt idx="4">
                  <c:v>4.5</c:v>
                </c:pt>
                <c:pt idx="5">
                  <c:v>10.5</c:v>
                </c:pt>
                <c:pt idx="6">
                  <c:v>13</c:v>
                </c:pt>
                <c:pt idx="7">
                  <c:v>16</c:v>
                </c:pt>
                <c:pt idx="8">
                  <c:v>22</c:v>
                </c:pt>
                <c:pt idx="9">
                  <c:v>62.5</c:v>
                </c:pt>
                <c:pt idx="10">
                  <c:v>97.5</c:v>
                </c:pt>
                <c:pt idx="11">
                  <c:v>115.5</c:v>
                </c:pt>
                <c:pt idx="12">
                  <c:v>118</c:v>
                </c:pt>
                <c:pt idx="13">
                  <c:v>208.5</c:v>
                </c:pt>
                <c:pt idx="14">
                  <c:v>211.5</c:v>
                </c:pt>
                <c:pt idx="15">
                  <c:v>281.5</c:v>
                </c:pt>
                <c:pt idx="16">
                  <c:v>284.5</c:v>
                </c:pt>
                <c:pt idx="17">
                  <c:v>299</c:v>
                </c:pt>
                <c:pt idx="18">
                  <c:v>11552</c:v>
                </c:pt>
                <c:pt idx="19">
                  <c:v>11622</c:v>
                </c:pt>
                <c:pt idx="20">
                  <c:v>11671.5</c:v>
                </c:pt>
                <c:pt idx="21">
                  <c:v>11756</c:v>
                </c:pt>
                <c:pt idx="22">
                  <c:v>11832</c:v>
                </c:pt>
                <c:pt idx="23">
                  <c:v>11846.5</c:v>
                </c:pt>
                <c:pt idx="24">
                  <c:v>11893.5</c:v>
                </c:pt>
                <c:pt idx="25">
                  <c:v>12863</c:v>
                </c:pt>
                <c:pt idx="26">
                  <c:v>13906</c:v>
                </c:pt>
                <c:pt idx="27">
                  <c:v>14031.5</c:v>
                </c:pt>
                <c:pt idx="28">
                  <c:v>15092</c:v>
                </c:pt>
                <c:pt idx="29">
                  <c:v>15945</c:v>
                </c:pt>
                <c:pt idx="30">
                  <c:v>16065</c:v>
                </c:pt>
                <c:pt idx="31">
                  <c:v>16065</c:v>
                </c:pt>
                <c:pt idx="32">
                  <c:v>17070</c:v>
                </c:pt>
                <c:pt idx="33">
                  <c:v>17245</c:v>
                </c:pt>
                <c:pt idx="34">
                  <c:v>28972</c:v>
                </c:pt>
                <c:pt idx="35">
                  <c:v>28974</c:v>
                </c:pt>
                <c:pt idx="36">
                  <c:v>28974.5</c:v>
                </c:pt>
                <c:pt idx="37">
                  <c:v>33145</c:v>
                </c:pt>
                <c:pt idx="38">
                  <c:v>33171</c:v>
                </c:pt>
                <c:pt idx="39">
                  <c:v>33174</c:v>
                </c:pt>
                <c:pt idx="40">
                  <c:v>33439.5</c:v>
                </c:pt>
                <c:pt idx="41">
                  <c:v>33442.5</c:v>
                </c:pt>
                <c:pt idx="42">
                  <c:v>34520.5</c:v>
                </c:pt>
                <c:pt idx="43">
                  <c:v>35316</c:v>
                </c:pt>
                <c:pt idx="44">
                  <c:v>35386.5</c:v>
                </c:pt>
                <c:pt idx="45">
                  <c:v>35576</c:v>
                </c:pt>
                <c:pt idx="46">
                  <c:v>35595.5</c:v>
                </c:pt>
                <c:pt idx="47">
                  <c:v>38473</c:v>
                </c:pt>
                <c:pt idx="48">
                  <c:v>39429.5</c:v>
                </c:pt>
                <c:pt idx="49">
                  <c:v>39429.5</c:v>
                </c:pt>
                <c:pt idx="50">
                  <c:v>39709.5</c:v>
                </c:pt>
                <c:pt idx="51">
                  <c:v>40743</c:v>
                </c:pt>
                <c:pt idx="52">
                  <c:v>40776</c:v>
                </c:pt>
                <c:pt idx="53">
                  <c:v>41680.5</c:v>
                </c:pt>
                <c:pt idx="54">
                  <c:v>41681</c:v>
                </c:pt>
                <c:pt idx="55">
                  <c:v>41777</c:v>
                </c:pt>
                <c:pt idx="56">
                  <c:v>41777</c:v>
                </c:pt>
                <c:pt idx="57">
                  <c:v>41829.5</c:v>
                </c:pt>
                <c:pt idx="58">
                  <c:v>41835.5</c:v>
                </c:pt>
                <c:pt idx="59">
                  <c:v>41835.5</c:v>
                </c:pt>
                <c:pt idx="60">
                  <c:v>41835.5</c:v>
                </c:pt>
                <c:pt idx="61">
                  <c:v>42554.5</c:v>
                </c:pt>
                <c:pt idx="62">
                  <c:v>42560.5</c:v>
                </c:pt>
                <c:pt idx="63">
                  <c:v>42752.5</c:v>
                </c:pt>
                <c:pt idx="64">
                  <c:v>42752.5</c:v>
                </c:pt>
                <c:pt idx="65">
                  <c:v>42755.5</c:v>
                </c:pt>
                <c:pt idx="66">
                  <c:v>42770</c:v>
                </c:pt>
                <c:pt idx="67">
                  <c:v>42776.5</c:v>
                </c:pt>
                <c:pt idx="68">
                  <c:v>43983.5</c:v>
                </c:pt>
                <c:pt idx="69">
                  <c:v>45986.5</c:v>
                </c:pt>
                <c:pt idx="70">
                  <c:v>46057.5</c:v>
                </c:pt>
                <c:pt idx="71">
                  <c:v>46060.5</c:v>
                </c:pt>
                <c:pt idx="72">
                  <c:v>46094.5</c:v>
                </c:pt>
                <c:pt idx="73">
                  <c:v>46123.5</c:v>
                </c:pt>
                <c:pt idx="74">
                  <c:v>46126.5</c:v>
                </c:pt>
                <c:pt idx="75">
                  <c:v>46129.5</c:v>
                </c:pt>
                <c:pt idx="76">
                  <c:v>47026.5</c:v>
                </c:pt>
                <c:pt idx="77">
                  <c:v>47041</c:v>
                </c:pt>
                <c:pt idx="78">
                  <c:v>47041</c:v>
                </c:pt>
                <c:pt idx="79">
                  <c:v>47070.5</c:v>
                </c:pt>
                <c:pt idx="80">
                  <c:v>49001.5</c:v>
                </c:pt>
                <c:pt idx="81">
                  <c:v>50615.5</c:v>
                </c:pt>
                <c:pt idx="82">
                  <c:v>51228</c:v>
                </c:pt>
                <c:pt idx="83">
                  <c:v>51259.5</c:v>
                </c:pt>
                <c:pt idx="84">
                  <c:v>51259.5</c:v>
                </c:pt>
                <c:pt idx="85">
                  <c:v>51405.5</c:v>
                </c:pt>
                <c:pt idx="86">
                  <c:v>52495</c:v>
                </c:pt>
                <c:pt idx="87">
                  <c:v>52495.5</c:v>
                </c:pt>
                <c:pt idx="88">
                  <c:v>53240.5</c:v>
                </c:pt>
                <c:pt idx="89">
                  <c:v>53313.5</c:v>
                </c:pt>
                <c:pt idx="90">
                  <c:v>53462</c:v>
                </c:pt>
                <c:pt idx="91">
                  <c:v>53462</c:v>
                </c:pt>
                <c:pt idx="92">
                  <c:v>53495</c:v>
                </c:pt>
                <c:pt idx="93">
                  <c:v>54373.5</c:v>
                </c:pt>
                <c:pt idx="94">
                  <c:v>54373.5</c:v>
                </c:pt>
                <c:pt idx="95">
                  <c:v>54418</c:v>
                </c:pt>
                <c:pt idx="96">
                  <c:v>54450</c:v>
                </c:pt>
                <c:pt idx="97">
                  <c:v>54532</c:v>
                </c:pt>
                <c:pt idx="98">
                  <c:v>54585</c:v>
                </c:pt>
                <c:pt idx="99">
                  <c:v>54611</c:v>
                </c:pt>
                <c:pt idx="100">
                  <c:v>55250.5</c:v>
                </c:pt>
                <c:pt idx="101">
                  <c:v>55594.5</c:v>
                </c:pt>
                <c:pt idx="102">
                  <c:v>55633.5</c:v>
                </c:pt>
                <c:pt idx="103">
                  <c:v>55656.5</c:v>
                </c:pt>
                <c:pt idx="104">
                  <c:v>55659.5</c:v>
                </c:pt>
                <c:pt idx="105">
                  <c:v>56331.5</c:v>
                </c:pt>
                <c:pt idx="106">
                  <c:v>56331.5</c:v>
                </c:pt>
                <c:pt idx="107">
                  <c:v>56704.5</c:v>
                </c:pt>
                <c:pt idx="108">
                  <c:v>57782.5</c:v>
                </c:pt>
                <c:pt idx="109">
                  <c:v>58721.5</c:v>
                </c:pt>
                <c:pt idx="110">
                  <c:v>58837</c:v>
                </c:pt>
                <c:pt idx="111">
                  <c:v>59830.5</c:v>
                </c:pt>
                <c:pt idx="112">
                  <c:v>60838.5</c:v>
                </c:pt>
                <c:pt idx="113">
                  <c:v>60977.5</c:v>
                </c:pt>
                <c:pt idx="114">
                  <c:v>60977.5</c:v>
                </c:pt>
                <c:pt idx="115">
                  <c:v>60977.5</c:v>
                </c:pt>
                <c:pt idx="116">
                  <c:v>60990</c:v>
                </c:pt>
                <c:pt idx="117">
                  <c:v>62042</c:v>
                </c:pt>
                <c:pt idx="118">
                  <c:v>62112.5</c:v>
                </c:pt>
                <c:pt idx="119">
                  <c:v>62874.5</c:v>
                </c:pt>
                <c:pt idx="120">
                  <c:v>62933</c:v>
                </c:pt>
                <c:pt idx="121">
                  <c:v>62934</c:v>
                </c:pt>
                <c:pt idx="122">
                  <c:v>62934</c:v>
                </c:pt>
                <c:pt idx="123">
                  <c:v>63160.5</c:v>
                </c:pt>
                <c:pt idx="124">
                  <c:v>63160.5</c:v>
                </c:pt>
                <c:pt idx="125">
                  <c:v>63160.5</c:v>
                </c:pt>
                <c:pt idx="126">
                  <c:v>63292</c:v>
                </c:pt>
                <c:pt idx="127">
                  <c:v>63849.5</c:v>
                </c:pt>
                <c:pt idx="128">
                  <c:v>63984</c:v>
                </c:pt>
                <c:pt idx="129">
                  <c:v>63987</c:v>
                </c:pt>
                <c:pt idx="130">
                  <c:v>64083.5</c:v>
                </c:pt>
                <c:pt idx="131">
                  <c:v>64238.5</c:v>
                </c:pt>
                <c:pt idx="132">
                  <c:v>64970</c:v>
                </c:pt>
                <c:pt idx="133">
                  <c:v>64990.5</c:v>
                </c:pt>
                <c:pt idx="134">
                  <c:v>65106.5</c:v>
                </c:pt>
                <c:pt idx="135">
                  <c:v>65229</c:v>
                </c:pt>
                <c:pt idx="136">
                  <c:v>65272</c:v>
                </c:pt>
                <c:pt idx="137">
                  <c:v>65286.5</c:v>
                </c:pt>
                <c:pt idx="138">
                  <c:v>65303.5</c:v>
                </c:pt>
                <c:pt idx="139">
                  <c:v>65379.5</c:v>
                </c:pt>
                <c:pt idx="140">
                  <c:v>66319.5</c:v>
                </c:pt>
                <c:pt idx="141">
                  <c:v>66966.5</c:v>
                </c:pt>
                <c:pt idx="142">
                  <c:v>67271</c:v>
                </c:pt>
                <c:pt idx="143">
                  <c:v>67295</c:v>
                </c:pt>
                <c:pt idx="144">
                  <c:v>67400.5</c:v>
                </c:pt>
                <c:pt idx="145">
                  <c:v>68302.5</c:v>
                </c:pt>
                <c:pt idx="146">
                  <c:v>68305</c:v>
                </c:pt>
                <c:pt idx="147">
                  <c:v>68311</c:v>
                </c:pt>
                <c:pt idx="148">
                  <c:v>68311</c:v>
                </c:pt>
                <c:pt idx="149">
                  <c:v>68320.5</c:v>
                </c:pt>
                <c:pt idx="150">
                  <c:v>68320.5</c:v>
                </c:pt>
                <c:pt idx="151">
                  <c:v>68323.5</c:v>
                </c:pt>
                <c:pt idx="152">
                  <c:v>68335</c:v>
                </c:pt>
                <c:pt idx="153">
                  <c:v>68335</c:v>
                </c:pt>
                <c:pt idx="154">
                  <c:v>68381</c:v>
                </c:pt>
                <c:pt idx="155">
                  <c:v>68381</c:v>
                </c:pt>
                <c:pt idx="156">
                  <c:v>68389.5</c:v>
                </c:pt>
                <c:pt idx="157">
                  <c:v>68389.5</c:v>
                </c:pt>
                <c:pt idx="158">
                  <c:v>68390</c:v>
                </c:pt>
                <c:pt idx="159">
                  <c:v>68427.5</c:v>
                </c:pt>
                <c:pt idx="160">
                  <c:v>68465.5</c:v>
                </c:pt>
                <c:pt idx="161">
                  <c:v>68465.5</c:v>
                </c:pt>
                <c:pt idx="162">
                  <c:v>68465.5</c:v>
                </c:pt>
                <c:pt idx="163">
                  <c:v>68472</c:v>
                </c:pt>
                <c:pt idx="164">
                  <c:v>68472</c:v>
                </c:pt>
                <c:pt idx="165">
                  <c:v>69296.5</c:v>
                </c:pt>
                <c:pt idx="166">
                  <c:v>69296.5</c:v>
                </c:pt>
                <c:pt idx="167">
                  <c:v>69424.5</c:v>
                </c:pt>
                <c:pt idx="168">
                  <c:v>69424.5</c:v>
                </c:pt>
                <c:pt idx="169">
                  <c:v>69445</c:v>
                </c:pt>
                <c:pt idx="170">
                  <c:v>69445</c:v>
                </c:pt>
                <c:pt idx="171">
                  <c:v>69467.5</c:v>
                </c:pt>
                <c:pt idx="172">
                  <c:v>69553</c:v>
                </c:pt>
                <c:pt idx="173">
                  <c:v>69553</c:v>
                </c:pt>
                <c:pt idx="174">
                  <c:v>69604.5</c:v>
                </c:pt>
                <c:pt idx="175">
                  <c:v>69604.5</c:v>
                </c:pt>
                <c:pt idx="176">
                  <c:v>70177.5</c:v>
                </c:pt>
                <c:pt idx="177">
                  <c:v>70224</c:v>
                </c:pt>
                <c:pt idx="178">
                  <c:v>70227</c:v>
                </c:pt>
                <c:pt idx="179">
                  <c:v>70233</c:v>
                </c:pt>
                <c:pt idx="180">
                  <c:v>70308.5</c:v>
                </c:pt>
                <c:pt idx="181">
                  <c:v>70309</c:v>
                </c:pt>
                <c:pt idx="182">
                  <c:v>70343.5</c:v>
                </c:pt>
                <c:pt idx="183">
                  <c:v>70423</c:v>
                </c:pt>
                <c:pt idx="184">
                  <c:v>70460</c:v>
                </c:pt>
                <c:pt idx="185">
                  <c:v>70460.5</c:v>
                </c:pt>
                <c:pt idx="186">
                  <c:v>70480.5</c:v>
                </c:pt>
                <c:pt idx="187">
                  <c:v>70481</c:v>
                </c:pt>
                <c:pt idx="188">
                  <c:v>70481</c:v>
                </c:pt>
                <c:pt idx="189">
                  <c:v>70481</c:v>
                </c:pt>
                <c:pt idx="190">
                  <c:v>70481</c:v>
                </c:pt>
                <c:pt idx="191">
                  <c:v>70485</c:v>
                </c:pt>
                <c:pt idx="192">
                  <c:v>70485</c:v>
                </c:pt>
                <c:pt idx="193">
                  <c:v>71428</c:v>
                </c:pt>
                <c:pt idx="194">
                  <c:v>71470</c:v>
                </c:pt>
                <c:pt idx="195">
                  <c:v>71472.5</c:v>
                </c:pt>
                <c:pt idx="196">
                  <c:v>71592.5</c:v>
                </c:pt>
                <c:pt idx="197">
                  <c:v>71644</c:v>
                </c:pt>
                <c:pt idx="198">
                  <c:v>71656</c:v>
                </c:pt>
                <c:pt idx="199">
                  <c:v>71658.5</c:v>
                </c:pt>
                <c:pt idx="200">
                  <c:v>71670.5</c:v>
                </c:pt>
                <c:pt idx="201">
                  <c:v>71782</c:v>
                </c:pt>
                <c:pt idx="202">
                  <c:v>72559.5</c:v>
                </c:pt>
                <c:pt idx="203">
                  <c:v>72749</c:v>
                </c:pt>
              </c:numCache>
            </c:numRef>
          </c:xVal>
          <c:yVal>
            <c:numRef>
              <c:f>'A (2)'!$M$21:$M$876</c:f>
              <c:numCache>
                <c:formatCode>General</c:formatCode>
                <c:ptCount val="856"/>
                <c:pt idx="30">
                  <c:v>-0.26386993819323834</c:v>
                </c:pt>
                <c:pt idx="122">
                  <c:v>6.7776800133287907E-3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A59-47C6-81C5-FB2E61E95E1C}"/>
            </c:ext>
          </c:extLst>
        </c:ser>
        <c:ser>
          <c:idx val="6"/>
          <c:order val="6"/>
          <c:tx>
            <c:strRef>
              <c:f>'A (2)'!$N$20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(2)'!$D$21:$D$92</c:f>
                <c:numCache>
                  <c:formatCode>General</c:formatCode>
                  <c:ptCount val="7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</c:numCache>
              </c:numRef>
            </c:plus>
            <c:minus>
              <c:numRef>
                <c:f>'A (2)'!$D$21:$D$92</c:f>
                <c:numCache>
                  <c:formatCode>General</c:formatCode>
                  <c:ptCount val="7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(2)'!$F$21:$F$876</c:f>
              <c:numCache>
                <c:formatCode>General</c:formatCode>
                <c:ptCount val="856"/>
                <c:pt idx="0">
                  <c:v>-6197.5</c:v>
                </c:pt>
                <c:pt idx="1">
                  <c:v>-5181</c:v>
                </c:pt>
                <c:pt idx="2">
                  <c:v>1.5</c:v>
                </c:pt>
                <c:pt idx="3">
                  <c:v>1.5</c:v>
                </c:pt>
                <c:pt idx="4">
                  <c:v>4.5</c:v>
                </c:pt>
                <c:pt idx="5">
                  <c:v>10.5</c:v>
                </c:pt>
                <c:pt idx="6">
                  <c:v>13</c:v>
                </c:pt>
                <c:pt idx="7">
                  <c:v>16</c:v>
                </c:pt>
                <c:pt idx="8">
                  <c:v>22</c:v>
                </c:pt>
                <c:pt idx="9">
                  <c:v>62.5</c:v>
                </c:pt>
                <c:pt idx="10">
                  <c:v>97.5</c:v>
                </c:pt>
                <c:pt idx="11">
                  <c:v>115.5</c:v>
                </c:pt>
                <c:pt idx="12">
                  <c:v>118</c:v>
                </c:pt>
                <c:pt idx="13">
                  <c:v>208.5</c:v>
                </c:pt>
                <c:pt idx="14">
                  <c:v>211.5</c:v>
                </c:pt>
                <c:pt idx="15">
                  <c:v>281.5</c:v>
                </c:pt>
                <c:pt idx="16">
                  <c:v>284.5</c:v>
                </c:pt>
                <c:pt idx="17">
                  <c:v>299</c:v>
                </c:pt>
                <c:pt idx="18">
                  <c:v>11552</c:v>
                </c:pt>
                <c:pt idx="19">
                  <c:v>11622</c:v>
                </c:pt>
                <c:pt idx="20">
                  <c:v>11671.5</c:v>
                </c:pt>
                <c:pt idx="21">
                  <c:v>11756</c:v>
                </c:pt>
                <c:pt idx="22">
                  <c:v>11832</c:v>
                </c:pt>
                <c:pt idx="23">
                  <c:v>11846.5</c:v>
                </c:pt>
                <c:pt idx="24">
                  <c:v>11893.5</c:v>
                </c:pt>
                <c:pt idx="25">
                  <c:v>12863</c:v>
                </c:pt>
                <c:pt idx="26">
                  <c:v>13906</c:v>
                </c:pt>
                <c:pt idx="27">
                  <c:v>14031.5</c:v>
                </c:pt>
                <c:pt idx="28">
                  <c:v>15092</c:v>
                </c:pt>
                <c:pt idx="29">
                  <c:v>15945</c:v>
                </c:pt>
                <c:pt idx="30">
                  <c:v>16065</c:v>
                </c:pt>
                <c:pt idx="31">
                  <c:v>16065</c:v>
                </c:pt>
                <c:pt idx="32">
                  <c:v>17070</c:v>
                </c:pt>
                <c:pt idx="33">
                  <c:v>17245</c:v>
                </c:pt>
                <c:pt idx="34">
                  <c:v>28972</c:v>
                </c:pt>
                <c:pt idx="35">
                  <c:v>28974</c:v>
                </c:pt>
                <c:pt idx="36">
                  <c:v>28974.5</c:v>
                </c:pt>
                <c:pt idx="37">
                  <c:v>33145</c:v>
                </c:pt>
                <c:pt idx="38">
                  <c:v>33171</c:v>
                </c:pt>
                <c:pt idx="39">
                  <c:v>33174</c:v>
                </c:pt>
                <c:pt idx="40">
                  <c:v>33439.5</c:v>
                </c:pt>
                <c:pt idx="41">
                  <c:v>33442.5</c:v>
                </c:pt>
                <c:pt idx="42">
                  <c:v>34520.5</c:v>
                </c:pt>
                <c:pt idx="43">
                  <c:v>35316</c:v>
                </c:pt>
                <c:pt idx="44">
                  <c:v>35386.5</c:v>
                </c:pt>
                <c:pt idx="45">
                  <c:v>35576</c:v>
                </c:pt>
                <c:pt idx="46">
                  <c:v>35595.5</c:v>
                </c:pt>
                <c:pt idx="47">
                  <c:v>38473</c:v>
                </c:pt>
                <c:pt idx="48">
                  <c:v>39429.5</c:v>
                </c:pt>
                <c:pt idx="49">
                  <c:v>39429.5</c:v>
                </c:pt>
                <c:pt idx="50">
                  <c:v>39709.5</c:v>
                </c:pt>
                <c:pt idx="51">
                  <c:v>40743</c:v>
                </c:pt>
                <c:pt idx="52">
                  <c:v>40776</c:v>
                </c:pt>
                <c:pt idx="53">
                  <c:v>41680.5</c:v>
                </c:pt>
                <c:pt idx="54">
                  <c:v>41681</c:v>
                </c:pt>
                <c:pt idx="55">
                  <c:v>41777</c:v>
                </c:pt>
                <c:pt idx="56">
                  <c:v>41777</c:v>
                </c:pt>
                <c:pt idx="57">
                  <c:v>41829.5</c:v>
                </c:pt>
                <c:pt idx="58">
                  <c:v>41835.5</c:v>
                </c:pt>
                <c:pt idx="59">
                  <c:v>41835.5</c:v>
                </c:pt>
                <c:pt idx="60">
                  <c:v>41835.5</c:v>
                </c:pt>
                <c:pt idx="61">
                  <c:v>42554.5</c:v>
                </c:pt>
                <c:pt idx="62">
                  <c:v>42560.5</c:v>
                </c:pt>
                <c:pt idx="63">
                  <c:v>42752.5</c:v>
                </c:pt>
                <c:pt idx="64">
                  <c:v>42752.5</c:v>
                </c:pt>
                <c:pt idx="65">
                  <c:v>42755.5</c:v>
                </c:pt>
                <c:pt idx="66">
                  <c:v>42770</c:v>
                </c:pt>
                <c:pt idx="67">
                  <c:v>42776.5</c:v>
                </c:pt>
                <c:pt idx="68">
                  <c:v>43983.5</c:v>
                </c:pt>
                <c:pt idx="69">
                  <c:v>45986.5</c:v>
                </c:pt>
                <c:pt idx="70">
                  <c:v>46057.5</c:v>
                </c:pt>
                <c:pt idx="71">
                  <c:v>46060.5</c:v>
                </c:pt>
                <c:pt idx="72">
                  <c:v>46094.5</c:v>
                </c:pt>
                <c:pt idx="73">
                  <c:v>46123.5</c:v>
                </c:pt>
                <c:pt idx="74">
                  <c:v>46126.5</c:v>
                </c:pt>
                <c:pt idx="75">
                  <c:v>46129.5</c:v>
                </c:pt>
                <c:pt idx="76">
                  <c:v>47026.5</c:v>
                </c:pt>
                <c:pt idx="77">
                  <c:v>47041</c:v>
                </c:pt>
                <c:pt idx="78">
                  <c:v>47041</c:v>
                </c:pt>
                <c:pt idx="79">
                  <c:v>47070.5</c:v>
                </c:pt>
                <c:pt idx="80">
                  <c:v>49001.5</c:v>
                </c:pt>
                <c:pt idx="81">
                  <c:v>50615.5</c:v>
                </c:pt>
                <c:pt idx="82">
                  <c:v>51228</c:v>
                </c:pt>
                <c:pt idx="83">
                  <c:v>51259.5</c:v>
                </c:pt>
                <c:pt idx="84">
                  <c:v>51259.5</c:v>
                </c:pt>
                <c:pt idx="85">
                  <c:v>51405.5</c:v>
                </c:pt>
                <c:pt idx="86">
                  <c:v>52495</c:v>
                </c:pt>
                <c:pt idx="87">
                  <c:v>52495.5</c:v>
                </c:pt>
                <c:pt idx="88">
                  <c:v>53240.5</c:v>
                </c:pt>
                <c:pt idx="89">
                  <c:v>53313.5</c:v>
                </c:pt>
                <c:pt idx="90">
                  <c:v>53462</c:v>
                </c:pt>
                <c:pt idx="91">
                  <c:v>53462</c:v>
                </c:pt>
                <c:pt idx="92">
                  <c:v>53495</c:v>
                </c:pt>
                <c:pt idx="93">
                  <c:v>54373.5</c:v>
                </c:pt>
                <c:pt idx="94">
                  <c:v>54373.5</c:v>
                </c:pt>
                <c:pt idx="95">
                  <c:v>54418</c:v>
                </c:pt>
                <c:pt idx="96">
                  <c:v>54450</c:v>
                </c:pt>
                <c:pt idx="97">
                  <c:v>54532</c:v>
                </c:pt>
                <c:pt idx="98">
                  <c:v>54585</c:v>
                </c:pt>
                <c:pt idx="99">
                  <c:v>54611</c:v>
                </c:pt>
                <c:pt idx="100">
                  <c:v>55250.5</c:v>
                </c:pt>
                <c:pt idx="101">
                  <c:v>55594.5</c:v>
                </c:pt>
                <c:pt idx="102">
                  <c:v>55633.5</c:v>
                </c:pt>
                <c:pt idx="103">
                  <c:v>55656.5</c:v>
                </c:pt>
                <c:pt idx="104">
                  <c:v>55659.5</c:v>
                </c:pt>
                <c:pt idx="105">
                  <c:v>56331.5</c:v>
                </c:pt>
                <c:pt idx="106">
                  <c:v>56331.5</c:v>
                </c:pt>
                <c:pt idx="107">
                  <c:v>56704.5</c:v>
                </c:pt>
                <c:pt idx="108">
                  <c:v>57782.5</c:v>
                </c:pt>
                <c:pt idx="109">
                  <c:v>58721.5</c:v>
                </c:pt>
                <c:pt idx="110">
                  <c:v>58837</c:v>
                </c:pt>
                <c:pt idx="111">
                  <c:v>59830.5</c:v>
                </c:pt>
                <c:pt idx="112">
                  <c:v>60838.5</c:v>
                </c:pt>
                <c:pt idx="113">
                  <c:v>60977.5</c:v>
                </c:pt>
                <c:pt idx="114">
                  <c:v>60977.5</c:v>
                </c:pt>
                <c:pt idx="115">
                  <c:v>60977.5</c:v>
                </c:pt>
                <c:pt idx="116">
                  <c:v>60990</c:v>
                </c:pt>
                <c:pt idx="117">
                  <c:v>62042</c:v>
                </c:pt>
                <c:pt idx="118">
                  <c:v>62112.5</c:v>
                </c:pt>
                <c:pt idx="119">
                  <c:v>62874.5</c:v>
                </c:pt>
                <c:pt idx="120">
                  <c:v>62933</c:v>
                </c:pt>
                <c:pt idx="121">
                  <c:v>62934</c:v>
                </c:pt>
                <c:pt idx="122">
                  <c:v>62934</c:v>
                </c:pt>
                <c:pt idx="123">
                  <c:v>63160.5</c:v>
                </c:pt>
                <c:pt idx="124">
                  <c:v>63160.5</c:v>
                </c:pt>
                <c:pt idx="125">
                  <c:v>63160.5</c:v>
                </c:pt>
                <c:pt idx="126">
                  <c:v>63292</c:v>
                </c:pt>
                <c:pt idx="127">
                  <c:v>63849.5</c:v>
                </c:pt>
                <c:pt idx="128">
                  <c:v>63984</c:v>
                </c:pt>
                <c:pt idx="129">
                  <c:v>63987</c:v>
                </c:pt>
                <c:pt idx="130">
                  <c:v>64083.5</c:v>
                </c:pt>
                <c:pt idx="131">
                  <c:v>64238.5</c:v>
                </c:pt>
                <c:pt idx="132">
                  <c:v>64970</c:v>
                </c:pt>
                <c:pt idx="133">
                  <c:v>64990.5</c:v>
                </c:pt>
                <c:pt idx="134">
                  <c:v>65106.5</c:v>
                </c:pt>
                <c:pt idx="135">
                  <c:v>65229</c:v>
                </c:pt>
                <c:pt idx="136">
                  <c:v>65272</c:v>
                </c:pt>
                <c:pt idx="137">
                  <c:v>65286.5</c:v>
                </c:pt>
                <c:pt idx="138">
                  <c:v>65303.5</c:v>
                </c:pt>
                <c:pt idx="139">
                  <c:v>65379.5</c:v>
                </c:pt>
                <c:pt idx="140">
                  <c:v>66319.5</c:v>
                </c:pt>
                <c:pt idx="141">
                  <c:v>66966.5</c:v>
                </c:pt>
                <c:pt idx="142">
                  <c:v>67271</c:v>
                </c:pt>
                <c:pt idx="143">
                  <c:v>67295</c:v>
                </c:pt>
                <c:pt idx="144">
                  <c:v>67400.5</c:v>
                </c:pt>
                <c:pt idx="145">
                  <c:v>68302.5</c:v>
                </c:pt>
                <c:pt idx="146">
                  <c:v>68305</c:v>
                </c:pt>
                <c:pt idx="147">
                  <c:v>68311</c:v>
                </c:pt>
                <c:pt idx="148">
                  <c:v>68311</c:v>
                </c:pt>
                <c:pt idx="149">
                  <c:v>68320.5</c:v>
                </c:pt>
                <c:pt idx="150">
                  <c:v>68320.5</c:v>
                </c:pt>
                <c:pt idx="151">
                  <c:v>68323.5</c:v>
                </c:pt>
                <c:pt idx="152">
                  <c:v>68335</c:v>
                </c:pt>
                <c:pt idx="153">
                  <c:v>68335</c:v>
                </c:pt>
                <c:pt idx="154">
                  <c:v>68381</c:v>
                </c:pt>
                <c:pt idx="155">
                  <c:v>68381</c:v>
                </c:pt>
                <c:pt idx="156">
                  <c:v>68389.5</c:v>
                </c:pt>
                <c:pt idx="157">
                  <c:v>68389.5</c:v>
                </c:pt>
                <c:pt idx="158">
                  <c:v>68390</c:v>
                </c:pt>
                <c:pt idx="159">
                  <c:v>68427.5</c:v>
                </c:pt>
                <c:pt idx="160">
                  <c:v>68465.5</c:v>
                </c:pt>
                <c:pt idx="161">
                  <c:v>68465.5</c:v>
                </c:pt>
                <c:pt idx="162">
                  <c:v>68465.5</c:v>
                </c:pt>
                <c:pt idx="163">
                  <c:v>68472</c:v>
                </c:pt>
                <c:pt idx="164">
                  <c:v>68472</c:v>
                </c:pt>
                <c:pt idx="165">
                  <c:v>69296.5</c:v>
                </c:pt>
                <c:pt idx="166">
                  <c:v>69296.5</c:v>
                </c:pt>
                <c:pt idx="167">
                  <c:v>69424.5</c:v>
                </c:pt>
                <c:pt idx="168">
                  <c:v>69424.5</c:v>
                </c:pt>
                <c:pt idx="169">
                  <c:v>69445</c:v>
                </c:pt>
                <c:pt idx="170">
                  <c:v>69445</c:v>
                </c:pt>
                <c:pt idx="171">
                  <c:v>69467.5</c:v>
                </c:pt>
                <c:pt idx="172">
                  <c:v>69553</c:v>
                </c:pt>
                <c:pt idx="173">
                  <c:v>69553</c:v>
                </c:pt>
                <c:pt idx="174">
                  <c:v>69604.5</c:v>
                </c:pt>
                <c:pt idx="175">
                  <c:v>69604.5</c:v>
                </c:pt>
                <c:pt idx="176">
                  <c:v>70177.5</c:v>
                </c:pt>
                <c:pt idx="177">
                  <c:v>70224</c:v>
                </c:pt>
                <c:pt idx="178">
                  <c:v>70227</c:v>
                </c:pt>
                <c:pt idx="179">
                  <c:v>70233</c:v>
                </c:pt>
                <c:pt idx="180">
                  <c:v>70308.5</c:v>
                </c:pt>
                <c:pt idx="181">
                  <c:v>70309</c:v>
                </c:pt>
                <c:pt idx="182">
                  <c:v>70343.5</c:v>
                </c:pt>
                <c:pt idx="183">
                  <c:v>70423</c:v>
                </c:pt>
                <c:pt idx="184">
                  <c:v>70460</c:v>
                </c:pt>
                <c:pt idx="185">
                  <c:v>70460.5</c:v>
                </c:pt>
                <c:pt idx="186">
                  <c:v>70480.5</c:v>
                </c:pt>
                <c:pt idx="187">
                  <c:v>70481</c:v>
                </c:pt>
                <c:pt idx="188">
                  <c:v>70481</c:v>
                </c:pt>
                <c:pt idx="189">
                  <c:v>70481</c:v>
                </c:pt>
                <c:pt idx="190">
                  <c:v>70481</c:v>
                </c:pt>
                <c:pt idx="191">
                  <c:v>70485</c:v>
                </c:pt>
                <c:pt idx="192">
                  <c:v>70485</c:v>
                </c:pt>
                <c:pt idx="193">
                  <c:v>71428</c:v>
                </c:pt>
                <c:pt idx="194">
                  <c:v>71470</c:v>
                </c:pt>
                <c:pt idx="195">
                  <c:v>71472.5</c:v>
                </c:pt>
                <c:pt idx="196">
                  <c:v>71592.5</c:v>
                </c:pt>
                <c:pt idx="197">
                  <c:v>71644</c:v>
                </c:pt>
                <c:pt idx="198">
                  <c:v>71656</c:v>
                </c:pt>
                <c:pt idx="199">
                  <c:v>71658.5</c:v>
                </c:pt>
                <c:pt idx="200">
                  <c:v>71670.5</c:v>
                </c:pt>
                <c:pt idx="201">
                  <c:v>71782</c:v>
                </c:pt>
                <c:pt idx="202">
                  <c:v>72559.5</c:v>
                </c:pt>
                <c:pt idx="203">
                  <c:v>72749</c:v>
                </c:pt>
              </c:numCache>
            </c:numRef>
          </c:xVal>
          <c:yVal>
            <c:numRef>
              <c:f>'A (2)'!$N$21:$N$876</c:f>
              <c:numCache>
                <c:formatCode>General</c:formatCode>
                <c:ptCount val="856"/>
                <c:pt idx="18">
                  <c:v>-0.25611792878771666</c:v>
                </c:pt>
                <c:pt idx="19">
                  <c:v>-0.25738751457538456</c:v>
                </c:pt>
                <c:pt idx="20">
                  <c:v>-0.26713529309927253</c:v>
                </c:pt>
                <c:pt idx="21">
                  <c:v>-0.26401786450878717</c:v>
                </c:pt>
                <c:pt idx="22">
                  <c:v>-0.27519627194124041</c:v>
                </c:pt>
                <c:pt idx="23">
                  <c:v>-0.25480925755982753</c:v>
                </c:pt>
                <c:pt idx="24">
                  <c:v>-0.26876169374008896</c:v>
                </c:pt>
                <c:pt idx="25">
                  <c:v>-0.27319545688806102</c:v>
                </c:pt>
                <c:pt idx="26">
                  <c:v>-0.2510122851235792</c:v>
                </c:pt>
                <c:pt idx="27">
                  <c:v>-0.26493847107485635</c:v>
                </c:pt>
                <c:pt idx="42">
                  <c:v>4.8753768976894207E-2</c:v>
                </c:pt>
                <c:pt idx="113">
                  <c:v>6.8047521854168735E-3</c:v>
                </c:pt>
                <c:pt idx="115">
                  <c:v>7.704752184508834E-3</c:v>
                </c:pt>
                <c:pt idx="128">
                  <c:v>5.9260426205582917E-3</c:v>
                </c:pt>
                <c:pt idx="129">
                  <c:v>5.3716318070655689E-3</c:v>
                </c:pt>
                <c:pt idx="147">
                  <c:v>-8.0724959698272869E-3</c:v>
                </c:pt>
                <c:pt idx="154">
                  <c:v>-7.8620817585033365E-3</c:v>
                </c:pt>
                <c:pt idx="157">
                  <c:v>-9.0962457470595837E-3</c:v>
                </c:pt>
                <c:pt idx="158">
                  <c:v>-7.8853142185835168E-3</c:v>
                </c:pt>
                <c:pt idx="177">
                  <c:v>-1.4868461854348425E-2</c:v>
                </c:pt>
                <c:pt idx="178">
                  <c:v>-1.5892872666881885E-2</c:v>
                </c:pt>
                <c:pt idx="179">
                  <c:v>-1.6941694309934974E-2</c:v>
                </c:pt>
                <c:pt idx="182">
                  <c:v>-1.6525826154975221E-2</c:v>
                </c:pt>
                <c:pt idx="187">
                  <c:v>-1.7449655388190877E-2</c:v>
                </c:pt>
                <c:pt idx="188">
                  <c:v>-1.6779655386926606E-2</c:v>
                </c:pt>
                <c:pt idx="189">
                  <c:v>-1.6739655387937091E-2</c:v>
                </c:pt>
                <c:pt idx="190">
                  <c:v>-1.6139655388542451E-2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A59-47C6-81C5-FB2E61E95E1C}"/>
            </c:ext>
          </c:extLst>
        </c:ser>
        <c:ser>
          <c:idx val="7"/>
          <c:order val="7"/>
          <c:tx>
            <c:strRef>
              <c:f>'A (2)'!$O$20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(2)'!$F$21:$F$876</c:f>
              <c:numCache>
                <c:formatCode>General</c:formatCode>
                <c:ptCount val="856"/>
                <c:pt idx="0">
                  <c:v>-6197.5</c:v>
                </c:pt>
                <c:pt idx="1">
                  <c:v>-5181</c:v>
                </c:pt>
                <c:pt idx="2">
                  <c:v>1.5</c:v>
                </c:pt>
                <c:pt idx="3">
                  <c:v>1.5</c:v>
                </c:pt>
                <c:pt idx="4">
                  <c:v>4.5</c:v>
                </c:pt>
                <c:pt idx="5">
                  <c:v>10.5</c:v>
                </c:pt>
                <c:pt idx="6">
                  <c:v>13</c:v>
                </c:pt>
                <c:pt idx="7">
                  <c:v>16</c:v>
                </c:pt>
                <c:pt idx="8">
                  <c:v>22</c:v>
                </c:pt>
                <c:pt idx="9">
                  <c:v>62.5</c:v>
                </c:pt>
                <c:pt idx="10">
                  <c:v>97.5</c:v>
                </c:pt>
                <c:pt idx="11">
                  <c:v>115.5</c:v>
                </c:pt>
                <c:pt idx="12">
                  <c:v>118</c:v>
                </c:pt>
                <c:pt idx="13">
                  <c:v>208.5</c:v>
                </c:pt>
                <c:pt idx="14">
                  <c:v>211.5</c:v>
                </c:pt>
                <c:pt idx="15">
                  <c:v>281.5</c:v>
                </c:pt>
                <c:pt idx="16">
                  <c:v>284.5</c:v>
                </c:pt>
                <c:pt idx="17">
                  <c:v>299</c:v>
                </c:pt>
                <c:pt idx="18">
                  <c:v>11552</c:v>
                </c:pt>
                <c:pt idx="19">
                  <c:v>11622</c:v>
                </c:pt>
                <c:pt idx="20">
                  <c:v>11671.5</c:v>
                </c:pt>
                <c:pt idx="21">
                  <c:v>11756</c:v>
                </c:pt>
                <c:pt idx="22">
                  <c:v>11832</c:v>
                </c:pt>
                <c:pt idx="23">
                  <c:v>11846.5</c:v>
                </c:pt>
                <c:pt idx="24">
                  <c:v>11893.5</c:v>
                </c:pt>
                <c:pt idx="25">
                  <c:v>12863</c:v>
                </c:pt>
                <c:pt idx="26">
                  <c:v>13906</c:v>
                </c:pt>
                <c:pt idx="27">
                  <c:v>14031.5</c:v>
                </c:pt>
                <c:pt idx="28">
                  <c:v>15092</c:v>
                </c:pt>
                <c:pt idx="29">
                  <c:v>15945</c:v>
                </c:pt>
                <c:pt idx="30">
                  <c:v>16065</c:v>
                </c:pt>
                <c:pt idx="31">
                  <c:v>16065</c:v>
                </c:pt>
                <c:pt idx="32">
                  <c:v>17070</c:v>
                </c:pt>
                <c:pt idx="33">
                  <c:v>17245</c:v>
                </c:pt>
                <c:pt idx="34">
                  <c:v>28972</c:v>
                </c:pt>
                <c:pt idx="35">
                  <c:v>28974</c:v>
                </c:pt>
                <c:pt idx="36">
                  <c:v>28974.5</c:v>
                </c:pt>
                <c:pt idx="37">
                  <c:v>33145</c:v>
                </c:pt>
                <c:pt idx="38">
                  <c:v>33171</c:v>
                </c:pt>
                <c:pt idx="39">
                  <c:v>33174</c:v>
                </c:pt>
                <c:pt idx="40">
                  <c:v>33439.5</c:v>
                </c:pt>
                <c:pt idx="41">
                  <c:v>33442.5</c:v>
                </c:pt>
                <c:pt idx="42">
                  <c:v>34520.5</c:v>
                </c:pt>
                <c:pt idx="43">
                  <c:v>35316</c:v>
                </c:pt>
                <c:pt idx="44">
                  <c:v>35386.5</c:v>
                </c:pt>
                <c:pt idx="45">
                  <c:v>35576</c:v>
                </c:pt>
                <c:pt idx="46">
                  <c:v>35595.5</c:v>
                </c:pt>
                <c:pt idx="47">
                  <c:v>38473</c:v>
                </c:pt>
                <c:pt idx="48">
                  <c:v>39429.5</c:v>
                </c:pt>
                <c:pt idx="49">
                  <c:v>39429.5</c:v>
                </c:pt>
                <c:pt idx="50">
                  <c:v>39709.5</c:v>
                </c:pt>
                <c:pt idx="51">
                  <c:v>40743</c:v>
                </c:pt>
                <c:pt idx="52">
                  <c:v>40776</c:v>
                </c:pt>
                <c:pt idx="53">
                  <c:v>41680.5</c:v>
                </c:pt>
                <c:pt idx="54">
                  <c:v>41681</c:v>
                </c:pt>
                <c:pt idx="55">
                  <c:v>41777</c:v>
                </c:pt>
                <c:pt idx="56">
                  <c:v>41777</c:v>
                </c:pt>
                <c:pt idx="57">
                  <c:v>41829.5</c:v>
                </c:pt>
                <c:pt idx="58">
                  <c:v>41835.5</c:v>
                </c:pt>
                <c:pt idx="59">
                  <c:v>41835.5</c:v>
                </c:pt>
                <c:pt idx="60">
                  <c:v>41835.5</c:v>
                </c:pt>
                <c:pt idx="61">
                  <c:v>42554.5</c:v>
                </c:pt>
                <c:pt idx="62">
                  <c:v>42560.5</c:v>
                </c:pt>
                <c:pt idx="63">
                  <c:v>42752.5</c:v>
                </c:pt>
                <c:pt idx="64">
                  <c:v>42752.5</c:v>
                </c:pt>
                <c:pt idx="65">
                  <c:v>42755.5</c:v>
                </c:pt>
                <c:pt idx="66">
                  <c:v>42770</c:v>
                </c:pt>
                <c:pt idx="67">
                  <c:v>42776.5</c:v>
                </c:pt>
                <c:pt idx="68">
                  <c:v>43983.5</c:v>
                </c:pt>
                <c:pt idx="69">
                  <c:v>45986.5</c:v>
                </c:pt>
                <c:pt idx="70">
                  <c:v>46057.5</c:v>
                </c:pt>
                <c:pt idx="71">
                  <c:v>46060.5</c:v>
                </c:pt>
                <c:pt idx="72">
                  <c:v>46094.5</c:v>
                </c:pt>
                <c:pt idx="73">
                  <c:v>46123.5</c:v>
                </c:pt>
                <c:pt idx="74">
                  <c:v>46126.5</c:v>
                </c:pt>
                <c:pt idx="75">
                  <c:v>46129.5</c:v>
                </c:pt>
                <c:pt idx="76">
                  <c:v>47026.5</c:v>
                </c:pt>
                <c:pt idx="77">
                  <c:v>47041</c:v>
                </c:pt>
                <c:pt idx="78">
                  <c:v>47041</c:v>
                </c:pt>
                <c:pt idx="79">
                  <c:v>47070.5</c:v>
                </c:pt>
                <c:pt idx="80">
                  <c:v>49001.5</c:v>
                </c:pt>
                <c:pt idx="81">
                  <c:v>50615.5</c:v>
                </c:pt>
                <c:pt idx="82">
                  <c:v>51228</c:v>
                </c:pt>
                <c:pt idx="83">
                  <c:v>51259.5</c:v>
                </c:pt>
                <c:pt idx="84">
                  <c:v>51259.5</c:v>
                </c:pt>
                <c:pt idx="85">
                  <c:v>51405.5</c:v>
                </c:pt>
                <c:pt idx="86">
                  <c:v>52495</c:v>
                </c:pt>
                <c:pt idx="87">
                  <c:v>52495.5</c:v>
                </c:pt>
                <c:pt idx="88">
                  <c:v>53240.5</c:v>
                </c:pt>
                <c:pt idx="89">
                  <c:v>53313.5</c:v>
                </c:pt>
                <c:pt idx="90">
                  <c:v>53462</c:v>
                </c:pt>
                <c:pt idx="91">
                  <c:v>53462</c:v>
                </c:pt>
                <c:pt idx="92">
                  <c:v>53495</c:v>
                </c:pt>
                <c:pt idx="93">
                  <c:v>54373.5</c:v>
                </c:pt>
                <c:pt idx="94">
                  <c:v>54373.5</c:v>
                </c:pt>
                <c:pt idx="95">
                  <c:v>54418</c:v>
                </c:pt>
                <c:pt idx="96">
                  <c:v>54450</c:v>
                </c:pt>
                <c:pt idx="97">
                  <c:v>54532</c:v>
                </c:pt>
                <c:pt idx="98">
                  <c:v>54585</c:v>
                </c:pt>
                <c:pt idx="99">
                  <c:v>54611</c:v>
                </c:pt>
                <c:pt idx="100">
                  <c:v>55250.5</c:v>
                </c:pt>
                <c:pt idx="101">
                  <c:v>55594.5</c:v>
                </c:pt>
                <c:pt idx="102">
                  <c:v>55633.5</c:v>
                </c:pt>
                <c:pt idx="103">
                  <c:v>55656.5</c:v>
                </c:pt>
                <c:pt idx="104">
                  <c:v>55659.5</c:v>
                </c:pt>
                <c:pt idx="105">
                  <c:v>56331.5</c:v>
                </c:pt>
                <c:pt idx="106">
                  <c:v>56331.5</c:v>
                </c:pt>
                <c:pt idx="107">
                  <c:v>56704.5</c:v>
                </c:pt>
                <c:pt idx="108">
                  <c:v>57782.5</c:v>
                </c:pt>
                <c:pt idx="109">
                  <c:v>58721.5</c:v>
                </c:pt>
                <c:pt idx="110">
                  <c:v>58837</c:v>
                </c:pt>
                <c:pt idx="111">
                  <c:v>59830.5</c:v>
                </c:pt>
                <c:pt idx="112">
                  <c:v>60838.5</c:v>
                </c:pt>
                <c:pt idx="113">
                  <c:v>60977.5</c:v>
                </c:pt>
                <c:pt idx="114">
                  <c:v>60977.5</c:v>
                </c:pt>
                <c:pt idx="115">
                  <c:v>60977.5</c:v>
                </c:pt>
                <c:pt idx="116">
                  <c:v>60990</c:v>
                </c:pt>
                <c:pt idx="117">
                  <c:v>62042</c:v>
                </c:pt>
                <c:pt idx="118">
                  <c:v>62112.5</c:v>
                </c:pt>
                <c:pt idx="119">
                  <c:v>62874.5</c:v>
                </c:pt>
                <c:pt idx="120">
                  <c:v>62933</c:v>
                </c:pt>
                <c:pt idx="121">
                  <c:v>62934</c:v>
                </c:pt>
                <c:pt idx="122">
                  <c:v>62934</c:v>
                </c:pt>
                <c:pt idx="123">
                  <c:v>63160.5</c:v>
                </c:pt>
                <c:pt idx="124">
                  <c:v>63160.5</c:v>
                </c:pt>
                <c:pt idx="125">
                  <c:v>63160.5</c:v>
                </c:pt>
                <c:pt idx="126">
                  <c:v>63292</c:v>
                </c:pt>
                <c:pt idx="127">
                  <c:v>63849.5</c:v>
                </c:pt>
                <c:pt idx="128">
                  <c:v>63984</c:v>
                </c:pt>
                <c:pt idx="129">
                  <c:v>63987</c:v>
                </c:pt>
                <c:pt idx="130">
                  <c:v>64083.5</c:v>
                </c:pt>
                <c:pt idx="131">
                  <c:v>64238.5</c:v>
                </c:pt>
                <c:pt idx="132">
                  <c:v>64970</c:v>
                </c:pt>
                <c:pt idx="133">
                  <c:v>64990.5</c:v>
                </c:pt>
                <c:pt idx="134">
                  <c:v>65106.5</c:v>
                </c:pt>
                <c:pt idx="135">
                  <c:v>65229</c:v>
                </c:pt>
                <c:pt idx="136">
                  <c:v>65272</c:v>
                </c:pt>
                <c:pt idx="137">
                  <c:v>65286.5</c:v>
                </c:pt>
                <c:pt idx="138">
                  <c:v>65303.5</c:v>
                </c:pt>
                <c:pt idx="139">
                  <c:v>65379.5</c:v>
                </c:pt>
                <c:pt idx="140">
                  <c:v>66319.5</c:v>
                </c:pt>
                <c:pt idx="141">
                  <c:v>66966.5</c:v>
                </c:pt>
                <c:pt idx="142">
                  <c:v>67271</c:v>
                </c:pt>
                <c:pt idx="143">
                  <c:v>67295</c:v>
                </c:pt>
                <c:pt idx="144">
                  <c:v>67400.5</c:v>
                </c:pt>
                <c:pt idx="145">
                  <c:v>68302.5</c:v>
                </c:pt>
                <c:pt idx="146">
                  <c:v>68305</c:v>
                </c:pt>
                <c:pt idx="147">
                  <c:v>68311</c:v>
                </c:pt>
                <c:pt idx="148">
                  <c:v>68311</c:v>
                </c:pt>
                <c:pt idx="149">
                  <c:v>68320.5</c:v>
                </c:pt>
                <c:pt idx="150">
                  <c:v>68320.5</c:v>
                </c:pt>
                <c:pt idx="151">
                  <c:v>68323.5</c:v>
                </c:pt>
                <c:pt idx="152">
                  <c:v>68335</c:v>
                </c:pt>
                <c:pt idx="153">
                  <c:v>68335</c:v>
                </c:pt>
                <c:pt idx="154">
                  <c:v>68381</c:v>
                </c:pt>
                <c:pt idx="155">
                  <c:v>68381</c:v>
                </c:pt>
                <c:pt idx="156">
                  <c:v>68389.5</c:v>
                </c:pt>
                <c:pt idx="157">
                  <c:v>68389.5</c:v>
                </c:pt>
                <c:pt idx="158">
                  <c:v>68390</c:v>
                </c:pt>
                <c:pt idx="159">
                  <c:v>68427.5</c:v>
                </c:pt>
                <c:pt idx="160">
                  <c:v>68465.5</c:v>
                </c:pt>
                <c:pt idx="161">
                  <c:v>68465.5</c:v>
                </c:pt>
                <c:pt idx="162">
                  <c:v>68465.5</c:v>
                </c:pt>
                <c:pt idx="163">
                  <c:v>68472</c:v>
                </c:pt>
                <c:pt idx="164">
                  <c:v>68472</c:v>
                </c:pt>
                <c:pt idx="165">
                  <c:v>69296.5</c:v>
                </c:pt>
                <c:pt idx="166">
                  <c:v>69296.5</c:v>
                </c:pt>
                <c:pt idx="167">
                  <c:v>69424.5</c:v>
                </c:pt>
                <c:pt idx="168">
                  <c:v>69424.5</c:v>
                </c:pt>
                <c:pt idx="169">
                  <c:v>69445</c:v>
                </c:pt>
                <c:pt idx="170">
                  <c:v>69445</c:v>
                </c:pt>
                <c:pt idx="171">
                  <c:v>69467.5</c:v>
                </c:pt>
                <c:pt idx="172">
                  <c:v>69553</c:v>
                </c:pt>
                <c:pt idx="173">
                  <c:v>69553</c:v>
                </c:pt>
                <c:pt idx="174">
                  <c:v>69604.5</c:v>
                </c:pt>
                <c:pt idx="175">
                  <c:v>69604.5</c:v>
                </c:pt>
                <c:pt idx="176">
                  <c:v>70177.5</c:v>
                </c:pt>
                <c:pt idx="177">
                  <c:v>70224</c:v>
                </c:pt>
                <c:pt idx="178">
                  <c:v>70227</c:v>
                </c:pt>
                <c:pt idx="179">
                  <c:v>70233</c:v>
                </c:pt>
                <c:pt idx="180">
                  <c:v>70308.5</c:v>
                </c:pt>
                <c:pt idx="181">
                  <c:v>70309</c:v>
                </c:pt>
                <c:pt idx="182">
                  <c:v>70343.5</c:v>
                </c:pt>
                <c:pt idx="183">
                  <c:v>70423</c:v>
                </c:pt>
                <c:pt idx="184">
                  <c:v>70460</c:v>
                </c:pt>
                <c:pt idx="185">
                  <c:v>70460.5</c:v>
                </c:pt>
                <c:pt idx="186">
                  <c:v>70480.5</c:v>
                </c:pt>
                <c:pt idx="187">
                  <c:v>70481</c:v>
                </c:pt>
                <c:pt idx="188">
                  <c:v>70481</c:v>
                </c:pt>
                <c:pt idx="189">
                  <c:v>70481</c:v>
                </c:pt>
                <c:pt idx="190">
                  <c:v>70481</c:v>
                </c:pt>
                <c:pt idx="191">
                  <c:v>70485</c:v>
                </c:pt>
                <c:pt idx="192">
                  <c:v>70485</c:v>
                </c:pt>
                <c:pt idx="193">
                  <c:v>71428</c:v>
                </c:pt>
                <c:pt idx="194">
                  <c:v>71470</c:v>
                </c:pt>
                <c:pt idx="195">
                  <c:v>71472.5</c:v>
                </c:pt>
                <c:pt idx="196">
                  <c:v>71592.5</c:v>
                </c:pt>
                <c:pt idx="197">
                  <c:v>71644</c:v>
                </c:pt>
                <c:pt idx="198">
                  <c:v>71656</c:v>
                </c:pt>
                <c:pt idx="199">
                  <c:v>71658.5</c:v>
                </c:pt>
                <c:pt idx="200">
                  <c:v>71670.5</c:v>
                </c:pt>
                <c:pt idx="201">
                  <c:v>71782</c:v>
                </c:pt>
                <c:pt idx="202">
                  <c:v>72559.5</c:v>
                </c:pt>
                <c:pt idx="203">
                  <c:v>72749</c:v>
                </c:pt>
              </c:numCache>
            </c:numRef>
          </c:xVal>
          <c:yVal>
            <c:numRef>
              <c:f>'A (2)'!$O$21:$O$876</c:f>
              <c:numCache>
                <c:formatCode>General</c:formatCode>
                <c:ptCount val="856"/>
                <c:pt idx="3">
                  <c:v>0.13194028052518905</c:v>
                </c:pt>
                <c:pt idx="18">
                  <c:v>0.10798369117851683</c:v>
                </c:pt>
                <c:pt idx="19">
                  <c:v>0.10783850601300304</c:v>
                </c:pt>
                <c:pt idx="20">
                  <c:v>0.10773583936024686</c:v>
                </c:pt>
                <c:pt idx="21">
                  <c:v>0.10756058012473378</c:v>
                </c:pt>
                <c:pt idx="22">
                  <c:v>0.10740295051646168</c:v>
                </c:pt>
                <c:pt idx="23">
                  <c:v>0.10737287644646239</c:v>
                </c:pt>
                <c:pt idx="24">
                  <c:v>0.10727539497818883</c:v>
                </c:pt>
                <c:pt idx="25">
                  <c:v>0.10526458043582282</c:v>
                </c:pt>
                <c:pt idx="26">
                  <c:v>0.10310132146966731</c:v>
                </c:pt>
                <c:pt idx="27">
                  <c:v>0.10284102520863903</c:v>
                </c:pt>
                <c:pt idx="30">
                  <c:v>9.8623396150463366E-2</c:v>
                </c:pt>
                <c:pt idx="37">
                  <c:v>6.3198215765098126E-2</c:v>
                </c:pt>
                <c:pt idx="42">
                  <c:v>6.0345327262752116E-2</c:v>
                </c:pt>
                <c:pt idx="43">
                  <c:v>5.8695401560377516E-2</c:v>
                </c:pt>
                <c:pt idx="44">
                  <c:v>5.8549179357967204E-2</c:v>
                </c:pt>
                <c:pt idx="45">
                  <c:v>5.8156142374183428E-2</c:v>
                </c:pt>
                <c:pt idx="48">
                  <c:v>5.0163699012649179E-2</c:v>
                </c:pt>
                <c:pt idx="49">
                  <c:v>5.0163699012649179E-2</c:v>
                </c:pt>
                <c:pt idx="50">
                  <c:v>4.9582958350594022E-2</c:v>
                </c:pt>
                <c:pt idx="51">
                  <c:v>4.7439403085472537E-2</c:v>
                </c:pt>
                <c:pt idx="52">
                  <c:v>4.7370958650301748E-2</c:v>
                </c:pt>
                <c:pt idx="68">
                  <c:v>4.0718366959080488E-2</c:v>
                </c:pt>
                <c:pt idx="70">
                  <c:v>3.641673791228614E-2</c:v>
                </c:pt>
                <c:pt idx="71">
                  <c:v>3.6410515690906975E-2</c:v>
                </c:pt>
                <c:pt idx="82">
                  <c:v>2.5692739365299547E-2</c:v>
                </c:pt>
                <c:pt idx="92">
                  <c:v>2.0990814076445735E-2</c:v>
                </c:pt>
                <c:pt idx="95">
                  <c:v>1.9076443965456741E-2</c:v>
                </c:pt>
                <c:pt idx="96">
                  <c:v>1.9010073604079011E-2</c:v>
                </c:pt>
                <c:pt idx="97">
                  <c:v>1.8839999553048561E-2</c:v>
                </c:pt>
                <c:pt idx="98">
                  <c:v>1.873007364201669E-2</c:v>
                </c:pt>
                <c:pt idx="99">
                  <c:v>1.8676147723397291E-2</c:v>
                </c:pt>
                <c:pt idx="102">
                  <c:v>1.6555407269999392E-2</c:v>
                </c:pt>
                <c:pt idx="103">
                  <c:v>1.6507703572759144E-2</c:v>
                </c:pt>
                <c:pt idx="104">
                  <c:v>1.6501481351379993E-2</c:v>
                </c:pt>
                <c:pt idx="110">
                  <c:v>9.9111118739503568E-3</c:v>
                </c:pt>
                <c:pt idx="113">
                  <c:v>5.4715569199179082E-3</c:v>
                </c:pt>
                <c:pt idx="115">
                  <c:v>5.4715569199179082E-3</c:v>
                </c:pt>
                <c:pt idx="122">
                  <c:v>1.4136315438074143E-3</c:v>
                </c:pt>
                <c:pt idx="124">
                  <c:v>9.4385382968065201E-4</c:v>
                </c:pt>
                <c:pt idx="141">
                  <c:v>-6.9500710266835186E-3</c:v>
                </c:pt>
                <c:pt idx="142">
                  <c:v>-7.5816264966685198E-3</c:v>
                </c:pt>
                <c:pt idx="143">
                  <c:v>-7.6314042677018135E-3</c:v>
                </c:pt>
                <c:pt idx="144">
                  <c:v>-7.8502190528690341E-3</c:v>
                </c:pt>
                <c:pt idx="145">
                  <c:v>-9.7210336142039E-3</c:v>
                </c:pt>
                <c:pt idx="146">
                  <c:v>-9.7262187986865423E-3</c:v>
                </c:pt>
                <c:pt idx="147">
                  <c:v>-9.7386632414448449E-3</c:v>
                </c:pt>
                <c:pt idx="148">
                  <c:v>-9.7386632414448449E-3</c:v>
                </c:pt>
                <c:pt idx="149">
                  <c:v>-9.7583669424788633E-3</c:v>
                </c:pt>
                <c:pt idx="150">
                  <c:v>-9.7583669424788633E-3</c:v>
                </c:pt>
                <c:pt idx="151">
                  <c:v>-9.7645891638580284E-3</c:v>
                </c:pt>
                <c:pt idx="152">
                  <c:v>-9.7884410124781662E-3</c:v>
                </c:pt>
                <c:pt idx="153">
                  <c:v>-9.7884410124781662E-3</c:v>
                </c:pt>
                <c:pt idx="154">
                  <c:v>-9.8838484069586618E-3</c:v>
                </c:pt>
                <c:pt idx="155">
                  <c:v>-9.8838484069586618E-3</c:v>
                </c:pt>
                <c:pt idx="156">
                  <c:v>-9.9014780341996067E-3</c:v>
                </c:pt>
                <c:pt idx="157">
                  <c:v>-9.9014780341996067E-3</c:v>
                </c:pt>
                <c:pt idx="158">
                  <c:v>-9.9025150710961296E-3</c:v>
                </c:pt>
                <c:pt idx="159">
                  <c:v>-9.9802928383356804E-3</c:v>
                </c:pt>
                <c:pt idx="160">
                  <c:v>-1.0059107642471726E-2</c:v>
                </c:pt>
                <c:pt idx="161">
                  <c:v>-1.0059107642471726E-2</c:v>
                </c:pt>
                <c:pt idx="162">
                  <c:v>-1.0059107642471726E-2</c:v>
                </c:pt>
                <c:pt idx="163">
                  <c:v>-1.007258912212658E-2</c:v>
                </c:pt>
                <c:pt idx="164">
                  <c:v>-1.007258912212658E-2</c:v>
                </c:pt>
                <c:pt idx="165">
                  <c:v>-1.1782662964499729E-2</c:v>
                </c:pt>
                <c:pt idx="166">
                  <c:v>-1.1782662964499729E-2</c:v>
                </c:pt>
                <c:pt idx="167">
                  <c:v>-1.2048144410010675E-2</c:v>
                </c:pt>
                <c:pt idx="168">
                  <c:v>-1.2048144410010675E-2</c:v>
                </c:pt>
                <c:pt idx="169">
                  <c:v>-1.209066292276828E-2</c:v>
                </c:pt>
                <c:pt idx="170">
                  <c:v>-1.209066292276828E-2</c:v>
                </c:pt>
                <c:pt idx="171">
                  <c:v>-1.2137329583112005E-2</c:v>
                </c:pt>
                <c:pt idx="172">
                  <c:v>-1.2314662892418143E-2</c:v>
                </c:pt>
                <c:pt idx="173">
                  <c:v>-1.2314662892418143E-2</c:v>
                </c:pt>
                <c:pt idx="174">
                  <c:v>-1.2421477692760419E-2</c:v>
                </c:pt>
                <c:pt idx="175">
                  <c:v>-1.2421477692760419E-2</c:v>
                </c:pt>
                <c:pt idx="176">
                  <c:v>-1.3609921976180467E-2</c:v>
                </c:pt>
                <c:pt idx="177">
                  <c:v>-1.3706366407557485E-2</c:v>
                </c:pt>
                <c:pt idx="178">
                  <c:v>-1.3712588628936651E-2</c:v>
                </c:pt>
                <c:pt idx="179">
                  <c:v>-1.3725033071694981E-2</c:v>
                </c:pt>
                <c:pt idx="180">
                  <c:v>-1.388162564307055E-2</c:v>
                </c:pt>
                <c:pt idx="181">
                  <c:v>-1.38826626799671E-2</c:v>
                </c:pt>
                <c:pt idx="182">
                  <c:v>-1.3954218225827458E-2</c:v>
                </c:pt>
                <c:pt idx="183">
                  <c:v>-1.4119107092375266E-2</c:v>
                </c:pt>
                <c:pt idx="184">
                  <c:v>-1.4195847822718266E-2</c:v>
                </c:pt>
                <c:pt idx="185">
                  <c:v>-1.4196884859614789E-2</c:v>
                </c:pt>
                <c:pt idx="186">
                  <c:v>-1.4238366335475872E-2</c:v>
                </c:pt>
                <c:pt idx="187">
                  <c:v>-1.4239403372372395E-2</c:v>
                </c:pt>
                <c:pt idx="188">
                  <c:v>-1.4239403372372395E-2</c:v>
                </c:pt>
                <c:pt idx="189">
                  <c:v>-1.4239403372372395E-2</c:v>
                </c:pt>
                <c:pt idx="190">
                  <c:v>-1.4239403372372395E-2</c:v>
                </c:pt>
                <c:pt idx="191">
                  <c:v>-1.4247699667544633E-2</c:v>
                </c:pt>
                <c:pt idx="192">
                  <c:v>-1.4247699667544633E-2</c:v>
                </c:pt>
                <c:pt idx="193">
                  <c:v>-1.620355125439471E-2</c:v>
                </c:pt>
                <c:pt idx="194">
                  <c:v>-1.6290662353702995E-2</c:v>
                </c:pt>
                <c:pt idx="195">
                  <c:v>-1.6295847538185609E-2</c:v>
                </c:pt>
                <c:pt idx="196">
                  <c:v>-1.6544736393352105E-2</c:v>
                </c:pt>
                <c:pt idx="197">
                  <c:v>-1.6651551193694408E-2</c:v>
                </c:pt>
                <c:pt idx="198">
                  <c:v>-1.6676440079211069E-2</c:v>
                </c:pt>
                <c:pt idx="199">
                  <c:v>-1.6681625263693683E-2</c:v>
                </c:pt>
                <c:pt idx="200">
                  <c:v>-1.6706514149210344E-2</c:v>
                </c:pt>
                <c:pt idx="201">
                  <c:v>-1.6937773377135895E-2</c:v>
                </c:pt>
                <c:pt idx="202">
                  <c:v>-1.8550365751235504E-2</c:v>
                </c:pt>
                <c:pt idx="203">
                  <c:v>-1.8943402735019266E-2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A59-47C6-81C5-FB2E61E95E1C}"/>
            </c:ext>
          </c:extLst>
        </c:ser>
        <c:ser>
          <c:idx val="8"/>
          <c:order val="8"/>
          <c:tx>
            <c:strRef>
              <c:f>'A (2)'!$Y$1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(2)'!$X$2:$X$30</c:f>
              <c:numCache>
                <c:formatCode>General</c:formatCode>
                <c:ptCount val="29"/>
                <c:pt idx="0">
                  <c:v>-9000</c:v>
                </c:pt>
                <c:pt idx="1">
                  <c:v>-6000</c:v>
                </c:pt>
                <c:pt idx="2">
                  <c:v>-3000</c:v>
                </c:pt>
                <c:pt idx="3">
                  <c:v>0</c:v>
                </c:pt>
                <c:pt idx="4">
                  <c:v>3000</c:v>
                </c:pt>
                <c:pt idx="5">
                  <c:v>6000</c:v>
                </c:pt>
                <c:pt idx="6">
                  <c:v>9000</c:v>
                </c:pt>
                <c:pt idx="7">
                  <c:v>12000</c:v>
                </c:pt>
                <c:pt idx="8">
                  <c:v>15000</c:v>
                </c:pt>
                <c:pt idx="9">
                  <c:v>18000</c:v>
                </c:pt>
                <c:pt idx="10">
                  <c:v>21000</c:v>
                </c:pt>
                <c:pt idx="11">
                  <c:v>24000</c:v>
                </c:pt>
                <c:pt idx="12">
                  <c:v>27000</c:v>
                </c:pt>
                <c:pt idx="13">
                  <c:v>30000</c:v>
                </c:pt>
                <c:pt idx="14">
                  <c:v>33000</c:v>
                </c:pt>
                <c:pt idx="15">
                  <c:v>36000</c:v>
                </c:pt>
                <c:pt idx="16">
                  <c:v>39000</c:v>
                </c:pt>
                <c:pt idx="17">
                  <c:v>42000</c:v>
                </c:pt>
                <c:pt idx="18">
                  <c:v>45000</c:v>
                </c:pt>
                <c:pt idx="19">
                  <c:v>48000</c:v>
                </c:pt>
                <c:pt idx="20">
                  <c:v>51000</c:v>
                </c:pt>
                <c:pt idx="21">
                  <c:v>54000</c:v>
                </c:pt>
                <c:pt idx="22">
                  <c:v>57000</c:v>
                </c:pt>
                <c:pt idx="23">
                  <c:v>60000</c:v>
                </c:pt>
                <c:pt idx="24">
                  <c:v>63000</c:v>
                </c:pt>
                <c:pt idx="25">
                  <c:v>66000</c:v>
                </c:pt>
                <c:pt idx="26">
                  <c:v>69000</c:v>
                </c:pt>
                <c:pt idx="27">
                  <c:v>72000</c:v>
                </c:pt>
                <c:pt idx="28">
                  <c:v>75000</c:v>
                </c:pt>
              </c:numCache>
            </c:numRef>
          </c:xVal>
          <c:yVal>
            <c:numRef>
              <c:f>'A (2)'!$Y$2:$Y$30</c:f>
              <c:numCache>
                <c:formatCode>General</c:formatCode>
                <c:ptCount val="29"/>
                <c:pt idx="0">
                  <c:v>-0.66493334057284237</c:v>
                </c:pt>
                <c:pt idx="1">
                  <c:v>-0.60308758873211354</c:v>
                </c:pt>
                <c:pt idx="2">
                  <c:v>-0.54418081172006683</c:v>
                </c:pt>
                <c:pt idx="3">
                  <c:v>-0.48821300953670244</c:v>
                </c:pt>
                <c:pt idx="4">
                  <c:v>-0.43518418218202021</c:v>
                </c:pt>
                <c:pt idx="5">
                  <c:v>-0.38509432965602014</c:v>
                </c:pt>
                <c:pt idx="6">
                  <c:v>-0.33794345195870235</c:v>
                </c:pt>
                <c:pt idx="7">
                  <c:v>-0.29373154909006671</c:v>
                </c:pt>
                <c:pt idx="8">
                  <c:v>-0.25245862105011324</c:v>
                </c:pt>
                <c:pt idx="9">
                  <c:v>-0.21412466783884196</c:v>
                </c:pt>
                <c:pt idx="10">
                  <c:v>-0.17872968945625292</c:v>
                </c:pt>
                <c:pt idx="11">
                  <c:v>-0.14627368590234607</c:v>
                </c:pt>
                <c:pt idx="12">
                  <c:v>-0.11675665717712144</c:v>
                </c:pt>
                <c:pt idx="13">
                  <c:v>-9.0178603280579056E-2</c:v>
                </c:pt>
                <c:pt idx="14">
                  <c:v>-6.6539524212718804E-2</c:v>
                </c:pt>
                <c:pt idx="15">
                  <c:v>-4.5839419973540657E-2</c:v>
                </c:pt>
                <c:pt idx="16">
                  <c:v>-2.8078290563044811E-2</c:v>
                </c:pt>
                <c:pt idx="17">
                  <c:v>-1.325613598123121E-2</c:v>
                </c:pt>
                <c:pt idx="18">
                  <c:v>-1.372956228099742E-3</c:v>
                </c:pt>
                <c:pt idx="19">
                  <c:v>7.5712486963495085E-3</c:v>
                </c:pt>
                <c:pt idx="20">
                  <c:v>1.3576478792116542E-2</c:v>
                </c:pt>
                <c:pt idx="21">
                  <c:v>1.6642734059201358E-2</c:v>
                </c:pt>
                <c:pt idx="22">
                  <c:v>1.6770014497604069E-2</c:v>
                </c:pt>
                <c:pt idx="23">
                  <c:v>1.395832010732434E-2</c:v>
                </c:pt>
                <c:pt idx="24">
                  <c:v>8.2076508883627275E-3</c:v>
                </c:pt>
                <c:pt idx="25">
                  <c:v>-4.8199315928132425E-4</c:v>
                </c:pt>
                <c:pt idx="26">
                  <c:v>-1.2110612035607371E-2</c:v>
                </c:pt>
                <c:pt idx="27">
                  <c:v>-2.6678205740615635E-2</c:v>
                </c:pt>
                <c:pt idx="28">
                  <c:v>-4.4184774274306338E-2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7A59-47C6-81C5-FB2E61E95E1C}"/>
            </c:ext>
          </c:extLst>
        </c:ser>
        <c:ser>
          <c:idx val="9"/>
          <c:order val="9"/>
          <c:tx>
            <c:strRef>
              <c:f>'A (2)'!$R$20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(2)'!$F$21:$F$876</c:f>
              <c:numCache>
                <c:formatCode>General</c:formatCode>
                <c:ptCount val="856"/>
                <c:pt idx="0">
                  <c:v>-6197.5</c:v>
                </c:pt>
                <c:pt idx="1">
                  <c:v>-5181</c:v>
                </c:pt>
                <c:pt idx="2">
                  <c:v>1.5</c:v>
                </c:pt>
                <c:pt idx="3">
                  <c:v>1.5</c:v>
                </c:pt>
                <c:pt idx="4">
                  <c:v>4.5</c:v>
                </c:pt>
                <c:pt idx="5">
                  <c:v>10.5</c:v>
                </c:pt>
                <c:pt idx="6">
                  <c:v>13</c:v>
                </c:pt>
                <c:pt idx="7">
                  <c:v>16</c:v>
                </c:pt>
                <c:pt idx="8">
                  <c:v>22</c:v>
                </c:pt>
                <c:pt idx="9">
                  <c:v>62.5</c:v>
                </c:pt>
                <c:pt idx="10">
                  <c:v>97.5</c:v>
                </c:pt>
                <c:pt idx="11">
                  <c:v>115.5</c:v>
                </c:pt>
                <c:pt idx="12">
                  <c:v>118</c:v>
                </c:pt>
                <c:pt idx="13">
                  <c:v>208.5</c:v>
                </c:pt>
                <c:pt idx="14">
                  <c:v>211.5</c:v>
                </c:pt>
                <c:pt idx="15">
                  <c:v>281.5</c:v>
                </c:pt>
                <c:pt idx="16">
                  <c:v>284.5</c:v>
                </c:pt>
                <c:pt idx="17">
                  <c:v>299</c:v>
                </c:pt>
                <c:pt idx="18">
                  <c:v>11552</c:v>
                </c:pt>
                <c:pt idx="19">
                  <c:v>11622</c:v>
                </c:pt>
                <c:pt idx="20">
                  <c:v>11671.5</c:v>
                </c:pt>
                <c:pt idx="21">
                  <c:v>11756</c:v>
                </c:pt>
                <c:pt idx="22">
                  <c:v>11832</c:v>
                </c:pt>
                <c:pt idx="23">
                  <c:v>11846.5</c:v>
                </c:pt>
                <c:pt idx="24">
                  <c:v>11893.5</c:v>
                </c:pt>
                <c:pt idx="25">
                  <c:v>12863</c:v>
                </c:pt>
                <c:pt idx="26">
                  <c:v>13906</c:v>
                </c:pt>
                <c:pt idx="27">
                  <c:v>14031.5</c:v>
                </c:pt>
                <c:pt idx="28">
                  <c:v>15092</c:v>
                </c:pt>
                <c:pt idx="29">
                  <c:v>15945</c:v>
                </c:pt>
                <c:pt idx="30">
                  <c:v>16065</c:v>
                </c:pt>
                <c:pt idx="31">
                  <c:v>16065</c:v>
                </c:pt>
                <c:pt idx="32">
                  <c:v>17070</c:v>
                </c:pt>
                <c:pt idx="33">
                  <c:v>17245</c:v>
                </c:pt>
                <c:pt idx="34">
                  <c:v>28972</c:v>
                </c:pt>
                <c:pt idx="35">
                  <c:v>28974</c:v>
                </c:pt>
                <c:pt idx="36">
                  <c:v>28974.5</c:v>
                </c:pt>
                <c:pt idx="37">
                  <c:v>33145</c:v>
                </c:pt>
                <c:pt idx="38">
                  <c:v>33171</c:v>
                </c:pt>
                <c:pt idx="39">
                  <c:v>33174</c:v>
                </c:pt>
                <c:pt idx="40">
                  <c:v>33439.5</c:v>
                </c:pt>
                <c:pt idx="41">
                  <c:v>33442.5</c:v>
                </c:pt>
                <c:pt idx="42">
                  <c:v>34520.5</c:v>
                </c:pt>
                <c:pt idx="43">
                  <c:v>35316</c:v>
                </c:pt>
                <c:pt idx="44">
                  <c:v>35386.5</c:v>
                </c:pt>
                <c:pt idx="45">
                  <c:v>35576</c:v>
                </c:pt>
                <c:pt idx="46">
                  <c:v>35595.5</c:v>
                </c:pt>
                <c:pt idx="47">
                  <c:v>38473</c:v>
                </c:pt>
                <c:pt idx="48">
                  <c:v>39429.5</c:v>
                </c:pt>
                <c:pt idx="49">
                  <c:v>39429.5</c:v>
                </c:pt>
                <c:pt idx="50">
                  <c:v>39709.5</c:v>
                </c:pt>
                <c:pt idx="51">
                  <c:v>40743</c:v>
                </c:pt>
                <c:pt idx="52">
                  <c:v>40776</c:v>
                </c:pt>
                <c:pt idx="53">
                  <c:v>41680.5</c:v>
                </c:pt>
                <c:pt idx="54">
                  <c:v>41681</c:v>
                </c:pt>
                <c:pt idx="55">
                  <c:v>41777</c:v>
                </c:pt>
                <c:pt idx="56">
                  <c:v>41777</c:v>
                </c:pt>
                <c:pt idx="57">
                  <c:v>41829.5</c:v>
                </c:pt>
                <c:pt idx="58">
                  <c:v>41835.5</c:v>
                </c:pt>
                <c:pt idx="59">
                  <c:v>41835.5</c:v>
                </c:pt>
                <c:pt idx="60">
                  <c:v>41835.5</c:v>
                </c:pt>
                <c:pt idx="61">
                  <c:v>42554.5</c:v>
                </c:pt>
                <c:pt idx="62">
                  <c:v>42560.5</c:v>
                </c:pt>
                <c:pt idx="63">
                  <c:v>42752.5</c:v>
                </c:pt>
                <c:pt idx="64">
                  <c:v>42752.5</c:v>
                </c:pt>
                <c:pt idx="65">
                  <c:v>42755.5</c:v>
                </c:pt>
                <c:pt idx="66">
                  <c:v>42770</c:v>
                </c:pt>
                <c:pt idx="67">
                  <c:v>42776.5</c:v>
                </c:pt>
                <c:pt idx="68">
                  <c:v>43983.5</c:v>
                </c:pt>
                <c:pt idx="69">
                  <c:v>45986.5</c:v>
                </c:pt>
                <c:pt idx="70">
                  <c:v>46057.5</c:v>
                </c:pt>
                <c:pt idx="71">
                  <c:v>46060.5</c:v>
                </c:pt>
                <c:pt idx="72">
                  <c:v>46094.5</c:v>
                </c:pt>
                <c:pt idx="73">
                  <c:v>46123.5</c:v>
                </c:pt>
                <c:pt idx="74">
                  <c:v>46126.5</c:v>
                </c:pt>
                <c:pt idx="75">
                  <c:v>46129.5</c:v>
                </c:pt>
                <c:pt idx="76">
                  <c:v>47026.5</c:v>
                </c:pt>
                <c:pt idx="77">
                  <c:v>47041</c:v>
                </c:pt>
                <c:pt idx="78">
                  <c:v>47041</c:v>
                </c:pt>
                <c:pt idx="79">
                  <c:v>47070.5</c:v>
                </c:pt>
                <c:pt idx="80">
                  <c:v>49001.5</c:v>
                </c:pt>
                <c:pt idx="81">
                  <c:v>50615.5</c:v>
                </c:pt>
                <c:pt idx="82">
                  <c:v>51228</c:v>
                </c:pt>
                <c:pt idx="83">
                  <c:v>51259.5</c:v>
                </c:pt>
                <c:pt idx="84">
                  <c:v>51259.5</c:v>
                </c:pt>
                <c:pt idx="85">
                  <c:v>51405.5</c:v>
                </c:pt>
                <c:pt idx="86">
                  <c:v>52495</c:v>
                </c:pt>
                <c:pt idx="87">
                  <c:v>52495.5</c:v>
                </c:pt>
                <c:pt idx="88">
                  <c:v>53240.5</c:v>
                </c:pt>
                <c:pt idx="89">
                  <c:v>53313.5</c:v>
                </c:pt>
                <c:pt idx="90">
                  <c:v>53462</c:v>
                </c:pt>
                <c:pt idx="91">
                  <c:v>53462</c:v>
                </c:pt>
                <c:pt idx="92">
                  <c:v>53495</c:v>
                </c:pt>
                <c:pt idx="93">
                  <c:v>54373.5</c:v>
                </c:pt>
                <c:pt idx="94">
                  <c:v>54373.5</c:v>
                </c:pt>
                <c:pt idx="95">
                  <c:v>54418</c:v>
                </c:pt>
                <c:pt idx="96">
                  <c:v>54450</c:v>
                </c:pt>
                <c:pt idx="97">
                  <c:v>54532</c:v>
                </c:pt>
                <c:pt idx="98">
                  <c:v>54585</c:v>
                </c:pt>
                <c:pt idx="99">
                  <c:v>54611</c:v>
                </c:pt>
                <c:pt idx="100">
                  <c:v>55250.5</c:v>
                </c:pt>
                <c:pt idx="101">
                  <c:v>55594.5</c:v>
                </c:pt>
                <c:pt idx="102">
                  <c:v>55633.5</c:v>
                </c:pt>
                <c:pt idx="103">
                  <c:v>55656.5</c:v>
                </c:pt>
                <c:pt idx="104">
                  <c:v>55659.5</c:v>
                </c:pt>
                <c:pt idx="105">
                  <c:v>56331.5</c:v>
                </c:pt>
                <c:pt idx="106">
                  <c:v>56331.5</c:v>
                </c:pt>
                <c:pt idx="107">
                  <c:v>56704.5</c:v>
                </c:pt>
                <c:pt idx="108">
                  <c:v>57782.5</c:v>
                </c:pt>
                <c:pt idx="109">
                  <c:v>58721.5</c:v>
                </c:pt>
                <c:pt idx="110">
                  <c:v>58837</c:v>
                </c:pt>
                <c:pt idx="111">
                  <c:v>59830.5</c:v>
                </c:pt>
                <c:pt idx="112">
                  <c:v>60838.5</c:v>
                </c:pt>
                <c:pt idx="113">
                  <c:v>60977.5</c:v>
                </c:pt>
                <c:pt idx="114">
                  <c:v>60977.5</c:v>
                </c:pt>
                <c:pt idx="115">
                  <c:v>60977.5</c:v>
                </c:pt>
                <c:pt idx="116">
                  <c:v>60990</c:v>
                </c:pt>
                <c:pt idx="117">
                  <c:v>62042</c:v>
                </c:pt>
                <c:pt idx="118">
                  <c:v>62112.5</c:v>
                </c:pt>
                <c:pt idx="119">
                  <c:v>62874.5</c:v>
                </c:pt>
                <c:pt idx="120">
                  <c:v>62933</c:v>
                </c:pt>
                <c:pt idx="121">
                  <c:v>62934</c:v>
                </c:pt>
                <c:pt idx="122">
                  <c:v>62934</c:v>
                </c:pt>
                <c:pt idx="123">
                  <c:v>63160.5</c:v>
                </c:pt>
                <c:pt idx="124">
                  <c:v>63160.5</c:v>
                </c:pt>
                <c:pt idx="125">
                  <c:v>63160.5</c:v>
                </c:pt>
                <c:pt idx="126">
                  <c:v>63292</c:v>
                </c:pt>
                <c:pt idx="127">
                  <c:v>63849.5</c:v>
                </c:pt>
                <c:pt idx="128">
                  <c:v>63984</c:v>
                </c:pt>
                <c:pt idx="129">
                  <c:v>63987</c:v>
                </c:pt>
                <c:pt idx="130">
                  <c:v>64083.5</c:v>
                </c:pt>
                <c:pt idx="131">
                  <c:v>64238.5</c:v>
                </c:pt>
                <c:pt idx="132">
                  <c:v>64970</c:v>
                </c:pt>
                <c:pt idx="133">
                  <c:v>64990.5</c:v>
                </c:pt>
                <c:pt idx="134">
                  <c:v>65106.5</c:v>
                </c:pt>
                <c:pt idx="135">
                  <c:v>65229</c:v>
                </c:pt>
                <c:pt idx="136">
                  <c:v>65272</c:v>
                </c:pt>
                <c:pt idx="137">
                  <c:v>65286.5</c:v>
                </c:pt>
                <c:pt idx="138">
                  <c:v>65303.5</c:v>
                </c:pt>
                <c:pt idx="139">
                  <c:v>65379.5</c:v>
                </c:pt>
                <c:pt idx="140">
                  <c:v>66319.5</c:v>
                </c:pt>
                <c:pt idx="141">
                  <c:v>66966.5</c:v>
                </c:pt>
                <c:pt idx="142">
                  <c:v>67271</c:v>
                </c:pt>
                <c:pt idx="143">
                  <c:v>67295</c:v>
                </c:pt>
                <c:pt idx="144">
                  <c:v>67400.5</c:v>
                </c:pt>
                <c:pt idx="145">
                  <c:v>68302.5</c:v>
                </c:pt>
                <c:pt idx="146">
                  <c:v>68305</c:v>
                </c:pt>
                <c:pt idx="147">
                  <c:v>68311</c:v>
                </c:pt>
                <c:pt idx="148">
                  <c:v>68311</c:v>
                </c:pt>
                <c:pt idx="149">
                  <c:v>68320.5</c:v>
                </c:pt>
                <c:pt idx="150">
                  <c:v>68320.5</c:v>
                </c:pt>
                <c:pt idx="151">
                  <c:v>68323.5</c:v>
                </c:pt>
                <c:pt idx="152">
                  <c:v>68335</c:v>
                </c:pt>
                <c:pt idx="153">
                  <c:v>68335</c:v>
                </c:pt>
                <c:pt idx="154">
                  <c:v>68381</c:v>
                </c:pt>
                <c:pt idx="155">
                  <c:v>68381</c:v>
                </c:pt>
                <c:pt idx="156">
                  <c:v>68389.5</c:v>
                </c:pt>
                <c:pt idx="157">
                  <c:v>68389.5</c:v>
                </c:pt>
                <c:pt idx="158">
                  <c:v>68390</c:v>
                </c:pt>
                <c:pt idx="159">
                  <c:v>68427.5</c:v>
                </c:pt>
                <c:pt idx="160">
                  <c:v>68465.5</c:v>
                </c:pt>
                <c:pt idx="161">
                  <c:v>68465.5</c:v>
                </c:pt>
                <c:pt idx="162">
                  <c:v>68465.5</c:v>
                </c:pt>
                <c:pt idx="163">
                  <c:v>68472</c:v>
                </c:pt>
                <c:pt idx="164">
                  <c:v>68472</c:v>
                </c:pt>
                <c:pt idx="165">
                  <c:v>69296.5</c:v>
                </c:pt>
                <c:pt idx="166">
                  <c:v>69296.5</c:v>
                </c:pt>
                <c:pt idx="167">
                  <c:v>69424.5</c:v>
                </c:pt>
                <c:pt idx="168">
                  <c:v>69424.5</c:v>
                </c:pt>
                <c:pt idx="169">
                  <c:v>69445</c:v>
                </c:pt>
                <c:pt idx="170">
                  <c:v>69445</c:v>
                </c:pt>
                <c:pt idx="171">
                  <c:v>69467.5</c:v>
                </c:pt>
                <c:pt idx="172">
                  <c:v>69553</c:v>
                </c:pt>
                <c:pt idx="173">
                  <c:v>69553</c:v>
                </c:pt>
                <c:pt idx="174">
                  <c:v>69604.5</c:v>
                </c:pt>
                <c:pt idx="175">
                  <c:v>69604.5</c:v>
                </c:pt>
                <c:pt idx="176">
                  <c:v>70177.5</c:v>
                </c:pt>
                <c:pt idx="177">
                  <c:v>70224</c:v>
                </c:pt>
                <c:pt idx="178">
                  <c:v>70227</c:v>
                </c:pt>
                <c:pt idx="179">
                  <c:v>70233</c:v>
                </c:pt>
                <c:pt idx="180">
                  <c:v>70308.5</c:v>
                </c:pt>
                <c:pt idx="181">
                  <c:v>70309</c:v>
                </c:pt>
                <c:pt idx="182">
                  <c:v>70343.5</c:v>
                </c:pt>
                <c:pt idx="183">
                  <c:v>70423</c:v>
                </c:pt>
                <c:pt idx="184">
                  <c:v>70460</c:v>
                </c:pt>
                <c:pt idx="185">
                  <c:v>70460.5</c:v>
                </c:pt>
                <c:pt idx="186">
                  <c:v>70480.5</c:v>
                </c:pt>
                <c:pt idx="187">
                  <c:v>70481</c:v>
                </c:pt>
                <c:pt idx="188">
                  <c:v>70481</c:v>
                </c:pt>
                <c:pt idx="189">
                  <c:v>70481</c:v>
                </c:pt>
                <c:pt idx="190">
                  <c:v>70481</c:v>
                </c:pt>
                <c:pt idx="191">
                  <c:v>70485</c:v>
                </c:pt>
                <c:pt idx="192">
                  <c:v>70485</c:v>
                </c:pt>
                <c:pt idx="193">
                  <c:v>71428</c:v>
                </c:pt>
                <c:pt idx="194">
                  <c:v>71470</c:v>
                </c:pt>
                <c:pt idx="195">
                  <c:v>71472.5</c:v>
                </c:pt>
                <c:pt idx="196">
                  <c:v>71592.5</c:v>
                </c:pt>
                <c:pt idx="197">
                  <c:v>71644</c:v>
                </c:pt>
                <c:pt idx="198">
                  <c:v>71656</c:v>
                </c:pt>
                <c:pt idx="199">
                  <c:v>71658.5</c:v>
                </c:pt>
                <c:pt idx="200">
                  <c:v>71670.5</c:v>
                </c:pt>
                <c:pt idx="201">
                  <c:v>71782</c:v>
                </c:pt>
                <c:pt idx="202">
                  <c:v>72559.5</c:v>
                </c:pt>
                <c:pt idx="203">
                  <c:v>72749</c:v>
                </c:pt>
              </c:numCache>
            </c:numRef>
          </c:xVal>
          <c:yVal>
            <c:numRef>
              <c:f>'A (2)'!$R$21:$R$876</c:f>
              <c:numCache>
                <c:formatCode>General</c:formatCode>
                <c:ptCount val="856"/>
                <c:pt idx="145">
                  <c:v>8.145166801114101E-2</c:v>
                </c:pt>
                <c:pt idx="151">
                  <c:v>-7.242920772114303E-2</c:v>
                </c:pt>
                <c:pt idx="195">
                  <c:v>2.2057568792661186E-2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7A59-47C6-81C5-FB2E61E95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7516088"/>
        <c:axId val="1"/>
      </c:scatterChart>
      <c:valAx>
        <c:axId val="777516088"/>
        <c:scaling>
          <c:orientation val="minMax"/>
          <c:max val="80000"/>
          <c:min val="-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907538725289393"/>
              <c:y val="0.919754544570817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"/>
          <c:min val="-0.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3930635838150288E-2"/>
              <c:y val="0.44907472214121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751608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1.3872832369942197E-2"/>
          <c:y val="0.95987800136094104"/>
          <c:w val="0.94450915600867813"/>
          <c:h val="0.9907421988918052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Fig. 5.  VW Boo - [31173.406, 0.3423181] </a:t>
            </a:r>
            <a:r>
              <a:rPr lang="en-AU" sz="1200" b="1" i="0" u="none" strike="noStrike" baseline="0">
                <a:solidFill>
                  <a:srgbClr val="FF0000"/>
                </a:solidFill>
                <a:latin typeface="Arial"/>
                <a:cs typeface="Arial"/>
              </a:rPr>
              <a:t>Extreme fit</a:t>
            </a:r>
            <a:r>
              <a:rPr lang="en-AU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</a:p>
        </c:rich>
      </c:tx>
      <c:layout>
        <c:manualLayout>
          <c:xMode val="edge"/>
          <c:yMode val="edge"/>
          <c:x val="0.17278640385934479"/>
          <c:y val="1.8248175182481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3249762977696E-2"/>
          <c:y val="0.15328494469403067"/>
          <c:w val="0.84449333121006342"/>
          <c:h val="0.6934318926634720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(2)'!$H$20:$H$20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(2)'!$F$21:$F$876</c:f>
              <c:numCache>
                <c:formatCode>General</c:formatCode>
                <c:ptCount val="856"/>
                <c:pt idx="0">
                  <c:v>-6197.5</c:v>
                </c:pt>
                <c:pt idx="1">
                  <c:v>-5181</c:v>
                </c:pt>
                <c:pt idx="2">
                  <c:v>1.5</c:v>
                </c:pt>
                <c:pt idx="3">
                  <c:v>1.5</c:v>
                </c:pt>
                <c:pt idx="4">
                  <c:v>4.5</c:v>
                </c:pt>
                <c:pt idx="5">
                  <c:v>10.5</c:v>
                </c:pt>
                <c:pt idx="6">
                  <c:v>13</c:v>
                </c:pt>
                <c:pt idx="7">
                  <c:v>16</c:v>
                </c:pt>
                <c:pt idx="8">
                  <c:v>22</c:v>
                </c:pt>
                <c:pt idx="9">
                  <c:v>62.5</c:v>
                </c:pt>
                <c:pt idx="10">
                  <c:v>97.5</c:v>
                </c:pt>
                <c:pt idx="11">
                  <c:v>115.5</c:v>
                </c:pt>
                <c:pt idx="12">
                  <c:v>118</c:v>
                </c:pt>
                <c:pt idx="13">
                  <c:v>208.5</c:v>
                </c:pt>
                <c:pt idx="14">
                  <c:v>211.5</c:v>
                </c:pt>
                <c:pt idx="15">
                  <c:v>281.5</c:v>
                </c:pt>
                <c:pt idx="16">
                  <c:v>284.5</c:v>
                </c:pt>
                <c:pt idx="17">
                  <c:v>299</c:v>
                </c:pt>
                <c:pt idx="18">
                  <c:v>11552</c:v>
                </c:pt>
                <c:pt idx="19">
                  <c:v>11622</c:v>
                </c:pt>
                <c:pt idx="20">
                  <c:v>11671.5</c:v>
                </c:pt>
                <c:pt idx="21">
                  <c:v>11756</c:v>
                </c:pt>
                <c:pt idx="22">
                  <c:v>11832</c:v>
                </c:pt>
                <c:pt idx="23">
                  <c:v>11846.5</c:v>
                </c:pt>
                <c:pt idx="24">
                  <c:v>11893.5</c:v>
                </c:pt>
                <c:pt idx="25">
                  <c:v>12863</c:v>
                </c:pt>
                <c:pt idx="26">
                  <c:v>13906</c:v>
                </c:pt>
                <c:pt idx="27">
                  <c:v>14031.5</c:v>
                </c:pt>
                <c:pt idx="28">
                  <c:v>15092</c:v>
                </c:pt>
                <c:pt idx="29">
                  <c:v>15945</c:v>
                </c:pt>
                <c:pt idx="30">
                  <c:v>16065</c:v>
                </c:pt>
                <c:pt idx="31">
                  <c:v>16065</c:v>
                </c:pt>
                <c:pt idx="32">
                  <c:v>17070</c:v>
                </c:pt>
                <c:pt idx="33">
                  <c:v>17245</c:v>
                </c:pt>
                <c:pt idx="34">
                  <c:v>28972</c:v>
                </c:pt>
                <c:pt idx="35">
                  <c:v>28974</c:v>
                </c:pt>
                <c:pt idx="36">
                  <c:v>28974.5</c:v>
                </c:pt>
                <c:pt idx="37">
                  <c:v>33145</c:v>
                </c:pt>
                <c:pt idx="38">
                  <c:v>33171</c:v>
                </c:pt>
                <c:pt idx="39">
                  <c:v>33174</c:v>
                </c:pt>
                <c:pt idx="40">
                  <c:v>33439.5</c:v>
                </c:pt>
                <c:pt idx="41">
                  <c:v>33442.5</c:v>
                </c:pt>
                <c:pt idx="42">
                  <c:v>34520.5</c:v>
                </c:pt>
                <c:pt idx="43">
                  <c:v>35316</c:v>
                </c:pt>
                <c:pt idx="44">
                  <c:v>35386.5</c:v>
                </c:pt>
                <c:pt idx="45">
                  <c:v>35576</c:v>
                </c:pt>
                <c:pt idx="46">
                  <c:v>35595.5</c:v>
                </c:pt>
                <c:pt idx="47">
                  <c:v>38473</c:v>
                </c:pt>
                <c:pt idx="48">
                  <c:v>39429.5</c:v>
                </c:pt>
                <c:pt idx="49">
                  <c:v>39429.5</c:v>
                </c:pt>
                <c:pt idx="50">
                  <c:v>39709.5</c:v>
                </c:pt>
                <c:pt idx="51">
                  <c:v>40743</c:v>
                </c:pt>
                <c:pt idx="52">
                  <c:v>40776</c:v>
                </c:pt>
                <c:pt idx="53">
                  <c:v>41680.5</c:v>
                </c:pt>
                <c:pt idx="54">
                  <c:v>41681</c:v>
                </c:pt>
                <c:pt idx="55">
                  <c:v>41777</c:v>
                </c:pt>
                <c:pt idx="56">
                  <c:v>41777</c:v>
                </c:pt>
                <c:pt idx="57">
                  <c:v>41829.5</c:v>
                </c:pt>
                <c:pt idx="58">
                  <c:v>41835.5</c:v>
                </c:pt>
                <c:pt idx="59">
                  <c:v>41835.5</c:v>
                </c:pt>
                <c:pt idx="60">
                  <c:v>41835.5</c:v>
                </c:pt>
                <c:pt idx="61">
                  <c:v>42554.5</c:v>
                </c:pt>
                <c:pt idx="62">
                  <c:v>42560.5</c:v>
                </c:pt>
                <c:pt idx="63">
                  <c:v>42752.5</c:v>
                </c:pt>
                <c:pt idx="64">
                  <c:v>42752.5</c:v>
                </c:pt>
                <c:pt idx="65">
                  <c:v>42755.5</c:v>
                </c:pt>
                <c:pt idx="66">
                  <c:v>42770</c:v>
                </c:pt>
                <c:pt idx="67">
                  <c:v>42776.5</c:v>
                </c:pt>
                <c:pt idx="68">
                  <c:v>43983.5</c:v>
                </c:pt>
                <c:pt idx="69">
                  <c:v>45986.5</c:v>
                </c:pt>
                <c:pt idx="70">
                  <c:v>46057.5</c:v>
                </c:pt>
                <c:pt idx="71">
                  <c:v>46060.5</c:v>
                </c:pt>
                <c:pt idx="72">
                  <c:v>46094.5</c:v>
                </c:pt>
                <c:pt idx="73">
                  <c:v>46123.5</c:v>
                </c:pt>
                <c:pt idx="74">
                  <c:v>46126.5</c:v>
                </c:pt>
                <c:pt idx="75">
                  <c:v>46129.5</c:v>
                </c:pt>
                <c:pt idx="76">
                  <c:v>47026.5</c:v>
                </c:pt>
                <c:pt idx="77">
                  <c:v>47041</c:v>
                </c:pt>
                <c:pt idx="78">
                  <c:v>47041</c:v>
                </c:pt>
                <c:pt idx="79">
                  <c:v>47070.5</c:v>
                </c:pt>
                <c:pt idx="80">
                  <c:v>49001.5</c:v>
                </c:pt>
                <c:pt idx="81">
                  <c:v>50615.5</c:v>
                </c:pt>
                <c:pt idx="82">
                  <c:v>51228</c:v>
                </c:pt>
                <c:pt idx="83">
                  <c:v>51259.5</c:v>
                </c:pt>
                <c:pt idx="84">
                  <c:v>51259.5</c:v>
                </c:pt>
                <c:pt idx="85">
                  <c:v>51405.5</c:v>
                </c:pt>
                <c:pt idx="86">
                  <c:v>52495</c:v>
                </c:pt>
                <c:pt idx="87">
                  <c:v>52495.5</c:v>
                </c:pt>
                <c:pt idx="88">
                  <c:v>53240.5</c:v>
                </c:pt>
                <c:pt idx="89">
                  <c:v>53313.5</c:v>
                </c:pt>
                <c:pt idx="90">
                  <c:v>53462</c:v>
                </c:pt>
                <c:pt idx="91">
                  <c:v>53462</c:v>
                </c:pt>
                <c:pt idx="92">
                  <c:v>53495</c:v>
                </c:pt>
                <c:pt idx="93">
                  <c:v>54373.5</c:v>
                </c:pt>
                <c:pt idx="94">
                  <c:v>54373.5</c:v>
                </c:pt>
                <c:pt idx="95">
                  <c:v>54418</c:v>
                </c:pt>
                <c:pt idx="96">
                  <c:v>54450</c:v>
                </c:pt>
                <c:pt idx="97">
                  <c:v>54532</c:v>
                </c:pt>
                <c:pt idx="98">
                  <c:v>54585</c:v>
                </c:pt>
                <c:pt idx="99">
                  <c:v>54611</c:v>
                </c:pt>
                <c:pt idx="100">
                  <c:v>55250.5</c:v>
                </c:pt>
                <c:pt idx="101">
                  <c:v>55594.5</c:v>
                </c:pt>
                <c:pt idx="102">
                  <c:v>55633.5</c:v>
                </c:pt>
                <c:pt idx="103">
                  <c:v>55656.5</c:v>
                </c:pt>
                <c:pt idx="104">
                  <c:v>55659.5</c:v>
                </c:pt>
                <c:pt idx="105">
                  <c:v>56331.5</c:v>
                </c:pt>
                <c:pt idx="106">
                  <c:v>56331.5</c:v>
                </c:pt>
                <c:pt idx="107">
                  <c:v>56704.5</c:v>
                </c:pt>
                <c:pt idx="108">
                  <c:v>57782.5</c:v>
                </c:pt>
                <c:pt idx="109">
                  <c:v>58721.5</c:v>
                </c:pt>
                <c:pt idx="110">
                  <c:v>58837</c:v>
                </c:pt>
                <c:pt idx="111">
                  <c:v>59830.5</c:v>
                </c:pt>
                <c:pt idx="112">
                  <c:v>60838.5</c:v>
                </c:pt>
                <c:pt idx="113">
                  <c:v>60977.5</c:v>
                </c:pt>
                <c:pt idx="114">
                  <c:v>60977.5</c:v>
                </c:pt>
                <c:pt idx="115">
                  <c:v>60977.5</c:v>
                </c:pt>
                <c:pt idx="116">
                  <c:v>60990</c:v>
                </c:pt>
                <c:pt idx="117">
                  <c:v>62042</c:v>
                </c:pt>
                <c:pt idx="118">
                  <c:v>62112.5</c:v>
                </c:pt>
                <c:pt idx="119">
                  <c:v>62874.5</c:v>
                </c:pt>
                <c:pt idx="120">
                  <c:v>62933</c:v>
                </c:pt>
                <c:pt idx="121">
                  <c:v>62934</c:v>
                </c:pt>
                <c:pt idx="122">
                  <c:v>62934</c:v>
                </c:pt>
                <c:pt idx="123">
                  <c:v>63160.5</c:v>
                </c:pt>
                <c:pt idx="124">
                  <c:v>63160.5</c:v>
                </c:pt>
                <c:pt idx="125">
                  <c:v>63160.5</c:v>
                </c:pt>
                <c:pt idx="126">
                  <c:v>63292</c:v>
                </c:pt>
                <c:pt idx="127">
                  <c:v>63849.5</c:v>
                </c:pt>
                <c:pt idx="128">
                  <c:v>63984</c:v>
                </c:pt>
                <c:pt idx="129">
                  <c:v>63987</c:v>
                </c:pt>
                <c:pt idx="130">
                  <c:v>64083.5</c:v>
                </c:pt>
                <c:pt idx="131">
                  <c:v>64238.5</c:v>
                </c:pt>
                <c:pt idx="132">
                  <c:v>64970</c:v>
                </c:pt>
                <c:pt idx="133">
                  <c:v>64990.5</c:v>
                </c:pt>
                <c:pt idx="134">
                  <c:v>65106.5</c:v>
                </c:pt>
                <c:pt idx="135">
                  <c:v>65229</c:v>
                </c:pt>
                <c:pt idx="136">
                  <c:v>65272</c:v>
                </c:pt>
                <c:pt idx="137">
                  <c:v>65286.5</c:v>
                </c:pt>
                <c:pt idx="138">
                  <c:v>65303.5</c:v>
                </c:pt>
                <c:pt idx="139">
                  <c:v>65379.5</c:v>
                </c:pt>
                <c:pt idx="140">
                  <c:v>66319.5</c:v>
                </c:pt>
                <c:pt idx="141">
                  <c:v>66966.5</c:v>
                </c:pt>
                <c:pt idx="142">
                  <c:v>67271</c:v>
                </c:pt>
                <c:pt idx="143">
                  <c:v>67295</c:v>
                </c:pt>
                <c:pt idx="144">
                  <c:v>67400.5</c:v>
                </c:pt>
                <c:pt idx="145">
                  <c:v>68302.5</c:v>
                </c:pt>
                <c:pt idx="146">
                  <c:v>68305</c:v>
                </c:pt>
                <c:pt idx="147">
                  <c:v>68311</c:v>
                </c:pt>
                <c:pt idx="148">
                  <c:v>68311</c:v>
                </c:pt>
                <c:pt idx="149">
                  <c:v>68320.5</c:v>
                </c:pt>
                <c:pt idx="150">
                  <c:v>68320.5</c:v>
                </c:pt>
                <c:pt idx="151">
                  <c:v>68323.5</c:v>
                </c:pt>
                <c:pt idx="152">
                  <c:v>68335</c:v>
                </c:pt>
                <c:pt idx="153">
                  <c:v>68335</c:v>
                </c:pt>
                <c:pt idx="154">
                  <c:v>68381</c:v>
                </c:pt>
                <c:pt idx="155">
                  <c:v>68381</c:v>
                </c:pt>
                <c:pt idx="156">
                  <c:v>68389.5</c:v>
                </c:pt>
                <c:pt idx="157">
                  <c:v>68389.5</c:v>
                </c:pt>
                <c:pt idx="158">
                  <c:v>68390</c:v>
                </c:pt>
                <c:pt idx="159">
                  <c:v>68427.5</c:v>
                </c:pt>
                <c:pt idx="160">
                  <c:v>68465.5</c:v>
                </c:pt>
                <c:pt idx="161">
                  <c:v>68465.5</c:v>
                </c:pt>
                <c:pt idx="162">
                  <c:v>68465.5</c:v>
                </c:pt>
                <c:pt idx="163">
                  <c:v>68472</c:v>
                </c:pt>
                <c:pt idx="164">
                  <c:v>68472</c:v>
                </c:pt>
                <c:pt idx="165">
                  <c:v>69296.5</c:v>
                </c:pt>
                <c:pt idx="166">
                  <c:v>69296.5</c:v>
                </c:pt>
                <c:pt idx="167">
                  <c:v>69424.5</c:v>
                </c:pt>
                <c:pt idx="168">
                  <c:v>69424.5</c:v>
                </c:pt>
                <c:pt idx="169">
                  <c:v>69445</c:v>
                </c:pt>
                <c:pt idx="170">
                  <c:v>69445</c:v>
                </c:pt>
                <c:pt idx="171">
                  <c:v>69467.5</c:v>
                </c:pt>
                <c:pt idx="172">
                  <c:v>69553</c:v>
                </c:pt>
                <c:pt idx="173">
                  <c:v>69553</c:v>
                </c:pt>
                <c:pt idx="174">
                  <c:v>69604.5</c:v>
                </c:pt>
                <c:pt idx="175">
                  <c:v>69604.5</c:v>
                </c:pt>
                <c:pt idx="176">
                  <c:v>70177.5</c:v>
                </c:pt>
                <c:pt idx="177">
                  <c:v>70224</c:v>
                </c:pt>
                <c:pt idx="178">
                  <c:v>70227</c:v>
                </c:pt>
                <c:pt idx="179">
                  <c:v>70233</c:v>
                </c:pt>
                <c:pt idx="180">
                  <c:v>70308.5</c:v>
                </c:pt>
                <c:pt idx="181">
                  <c:v>70309</c:v>
                </c:pt>
                <c:pt idx="182">
                  <c:v>70343.5</c:v>
                </c:pt>
                <c:pt idx="183">
                  <c:v>70423</c:v>
                </c:pt>
                <c:pt idx="184">
                  <c:v>70460</c:v>
                </c:pt>
                <c:pt idx="185">
                  <c:v>70460.5</c:v>
                </c:pt>
                <c:pt idx="186">
                  <c:v>70480.5</c:v>
                </c:pt>
                <c:pt idx="187">
                  <c:v>70481</c:v>
                </c:pt>
                <c:pt idx="188">
                  <c:v>70481</c:v>
                </c:pt>
                <c:pt idx="189">
                  <c:v>70481</c:v>
                </c:pt>
                <c:pt idx="190">
                  <c:v>70481</c:v>
                </c:pt>
                <c:pt idx="191">
                  <c:v>70485</c:v>
                </c:pt>
                <c:pt idx="192">
                  <c:v>70485</c:v>
                </c:pt>
                <c:pt idx="193">
                  <c:v>71428</c:v>
                </c:pt>
                <c:pt idx="194">
                  <c:v>71470</c:v>
                </c:pt>
                <c:pt idx="195">
                  <c:v>71472.5</c:v>
                </c:pt>
                <c:pt idx="196">
                  <c:v>71592.5</c:v>
                </c:pt>
                <c:pt idx="197">
                  <c:v>71644</c:v>
                </c:pt>
                <c:pt idx="198">
                  <c:v>71656</c:v>
                </c:pt>
                <c:pt idx="199">
                  <c:v>71658.5</c:v>
                </c:pt>
                <c:pt idx="200">
                  <c:v>71670.5</c:v>
                </c:pt>
                <c:pt idx="201">
                  <c:v>71782</c:v>
                </c:pt>
                <c:pt idx="202">
                  <c:v>72559.5</c:v>
                </c:pt>
                <c:pt idx="203">
                  <c:v>72749</c:v>
                </c:pt>
              </c:numCache>
            </c:numRef>
          </c:xVal>
          <c:yVal>
            <c:numRef>
              <c:f>'A (2)'!$G$21:$G$876</c:f>
              <c:numCache>
                <c:formatCode>General</c:formatCode>
                <c:ptCount val="856"/>
                <c:pt idx="0">
                  <c:v>-0.57434631547221215</c:v>
                </c:pt>
                <c:pt idx="1">
                  <c:v>-0.56373251479453756</c:v>
                </c:pt>
                <c:pt idx="2">
                  <c:v>-0.51447720540818409</c:v>
                </c:pt>
                <c:pt idx="3">
                  <c:v>-0.51347720540798036</c:v>
                </c:pt>
                <c:pt idx="4">
                  <c:v>-0.52443161622795742</c:v>
                </c:pt>
                <c:pt idx="5">
                  <c:v>-0.50734043786724214</c:v>
                </c:pt>
                <c:pt idx="6">
                  <c:v>-0.52113578021817375</c:v>
                </c:pt>
                <c:pt idx="7">
                  <c:v>-0.50709019103669561</c:v>
                </c:pt>
                <c:pt idx="8">
                  <c:v>-0.50899901267621317</c:v>
                </c:pt>
                <c:pt idx="9">
                  <c:v>-0.51988355873982073</c:v>
                </c:pt>
                <c:pt idx="10">
                  <c:v>-0.51501835163071519</c:v>
                </c:pt>
                <c:pt idx="11">
                  <c:v>-0.51174481654743431</c:v>
                </c:pt>
                <c:pt idx="12">
                  <c:v>-0.50954015889510629</c:v>
                </c:pt>
                <c:pt idx="13">
                  <c:v>-0.50933155195161817</c:v>
                </c:pt>
                <c:pt idx="14">
                  <c:v>-0.50628596277238103</c:v>
                </c:pt>
                <c:pt idx="15">
                  <c:v>-0.50155554855882656</c:v>
                </c:pt>
                <c:pt idx="16">
                  <c:v>-0.50950995937819243</c:v>
                </c:pt>
                <c:pt idx="17">
                  <c:v>-0.5141229450055107</c:v>
                </c:pt>
                <c:pt idx="18">
                  <c:v>-0.25611792878771666</c:v>
                </c:pt>
                <c:pt idx="19">
                  <c:v>-0.25738751457538456</c:v>
                </c:pt>
                <c:pt idx="20">
                  <c:v>-0.26713529309927253</c:v>
                </c:pt>
                <c:pt idx="21">
                  <c:v>-0.26401786450878717</c:v>
                </c:pt>
                <c:pt idx="22">
                  <c:v>-0.27519627194124041</c:v>
                </c:pt>
                <c:pt idx="23">
                  <c:v>-0.25480925755982753</c:v>
                </c:pt>
                <c:pt idx="24">
                  <c:v>-0.26876169374008896</c:v>
                </c:pt>
                <c:pt idx="25">
                  <c:v>-0.27319545688806102</c:v>
                </c:pt>
                <c:pt idx="26">
                  <c:v>-0.2510122851235792</c:v>
                </c:pt>
                <c:pt idx="27">
                  <c:v>-0.26493847107485635</c:v>
                </c:pt>
                <c:pt idx="28">
                  <c:v>-0.23732269574975362</c:v>
                </c:pt>
                <c:pt idx="29">
                  <c:v>-0.24669350541807944</c:v>
                </c:pt>
                <c:pt idx="30">
                  <c:v>-0.26386993819323834</c:v>
                </c:pt>
                <c:pt idx="31">
                  <c:v>-0.24986993819038616</c:v>
                </c:pt>
                <c:pt idx="32">
                  <c:v>-0.25759756271145307</c:v>
                </c:pt>
                <c:pt idx="33">
                  <c:v>-0.21227152717619902</c:v>
                </c:pt>
                <c:pt idx="34">
                  <c:v>-0.18966342043859186</c:v>
                </c:pt>
                <c:pt idx="35">
                  <c:v>-1.799969431158388E-2</c:v>
                </c:pt>
                <c:pt idx="36">
                  <c:v>-1.8858762785384897E-2</c:v>
                </c:pt>
                <c:pt idx="37">
                  <c:v>-7.3648870304168668E-2</c:v>
                </c:pt>
                <c:pt idx="38">
                  <c:v>1.1079569259891286E-2</c:v>
                </c:pt>
                <c:pt idx="39">
                  <c:v>-8.7484155665151775E-4</c:v>
                </c:pt>
                <c:pt idx="40">
                  <c:v>8.6598009220324457E-3</c:v>
                </c:pt>
                <c:pt idx="41">
                  <c:v>-7.2946098953252658E-3</c:v>
                </c:pt>
                <c:pt idx="42">
                  <c:v>4.8753768976894207E-2</c:v>
                </c:pt>
                <c:pt idx="43">
                  <c:v>-7.3241666468675248E-3</c:v>
                </c:pt>
                <c:pt idx="44">
                  <c:v>-4.7528209033771418E-3</c:v>
                </c:pt>
                <c:pt idx="45">
                  <c:v>-2.5039770996954758E-2</c:v>
                </c:pt>
                <c:pt idx="46">
                  <c:v>-1.2434413292794488E-3</c:v>
                </c:pt>
                <c:pt idx="47">
                  <c:v>-1.168248565227259E-2</c:v>
                </c:pt>
                <c:pt idx="48">
                  <c:v>1.1019531404599547E-2</c:v>
                </c:pt>
                <c:pt idx="49">
                  <c:v>2.001953140279511E-2</c:v>
                </c:pt>
                <c:pt idx="50">
                  <c:v>2.3941188257595059E-2</c:v>
                </c:pt>
                <c:pt idx="51">
                  <c:v>-4.0853339050954673E-2</c:v>
                </c:pt>
                <c:pt idx="52">
                  <c:v>1.0648141942510847E-2</c:v>
                </c:pt>
                <c:pt idx="53">
                  <c:v>2.893279874115251E-3</c:v>
                </c:pt>
                <c:pt idx="54">
                  <c:v>6.7342114052735269E-3</c:v>
                </c:pt>
                <c:pt idx="55">
                  <c:v>3.5930651793023571E-3</c:v>
                </c:pt>
                <c:pt idx="56">
                  <c:v>5.5930651797098108E-3</c:v>
                </c:pt>
                <c:pt idx="57">
                  <c:v>-1.5509124154050369E-2</c:v>
                </c:pt>
                <c:pt idx="58">
                  <c:v>-1.3417945796390995E-2</c:v>
                </c:pt>
                <c:pt idx="59">
                  <c:v>-3.4179457943537273E-3</c:v>
                </c:pt>
                <c:pt idx="60">
                  <c:v>6.5820542076835409E-3</c:v>
                </c:pt>
                <c:pt idx="61">
                  <c:v>2.8415944761945866E-3</c:v>
                </c:pt>
                <c:pt idx="62">
                  <c:v>5.932772830419708E-3</c:v>
                </c:pt>
                <c:pt idx="63">
                  <c:v>-1.4951961202314124E-4</c:v>
                </c:pt>
                <c:pt idx="64">
                  <c:v>5.8504803891992196E-3</c:v>
                </c:pt>
                <c:pt idx="65">
                  <c:v>-2.1039304265286773E-3</c:v>
                </c:pt>
                <c:pt idx="66">
                  <c:v>1.3283083942951635E-2</c:v>
                </c:pt>
                <c:pt idx="67">
                  <c:v>1.2151938281022012E-3</c:v>
                </c:pt>
                <c:pt idx="68">
                  <c:v>5.2239074721001089E-3</c:v>
                </c:pt>
                <c:pt idx="69">
                  <c:v>2.9956170110381208E-3</c:v>
                </c:pt>
                <c:pt idx="70">
                  <c:v>7.4078942852793261E-3</c:v>
                </c:pt>
                <c:pt idx="71">
                  <c:v>-1.2546516532893293E-2</c:v>
                </c:pt>
                <c:pt idx="72">
                  <c:v>9.6368275117129087E-3</c:v>
                </c:pt>
                <c:pt idx="73">
                  <c:v>4.108562643523328E-4</c:v>
                </c:pt>
                <c:pt idx="74">
                  <c:v>1.5456445435120258E-2</c:v>
                </c:pt>
                <c:pt idx="75">
                  <c:v>3.5020346258534119E-3</c:v>
                </c:pt>
                <c:pt idx="76">
                  <c:v>1.2133199605159461E-2</c:v>
                </c:pt>
                <c:pt idx="77">
                  <c:v>5.3202139752102084E-3</c:v>
                </c:pt>
                <c:pt idx="78">
                  <c:v>2.0520213969575707E-2</c:v>
                </c:pt>
                <c:pt idx="79">
                  <c:v>1.1135174245282542E-2</c:v>
                </c:pt>
                <c:pt idx="80">
                  <c:v>6.8127434642519802E-3</c:v>
                </c:pt>
                <c:pt idx="81">
                  <c:v>5.3397225929074921E-3</c:v>
                </c:pt>
                <c:pt idx="82">
                  <c:v>2.4480846950609703E-2</c:v>
                </c:pt>
                <c:pt idx="83">
                  <c:v>5.3595333520206623E-3</c:v>
                </c:pt>
                <c:pt idx="84">
                  <c:v>5.4595333494944498E-3</c:v>
                </c:pt>
                <c:pt idx="85">
                  <c:v>6.3115401353570633E-3</c:v>
                </c:pt>
                <c:pt idx="86">
                  <c:v>3.4013442054856569E-3</c:v>
                </c:pt>
                <c:pt idx="87">
                  <c:v>8.2422757332096808E-3</c:v>
                </c:pt>
                <c:pt idx="88">
                  <c:v>5.4302555654430762E-3</c:v>
                </c:pt>
                <c:pt idx="89">
                  <c:v>1.3006258966925088E-2</c:v>
                </c:pt>
                <c:pt idx="90">
                  <c:v>7.3629233957035467E-3</c:v>
                </c:pt>
                <c:pt idx="91">
                  <c:v>7.5629233906511217E-3</c:v>
                </c:pt>
                <c:pt idx="92">
                  <c:v>7.1644043855485506E-3</c:v>
                </c:pt>
                <c:pt idx="93">
                  <c:v>4.5811027521267533E-3</c:v>
                </c:pt>
                <c:pt idx="94">
                  <c:v>4.5811027521267533E-3</c:v>
                </c:pt>
                <c:pt idx="95">
                  <c:v>-4.3759910695371218E-3</c:v>
                </c:pt>
                <c:pt idx="96">
                  <c:v>9.4436268555000424E-3</c:v>
                </c:pt>
                <c:pt idx="97">
                  <c:v>2.1356397788622417E-2</c:v>
                </c:pt>
                <c:pt idx="98">
                  <c:v>-1.8504860017856117E-2</c:v>
                </c:pt>
                <c:pt idx="99">
                  <c:v>6.2235795412561856E-3</c:v>
                </c:pt>
                <c:pt idx="100">
                  <c:v>5.075006527476944E-3</c:v>
                </c:pt>
                <c:pt idx="101">
                  <c:v>6.6358992262394167E-3</c:v>
                </c:pt>
                <c:pt idx="102">
                  <c:v>2.3285585775738582E-3</c:v>
                </c:pt>
                <c:pt idx="103">
                  <c:v>1.3611408961878624E-2</c:v>
                </c:pt>
                <c:pt idx="104">
                  <c:v>1.5656998148187995E-2</c:v>
                </c:pt>
                <c:pt idx="105">
                  <c:v>6.9689745869254693E-3</c:v>
                </c:pt>
                <c:pt idx="106">
                  <c:v>6.9689745869254693E-3</c:v>
                </c:pt>
                <c:pt idx="107">
                  <c:v>8.2038960317731835E-3</c:v>
                </c:pt>
                <c:pt idx="108">
                  <c:v>5.052274907939136E-3</c:v>
                </c:pt>
                <c:pt idx="109">
                  <c:v>4.5216884172987193E-3</c:v>
                </c:pt>
                <c:pt idx="110">
                  <c:v>4.9768718672567047E-3</c:v>
                </c:pt>
                <c:pt idx="111">
                  <c:v>7.3078221612377092E-3</c:v>
                </c:pt>
                <c:pt idx="112">
                  <c:v>7.3257868280052207E-3</c:v>
                </c:pt>
                <c:pt idx="113">
                  <c:v>6.8047521854168735E-3</c:v>
                </c:pt>
                <c:pt idx="114">
                  <c:v>7.2547521849628538E-3</c:v>
                </c:pt>
                <c:pt idx="115">
                  <c:v>7.704752184508834E-3</c:v>
                </c:pt>
                <c:pt idx="116">
                  <c:v>9.0280404474469833E-3</c:v>
                </c:pt>
                <c:pt idx="117">
                  <c:v>1.0847979749087244E-2</c:v>
                </c:pt>
                <c:pt idx="118">
                  <c:v>4.719325494079385E-3</c:v>
                </c:pt>
                <c:pt idx="119">
                  <c:v>5.5989773536566645E-3</c:v>
                </c:pt>
                <c:pt idx="120">
                  <c:v>7.4879663734463975E-3</c:v>
                </c:pt>
                <c:pt idx="121">
                  <c:v>6.7698294296860695E-3</c:v>
                </c:pt>
                <c:pt idx="122">
                  <c:v>6.7776800133287907E-3</c:v>
                </c:pt>
                <c:pt idx="123">
                  <c:v>5.8118125671171583E-3</c:v>
                </c:pt>
                <c:pt idx="124">
                  <c:v>6.6118125614593737E-3</c:v>
                </c:pt>
                <c:pt idx="125">
                  <c:v>7.5118125678272918E-3</c:v>
                </c:pt>
                <c:pt idx="126">
                  <c:v>7.5768049791804515E-3</c:v>
                </c:pt>
                <c:pt idx="127">
                  <c:v>4.0154610323952511E-3</c:v>
                </c:pt>
                <c:pt idx="128">
                  <c:v>5.9260426205582917E-3</c:v>
                </c:pt>
                <c:pt idx="129">
                  <c:v>5.3716318070655689E-3</c:v>
                </c:pt>
                <c:pt idx="130">
                  <c:v>5.5714171103318222E-3</c:v>
                </c:pt>
                <c:pt idx="131">
                  <c:v>4.0601914370199665E-3</c:v>
                </c:pt>
                <c:pt idx="132">
                  <c:v>3.1430199669557624E-3</c:v>
                </c:pt>
                <c:pt idx="133">
                  <c:v>2.7212126951781102E-3</c:v>
                </c:pt>
                <c:pt idx="134">
                  <c:v>1.5173276697169058E-3</c:v>
                </c:pt>
                <c:pt idx="135">
                  <c:v>2.4455525417579338E-3</c:v>
                </c:pt>
                <c:pt idx="136">
                  <c:v>4.1656641333247535E-3</c:v>
                </c:pt>
                <c:pt idx="137">
                  <c:v>2.8526785099529661E-3</c:v>
                </c:pt>
                <c:pt idx="138">
                  <c:v>2.6443505266797729E-3</c:v>
                </c:pt>
                <c:pt idx="139">
                  <c:v>2.1659431004081853E-3</c:v>
                </c:pt>
                <c:pt idx="140">
                  <c:v>-3.8278032297967002E-4</c:v>
                </c:pt>
                <c:pt idx="141">
                  <c:v>-3.7173803939367644E-3</c:v>
                </c:pt>
                <c:pt idx="142">
                  <c:v>-3.8900785584701225E-3</c:v>
                </c:pt>
                <c:pt idx="143">
                  <c:v>-3.9253651193575934E-3</c:v>
                </c:pt>
                <c:pt idx="144">
                  <c:v>-4.988812273950316E-3</c:v>
                </c:pt>
                <c:pt idx="146">
                  <c:v>-8.0436743373866193E-3</c:v>
                </c:pt>
                <c:pt idx="147">
                  <c:v>-8.0724959698272869E-3</c:v>
                </c:pt>
                <c:pt idx="148">
                  <c:v>-8.0524959703325294E-3</c:v>
                </c:pt>
                <c:pt idx="149">
                  <c:v>-8.7747969082556665E-3</c:v>
                </c:pt>
                <c:pt idx="150">
                  <c:v>-8.7747969082556665E-3</c:v>
                </c:pt>
                <c:pt idx="152">
                  <c:v>-7.8877825289964676E-3</c:v>
                </c:pt>
                <c:pt idx="153">
                  <c:v>-7.8877825289964676E-3</c:v>
                </c:pt>
                <c:pt idx="154">
                  <c:v>-7.8620817585033365E-3</c:v>
                </c:pt>
                <c:pt idx="155">
                  <c:v>-7.8220817595138215E-3</c:v>
                </c:pt>
                <c:pt idx="156">
                  <c:v>-9.1262457426637411E-3</c:v>
                </c:pt>
                <c:pt idx="157">
                  <c:v>-9.0962457470595837E-3</c:v>
                </c:pt>
                <c:pt idx="158">
                  <c:v>-7.8853142185835168E-3</c:v>
                </c:pt>
                <c:pt idx="159">
                  <c:v>-8.8154494660557248E-3</c:v>
                </c:pt>
                <c:pt idx="160">
                  <c:v>-9.3046531765139662E-3</c:v>
                </c:pt>
                <c:pt idx="161">
                  <c:v>-9.3046531765139662E-3</c:v>
                </c:pt>
                <c:pt idx="162">
                  <c:v>-9.204653171764221E-3</c:v>
                </c:pt>
                <c:pt idx="163">
                  <c:v>-7.3725432885112241E-3</c:v>
                </c:pt>
                <c:pt idx="164">
                  <c:v>-7.3725432885112241E-3</c:v>
                </c:pt>
                <c:pt idx="165">
                  <c:v>-1.2176450167316943E-2</c:v>
                </c:pt>
                <c:pt idx="166">
                  <c:v>-1.2176450167316943E-2</c:v>
                </c:pt>
                <c:pt idx="167">
                  <c:v>-1.2497978459578007E-2</c:v>
                </c:pt>
                <c:pt idx="168">
                  <c:v>-1.2497978459578007E-2</c:v>
                </c:pt>
                <c:pt idx="169">
                  <c:v>-1.1019785728421994E-2</c:v>
                </c:pt>
                <c:pt idx="170">
                  <c:v>-1.1019785728421994E-2</c:v>
                </c:pt>
                <c:pt idx="171">
                  <c:v>-1.2477866868721321E-2</c:v>
                </c:pt>
                <c:pt idx="172">
                  <c:v>-1.2578575231600553E-2</c:v>
                </c:pt>
                <c:pt idx="173">
                  <c:v>-1.2578575231600553E-2</c:v>
                </c:pt>
                <c:pt idx="174">
                  <c:v>-1.7562627632287331E-2</c:v>
                </c:pt>
                <c:pt idx="175">
                  <c:v>-1.7562627632287331E-2</c:v>
                </c:pt>
                <c:pt idx="176">
                  <c:v>-1.637509414285887E-2</c:v>
                </c:pt>
                <c:pt idx="177">
                  <c:v>-1.4868461854348425E-2</c:v>
                </c:pt>
                <c:pt idx="178">
                  <c:v>-1.5892872666881885E-2</c:v>
                </c:pt>
                <c:pt idx="179">
                  <c:v>-1.6941694309934974E-2</c:v>
                </c:pt>
                <c:pt idx="180">
                  <c:v>-1.7371033267409075E-2</c:v>
                </c:pt>
                <c:pt idx="181">
                  <c:v>-1.6350101730495226E-2</c:v>
                </c:pt>
                <c:pt idx="182">
                  <c:v>-1.6525826154975221E-2</c:v>
                </c:pt>
                <c:pt idx="183">
                  <c:v>-1.6357712876924779E-2</c:v>
                </c:pt>
                <c:pt idx="184">
                  <c:v>-1.6268779647361953E-2</c:v>
                </c:pt>
                <c:pt idx="185">
                  <c:v>-1.811784811434336E-2</c:v>
                </c:pt>
                <c:pt idx="186">
                  <c:v>-1.8410586912068538E-2</c:v>
                </c:pt>
                <c:pt idx="187">
                  <c:v>-1.7449655388190877E-2</c:v>
                </c:pt>
                <c:pt idx="188">
                  <c:v>-1.6779655386926606E-2</c:v>
                </c:pt>
                <c:pt idx="189">
                  <c:v>-1.6739655387937091E-2</c:v>
                </c:pt>
                <c:pt idx="190">
                  <c:v>-1.6139655388542451E-2</c:v>
                </c:pt>
                <c:pt idx="191">
                  <c:v>-1.5982203141902573E-2</c:v>
                </c:pt>
                <c:pt idx="192">
                  <c:v>-1.5982203141902573E-2</c:v>
                </c:pt>
                <c:pt idx="193">
                  <c:v>-2.0585337391821668E-2</c:v>
                </c:pt>
                <c:pt idx="194">
                  <c:v>-1.9847088857204653E-2</c:v>
                </c:pt>
                <c:pt idx="196">
                  <c:v>-2.0518863988399971E-2</c:v>
                </c:pt>
                <c:pt idx="197">
                  <c:v>-2.1002916386350989E-2</c:v>
                </c:pt>
                <c:pt idx="198">
                  <c:v>-2.2120559668110218E-2</c:v>
                </c:pt>
                <c:pt idx="199">
                  <c:v>-2.1615902020130306E-2</c:v>
                </c:pt>
                <c:pt idx="200">
                  <c:v>-2.1933545300271362E-2</c:v>
                </c:pt>
                <c:pt idx="201">
                  <c:v>-2.1705814084270969E-2</c:v>
                </c:pt>
                <c:pt idx="202">
                  <c:v>-2.6257284793246072E-2</c:v>
                </c:pt>
                <c:pt idx="203">
                  <c:v>-2.6944234887196217E-2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5DE-47E0-AAB8-F8E5DB0DC4E3}"/>
            </c:ext>
          </c:extLst>
        </c:ser>
        <c:ser>
          <c:idx val="8"/>
          <c:order val="1"/>
          <c:tx>
            <c:strRef>
              <c:f>'A (2)'!$Y$1</c:f>
              <c:strCache>
                <c:ptCount val="1"/>
                <c:pt idx="0">
                  <c:v>Q.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(2)'!$X$2:$X$30</c:f>
              <c:numCache>
                <c:formatCode>General</c:formatCode>
                <c:ptCount val="29"/>
                <c:pt idx="0">
                  <c:v>-9000</c:v>
                </c:pt>
                <c:pt idx="1">
                  <c:v>-6000</c:v>
                </c:pt>
                <c:pt idx="2">
                  <c:v>-3000</c:v>
                </c:pt>
                <c:pt idx="3">
                  <c:v>0</c:v>
                </c:pt>
                <c:pt idx="4">
                  <c:v>3000</c:v>
                </c:pt>
                <c:pt idx="5">
                  <c:v>6000</c:v>
                </c:pt>
                <c:pt idx="6">
                  <c:v>9000</c:v>
                </c:pt>
                <c:pt idx="7">
                  <c:v>12000</c:v>
                </c:pt>
                <c:pt idx="8">
                  <c:v>15000</c:v>
                </c:pt>
                <c:pt idx="9">
                  <c:v>18000</c:v>
                </c:pt>
                <c:pt idx="10">
                  <c:v>21000</c:v>
                </c:pt>
                <c:pt idx="11">
                  <c:v>24000</c:v>
                </c:pt>
                <c:pt idx="12">
                  <c:v>27000</c:v>
                </c:pt>
                <c:pt idx="13">
                  <c:v>30000</c:v>
                </c:pt>
                <c:pt idx="14">
                  <c:v>33000</c:v>
                </c:pt>
                <c:pt idx="15">
                  <c:v>36000</c:v>
                </c:pt>
                <c:pt idx="16">
                  <c:v>39000</c:v>
                </c:pt>
                <c:pt idx="17">
                  <c:v>42000</c:v>
                </c:pt>
                <c:pt idx="18">
                  <c:v>45000</c:v>
                </c:pt>
                <c:pt idx="19">
                  <c:v>48000</c:v>
                </c:pt>
                <c:pt idx="20">
                  <c:v>51000</c:v>
                </c:pt>
                <c:pt idx="21">
                  <c:v>54000</c:v>
                </c:pt>
                <c:pt idx="22">
                  <c:v>57000</c:v>
                </c:pt>
                <c:pt idx="23">
                  <c:v>60000</c:v>
                </c:pt>
                <c:pt idx="24">
                  <c:v>63000</c:v>
                </c:pt>
                <c:pt idx="25">
                  <c:v>66000</c:v>
                </c:pt>
                <c:pt idx="26">
                  <c:v>69000</c:v>
                </c:pt>
                <c:pt idx="27">
                  <c:v>72000</c:v>
                </c:pt>
                <c:pt idx="28">
                  <c:v>75000</c:v>
                </c:pt>
              </c:numCache>
            </c:numRef>
          </c:xVal>
          <c:yVal>
            <c:numRef>
              <c:f>'A (2)'!$Y$2:$Y$30</c:f>
              <c:numCache>
                <c:formatCode>General</c:formatCode>
                <c:ptCount val="29"/>
                <c:pt idx="0">
                  <c:v>-0.66493334057284237</c:v>
                </c:pt>
                <c:pt idx="1">
                  <c:v>-0.60308758873211354</c:v>
                </c:pt>
                <c:pt idx="2">
                  <c:v>-0.54418081172006683</c:v>
                </c:pt>
                <c:pt idx="3">
                  <c:v>-0.48821300953670244</c:v>
                </c:pt>
                <c:pt idx="4">
                  <c:v>-0.43518418218202021</c:v>
                </c:pt>
                <c:pt idx="5">
                  <c:v>-0.38509432965602014</c:v>
                </c:pt>
                <c:pt idx="6">
                  <c:v>-0.33794345195870235</c:v>
                </c:pt>
                <c:pt idx="7">
                  <c:v>-0.29373154909006671</c:v>
                </c:pt>
                <c:pt idx="8">
                  <c:v>-0.25245862105011324</c:v>
                </c:pt>
                <c:pt idx="9">
                  <c:v>-0.21412466783884196</c:v>
                </c:pt>
                <c:pt idx="10">
                  <c:v>-0.17872968945625292</c:v>
                </c:pt>
                <c:pt idx="11">
                  <c:v>-0.14627368590234607</c:v>
                </c:pt>
                <c:pt idx="12">
                  <c:v>-0.11675665717712144</c:v>
                </c:pt>
                <c:pt idx="13">
                  <c:v>-9.0178603280579056E-2</c:v>
                </c:pt>
                <c:pt idx="14">
                  <c:v>-6.6539524212718804E-2</c:v>
                </c:pt>
                <c:pt idx="15">
                  <c:v>-4.5839419973540657E-2</c:v>
                </c:pt>
                <c:pt idx="16">
                  <c:v>-2.8078290563044811E-2</c:v>
                </c:pt>
                <c:pt idx="17">
                  <c:v>-1.325613598123121E-2</c:v>
                </c:pt>
                <c:pt idx="18">
                  <c:v>-1.372956228099742E-3</c:v>
                </c:pt>
                <c:pt idx="19">
                  <c:v>7.5712486963495085E-3</c:v>
                </c:pt>
                <c:pt idx="20">
                  <c:v>1.3576478792116542E-2</c:v>
                </c:pt>
                <c:pt idx="21">
                  <c:v>1.6642734059201358E-2</c:v>
                </c:pt>
                <c:pt idx="22">
                  <c:v>1.6770014497604069E-2</c:v>
                </c:pt>
                <c:pt idx="23">
                  <c:v>1.395832010732434E-2</c:v>
                </c:pt>
                <c:pt idx="24">
                  <c:v>8.2076508883627275E-3</c:v>
                </c:pt>
                <c:pt idx="25">
                  <c:v>-4.8199315928132425E-4</c:v>
                </c:pt>
                <c:pt idx="26">
                  <c:v>-1.2110612035607371E-2</c:v>
                </c:pt>
                <c:pt idx="27">
                  <c:v>-2.6678205740615635E-2</c:v>
                </c:pt>
                <c:pt idx="28">
                  <c:v>-4.4184774274306338E-2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5DE-47E0-AAB8-F8E5DB0DC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7513464"/>
        <c:axId val="1"/>
      </c:scatterChart>
      <c:valAx>
        <c:axId val="777513464"/>
        <c:scaling>
          <c:orientation val="minMax"/>
          <c:max val="80000"/>
          <c:min val="-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olid"/>
            </a:ln>
          </c:spPr>
        </c:min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ajorUnit val="20000"/>
        <c:minorUnit val="10000"/>
      </c:valAx>
      <c:valAx>
        <c:axId val="1"/>
        <c:scaling>
          <c:orientation val="minMax"/>
          <c:max val="0.1"/>
          <c:min val="-0.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751346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VW Boo -- O-C Diagr</a:t>
            </a:r>
          </a:p>
        </c:rich>
      </c:tx>
      <c:layout>
        <c:manualLayout>
          <c:xMode val="edge"/>
          <c:yMode val="edge"/>
          <c:x val="0.41147792423382973"/>
          <c:y val="3.05882352941176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818155260506402E-2"/>
          <c:y val="0.11294117647058824"/>
          <c:w val="0.89865797020228821"/>
          <c:h val="0.77176470588235291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(latest)'!$E$20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(latest)'!$D$21:$D$104</c:f>
              <c:numCache>
                <c:formatCode>General</c:formatCode>
                <c:ptCount val="84"/>
                <c:pt idx="0">
                  <c:v>1.1831499999999999</c:v>
                </c:pt>
                <c:pt idx="1">
                  <c:v>1.1846000000000001</c:v>
                </c:pt>
                <c:pt idx="2">
                  <c:v>1.1893</c:v>
                </c:pt>
                <c:pt idx="3">
                  <c:v>1.2862499999999999</c:v>
                </c:pt>
                <c:pt idx="4">
                  <c:v>1.39055</c:v>
                </c:pt>
                <c:pt idx="5">
                  <c:v>1.4031</c:v>
                </c:pt>
                <c:pt idx="6">
                  <c:v>1.6064499999999999</c:v>
                </c:pt>
                <c:pt idx="7">
                  <c:v>6.08385</c:v>
                </c:pt>
                <c:pt idx="8">
                  <c:v>6.0977499999999996</c:v>
                </c:pt>
                <c:pt idx="9">
                  <c:v>6.0977499999999996</c:v>
                </c:pt>
                <c:pt idx="10">
                  <c:v>6.0977499999999996</c:v>
                </c:pt>
                <c:pt idx="11">
                  <c:v>6.0990000000000002</c:v>
                </c:pt>
                <c:pt idx="12">
                  <c:v>6.2042000000000002</c:v>
                </c:pt>
                <c:pt idx="13">
                  <c:v>6.2112499999999997</c:v>
                </c:pt>
                <c:pt idx="14">
                  <c:v>6.2874499999999998</c:v>
                </c:pt>
                <c:pt idx="15">
                  <c:v>6.2933000000000003</c:v>
                </c:pt>
                <c:pt idx="16">
                  <c:v>6.2934000000000001</c:v>
                </c:pt>
                <c:pt idx="17">
                  <c:v>6.2934000000000001</c:v>
                </c:pt>
                <c:pt idx="18">
                  <c:v>6.3160499999999997</c:v>
                </c:pt>
                <c:pt idx="19">
                  <c:v>6.3160499999999997</c:v>
                </c:pt>
                <c:pt idx="20">
                  <c:v>6.3160499999999997</c:v>
                </c:pt>
                <c:pt idx="21">
                  <c:v>6.3292000000000002</c:v>
                </c:pt>
                <c:pt idx="22">
                  <c:v>6.3849499999999999</c:v>
                </c:pt>
                <c:pt idx="23">
                  <c:v>6.3983999999999996</c:v>
                </c:pt>
                <c:pt idx="24">
                  <c:v>6.3986999999999998</c:v>
                </c:pt>
                <c:pt idx="25">
                  <c:v>6.4083500000000004</c:v>
                </c:pt>
                <c:pt idx="26">
                  <c:v>6.4238499999999998</c:v>
                </c:pt>
                <c:pt idx="27">
                  <c:v>6.4969999999999999</c:v>
                </c:pt>
                <c:pt idx="28">
                  <c:v>6.4990500000000004</c:v>
                </c:pt>
                <c:pt idx="29">
                  <c:v>6.51065</c:v>
                </c:pt>
                <c:pt idx="30">
                  <c:v>6.5228999999999999</c:v>
                </c:pt>
                <c:pt idx="31">
                  <c:v>6.5271999999999997</c:v>
                </c:pt>
                <c:pt idx="32">
                  <c:v>6.5286499999999998</c:v>
                </c:pt>
                <c:pt idx="33">
                  <c:v>6.5303500000000003</c:v>
                </c:pt>
                <c:pt idx="34">
                  <c:v>6.5379500000000004</c:v>
                </c:pt>
                <c:pt idx="35">
                  <c:v>6.6319499999999998</c:v>
                </c:pt>
                <c:pt idx="36">
                  <c:v>6.69665</c:v>
                </c:pt>
                <c:pt idx="37">
                  <c:v>6.7271000000000001</c:v>
                </c:pt>
                <c:pt idx="38">
                  <c:v>6.7294999999999998</c:v>
                </c:pt>
                <c:pt idx="39">
                  <c:v>6.7400500000000001</c:v>
                </c:pt>
                <c:pt idx="40">
                  <c:v>6.8304999999999998</c:v>
                </c:pt>
                <c:pt idx="41">
                  <c:v>6.8311000000000002</c:v>
                </c:pt>
                <c:pt idx="42">
                  <c:v>6.8311000000000002</c:v>
                </c:pt>
                <c:pt idx="43">
                  <c:v>6.8320499999999997</c:v>
                </c:pt>
                <c:pt idx="44">
                  <c:v>6.8320499999999997</c:v>
                </c:pt>
                <c:pt idx="45">
                  <c:v>6.8334999999999999</c:v>
                </c:pt>
                <c:pt idx="46">
                  <c:v>6.8334999999999999</c:v>
                </c:pt>
                <c:pt idx="47">
                  <c:v>6.8380999999999998</c:v>
                </c:pt>
                <c:pt idx="48">
                  <c:v>6.8380999999999998</c:v>
                </c:pt>
                <c:pt idx="49">
                  <c:v>6.8389499999999996</c:v>
                </c:pt>
                <c:pt idx="50">
                  <c:v>6.8389499999999996</c:v>
                </c:pt>
                <c:pt idx="51">
                  <c:v>6.8390000000000004</c:v>
                </c:pt>
                <c:pt idx="52">
                  <c:v>6.8427499999999997</c:v>
                </c:pt>
                <c:pt idx="53">
                  <c:v>6.8465499999999997</c:v>
                </c:pt>
                <c:pt idx="54">
                  <c:v>6.8465499999999997</c:v>
                </c:pt>
                <c:pt idx="55">
                  <c:v>6.8465499999999997</c:v>
                </c:pt>
                <c:pt idx="56">
                  <c:v>6.8472</c:v>
                </c:pt>
                <c:pt idx="57">
                  <c:v>6.8472</c:v>
                </c:pt>
                <c:pt idx="58">
                  <c:v>6.9296499999999996</c:v>
                </c:pt>
                <c:pt idx="59">
                  <c:v>6.9296499999999996</c:v>
                </c:pt>
                <c:pt idx="60">
                  <c:v>6.94245</c:v>
                </c:pt>
                <c:pt idx="61">
                  <c:v>6.94245</c:v>
                </c:pt>
                <c:pt idx="62">
                  <c:v>6.9444999999999997</c:v>
                </c:pt>
                <c:pt idx="63">
                  <c:v>6.9444999999999997</c:v>
                </c:pt>
                <c:pt idx="64">
                  <c:v>6.9467499999999998</c:v>
                </c:pt>
                <c:pt idx="65">
                  <c:v>6.9553000000000003</c:v>
                </c:pt>
                <c:pt idx="66">
                  <c:v>6.9553000000000003</c:v>
                </c:pt>
                <c:pt idx="67">
                  <c:v>6.9604499999999998</c:v>
                </c:pt>
                <c:pt idx="68">
                  <c:v>6.9604499999999998</c:v>
                </c:pt>
                <c:pt idx="69">
                  <c:v>7.0177500000000004</c:v>
                </c:pt>
                <c:pt idx="70">
                  <c:v>7.0224000000000002</c:v>
                </c:pt>
                <c:pt idx="71">
                  <c:v>7.0227000000000004</c:v>
                </c:pt>
                <c:pt idx="72">
                  <c:v>7.0232999999999999</c:v>
                </c:pt>
                <c:pt idx="73">
                  <c:v>7.03085</c:v>
                </c:pt>
                <c:pt idx="74">
                  <c:v>7.0308999999999999</c:v>
                </c:pt>
                <c:pt idx="75">
                  <c:v>7.0343499999999999</c:v>
                </c:pt>
                <c:pt idx="76">
                  <c:v>7.0423</c:v>
                </c:pt>
                <c:pt idx="77">
                  <c:v>7.0460000000000003</c:v>
                </c:pt>
                <c:pt idx="78">
                  <c:v>7.0460500000000001</c:v>
                </c:pt>
                <c:pt idx="79">
                  <c:v>7.0480499999999999</c:v>
                </c:pt>
                <c:pt idx="80">
                  <c:v>7.0480999999999998</c:v>
                </c:pt>
                <c:pt idx="81">
                  <c:v>7.0480999999999998</c:v>
                </c:pt>
                <c:pt idx="82">
                  <c:v>7.0480999999999998</c:v>
                </c:pt>
                <c:pt idx="83">
                  <c:v>7.0480999999999998</c:v>
                </c:pt>
              </c:numCache>
            </c:numRef>
          </c:xVal>
          <c:yVal>
            <c:numRef>
              <c:f>'Q_fit (latest)'!$E$21:$E$104</c:f>
              <c:numCache>
                <c:formatCode>General</c:formatCode>
                <c:ptCount val="84"/>
                <c:pt idx="0">
                  <c:v>-0.10403720347676426</c:v>
                </c:pt>
                <c:pt idx="1">
                  <c:v>-8.3650189095351379E-2</c:v>
                </c:pt>
                <c:pt idx="2">
                  <c:v>-9.7602625268336851E-2</c:v>
                </c:pt>
                <c:pt idx="3">
                  <c:v>-0.10203638843086082</c:v>
                </c:pt>
                <c:pt idx="4">
                  <c:v>-7.9853216659103055E-2</c:v>
                </c:pt>
                <c:pt idx="5">
                  <c:v>-9.3779402610380203E-2</c:v>
                </c:pt>
                <c:pt idx="6">
                  <c:v>-9.2710869728762191E-2</c:v>
                </c:pt>
                <c:pt idx="7">
                  <c:v>7.3257868280052207E-3</c:v>
                </c:pt>
                <c:pt idx="8">
                  <c:v>6.8047521854168735E-3</c:v>
                </c:pt>
                <c:pt idx="9">
                  <c:v>7.2547521849628538E-3</c:v>
                </c:pt>
                <c:pt idx="10">
                  <c:v>7.704752184508834E-3</c:v>
                </c:pt>
                <c:pt idx="11">
                  <c:v>9.0280404474469833E-3</c:v>
                </c:pt>
                <c:pt idx="12">
                  <c:v>1.0847979749087244E-2</c:v>
                </c:pt>
                <c:pt idx="13">
                  <c:v>4.719325494079385E-3</c:v>
                </c:pt>
                <c:pt idx="14">
                  <c:v>5.5989773536566645E-3</c:v>
                </c:pt>
                <c:pt idx="15">
                  <c:v>7.4879663734463975E-3</c:v>
                </c:pt>
                <c:pt idx="16">
                  <c:v>6.7698294296860695E-3</c:v>
                </c:pt>
                <c:pt idx="17">
                  <c:v>6.7776800133287907E-3</c:v>
                </c:pt>
                <c:pt idx="18">
                  <c:v>5.8118125671171583E-3</c:v>
                </c:pt>
                <c:pt idx="19">
                  <c:v>6.6118125614593737E-3</c:v>
                </c:pt>
                <c:pt idx="20">
                  <c:v>7.5118125678272918E-3</c:v>
                </c:pt>
                <c:pt idx="21">
                  <c:v>7.5768049791804515E-3</c:v>
                </c:pt>
                <c:pt idx="22">
                  <c:v>4.0154610323952511E-3</c:v>
                </c:pt>
                <c:pt idx="23">
                  <c:v>5.9260426205582917E-3</c:v>
                </c:pt>
                <c:pt idx="24">
                  <c:v>5.3716318070655689E-3</c:v>
                </c:pt>
                <c:pt idx="25">
                  <c:v>5.5714171103318222E-3</c:v>
                </c:pt>
                <c:pt idx="26">
                  <c:v>4.0601914370199665E-3</c:v>
                </c:pt>
                <c:pt idx="27">
                  <c:v>3.1430199669557624E-3</c:v>
                </c:pt>
                <c:pt idx="28">
                  <c:v>2.7212126951781102E-3</c:v>
                </c:pt>
                <c:pt idx="29">
                  <c:v>1.5173276697169058E-3</c:v>
                </c:pt>
                <c:pt idx="30">
                  <c:v>2.4455525417579338E-3</c:v>
                </c:pt>
                <c:pt idx="31">
                  <c:v>4.1656641333247535E-3</c:v>
                </c:pt>
                <c:pt idx="32">
                  <c:v>2.8526785099529661E-3</c:v>
                </c:pt>
                <c:pt idx="33">
                  <c:v>2.6443505266797729E-3</c:v>
                </c:pt>
                <c:pt idx="34">
                  <c:v>2.1659431004081853E-3</c:v>
                </c:pt>
                <c:pt idx="35">
                  <c:v>-3.8278032297967002E-4</c:v>
                </c:pt>
                <c:pt idx="36">
                  <c:v>-3.7173803939367644E-3</c:v>
                </c:pt>
                <c:pt idx="37">
                  <c:v>-3.8900785584701225E-3</c:v>
                </c:pt>
                <c:pt idx="38">
                  <c:v>-3.9253651193575934E-3</c:v>
                </c:pt>
                <c:pt idx="39">
                  <c:v>-4.988812273950316E-3</c:v>
                </c:pt>
                <c:pt idx="40">
                  <c:v>-8.0436743373866193E-3</c:v>
                </c:pt>
                <c:pt idx="41">
                  <c:v>-8.0724959698272869E-3</c:v>
                </c:pt>
                <c:pt idx="42">
                  <c:v>-8.0524959703325294E-3</c:v>
                </c:pt>
                <c:pt idx="43">
                  <c:v>-8.7747969082556665E-3</c:v>
                </c:pt>
                <c:pt idx="44">
                  <c:v>-8.7747969082556665E-3</c:v>
                </c:pt>
                <c:pt idx="45">
                  <c:v>-7.8877825289964676E-3</c:v>
                </c:pt>
                <c:pt idx="46">
                  <c:v>-7.8877825289964676E-3</c:v>
                </c:pt>
                <c:pt idx="47">
                  <c:v>-7.8620817585033365E-3</c:v>
                </c:pt>
                <c:pt idx="48">
                  <c:v>-7.8220817595138215E-3</c:v>
                </c:pt>
                <c:pt idx="49">
                  <c:v>-9.1262457426637411E-3</c:v>
                </c:pt>
                <c:pt idx="50">
                  <c:v>-9.0962457470595837E-3</c:v>
                </c:pt>
                <c:pt idx="51">
                  <c:v>-7.8853142185835168E-3</c:v>
                </c:pt>
                <c:pt idx="52">
                  <c:v>-8.8154494660557248E-3</c:v>
                </c:pt>
                <c:pt idx="53">
                  <c:v>-9.3046531765139662E-3</c:v>
                </c:pt>
                <c:pt idx="54">
                  <c:v>-9.3046531765139662E-3</c:v>
                </c:pt>
                <c:pt idx="55">
                  <c:v>-9.204653171764221E-3</c:v>
                </c:pt>
                <c:pt idx="56">
                  <c:v>-7.3725432885112241E-3</c:v>
                </c:pt>
                <c:pt idx="57">
                  <c:v>-7.3725432885112241E-3</c:v>
                </c:pt>
                <c:pt idx="58">
                  <c:v>-1.2176450167316943E-2</c:v>
                </c:pt>
                <c:pt idx="59">
                  <c:v>-1.2176450167316943E-2</c:v>
                </c:pt>
                <c:pt idx="60">
                  <c:v>-1.2497978459578007E-2</c:v>
                </c:pt>
                <c:pt idx="61">
                  <c:v>-1.2497978459578007E-2</c:v>
                </c:pt>
                <c:pt idx="62">
                  <c:v>-1.1019785728421994E-2</c:v>
                </c:pt>
                <c:pt idx="63">
                  <c:v>-1.1019785728421994E-2</c:v>
                </c:pt>
                <c:pt idx="64">
                  <c:v>-1.2477866868721321E-2</c:v>
                </c:pt>
                <c:pt idx="65">
                  <c:v>-1.2578575231600553E-2</c:v>
                </c:pt>
                <c:pt idx="66">
                  <c:v>-1.2578575231600553E-2</c:v>
                </c:pt>
                <c:pt idx="67">
                  <c:v>-1.7562627632287331E-2</c:v>
                </c:pt>
                <c:pt idx="68">
                  <c:v>-1.7562627632287331E-2</c:v>
                </c:pt>
                <c:pt idx="69">
                  <c:v>-1.637509414285887E-2</c:v>
                </c:pt>
                <c:pt idx="70">
                  <c:v>-1.4868461854348425E-2</c:v>
                </c:pt>
                <c:pt idx="71">
                  <c:v>-1.5892872666881885E-2</c:v>
                </c:pt>
                <c:pt idx="72">
                  <c:v>-1.6941694309934974E-2</c:v>
                </c:pt>
                <c:pt idx="73">
                  <c:v>-1.7371033267409075E-2</c:v>
                </c:pt>
                <c:pt idx="74">
                  <c:v>-1.6350101730495226E-2</c:v>
                </c:pt>
                <c:pt idx="75">
                  <c:v>-1.6525826154975221E-2</c:v>
                </c:pt>
                <c:pt idx="76">
                  <c:v>-1.6357712876924779E-2</c:v>
                </c:pt>
                <c:pt idx="77">
                  <c:v>-1.6268779647361953E-2</c:v>
                </c:pt>
                <c:pt idx="78">
                  <c:v>-1.811784811434336E-2</c:v>
                </c:pt>
                <c:pt idx="79">
                  <c:v>-1.8410586912068538E-2</c:v>
                </c:pt>
                <c:pt idx="80">
                  <c:v>-1.7449655388190877E-2</c:v>
                </c:pt>
                <c:pt idx="81">
                  <c:v>-1.6779655386926606E-2</c:v>
                </c:pt>
                <c:pt idx="82">
                  <c:v>-1.6739655387937091E-2</c:v>
                </c:pt>
                <c:pt idx="83">
                  <c:v>-1.6139655388542451E-2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54-414E-9516-8CB2944FBFC3}"/>
            </c:ext>
          </c:extLst>
        </c:ser>
        <c:ser>
          <c:idx val="1"/>
          <c:order val="1"/>
          <c:tx>
            <c:strRef>
              <c:f>'Q_fit (latest)'!$V$1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(latest)'!$U$2:$U$26</c:f>
              <c:numCache>
                <c:formatCode>General</c:formatCode>
                <c:ptCount val="25"/>
                <c:pt idx="0">
                  <c:v>6</c:v>
                </c:pt>
                <c:pt idx="1">
                  <c:v>6.05</c:v>
                </c:pt>
                <c:pt idx="2">
                  <c:v>6.1</c:v>
                </c:pt>
                <c:pt idx="3">
                  <c:v>6.15</c:v>
                </c:pt>
                <c:pt idx="4">
                  <c:v>6.2</c:v>
                </c:pt>
                <c:pt idx="5">
                  <c:v>6.25</c:v>
                </c:pt>
                <c:pt idx="6">
                  <c:v>6.3</c:v>
                </c:pt>
                <c:pt idx="7">
                  <c:v>6.35</c:v>
                </c:pt>
                <c:pt idx="8">
                  <c:v>6.4</c:v>
                </c:pt>
                <c:pt idx="9">
                  <c:v>6.45</c:v>
                </c:pt>
                <c:pt idx="10">
                  <c:v>6.5</c:v>
                </c:pt>
                <c:pt idx="11">
                  <c:v>6.55</c:v>
                </c:pt>
                <c:pt idx="12">
                  <c:v>6.6</c:v>
                </c:pt>
                <c:pt idx="13">
                  <c:v>6.65</c:v>
                </c:pt>
                <c:pt idx="14">
                  <c:v>6.7</c:v>
                </c:pt>
                <c:pt idx="15">
                  <c:v>6.75</c:v>
                </c:pt>
                <c:pt idx="16">
                  <c:v>6.8</c:v>
                </c:pt>
                <c:pt idx="17">
                  <c:v>6.85</c:v>
                </c:pt>
                <c:pt idx="18">
                  <c:v>6.9</c:v>
                </c:pt>
                <c:pt idx="19">
                  <c:v>7</c:v>
                </c:pt>
                <c:pt idx="20">
                  <c:v>7.05</c:v>
                </c:pt>
                <c:pt idx="21">
                  <c:v>7.1</c:v>
                </c:pt>
                <c:pt idx="22">
                  <c:v>7.15</c:v>
                </c:pt>
                <c:pt idx="23">
                  <c:v>7.2</c:v>
                </c:pt>
              </c:numCache>
            </c:numRef>
          </c:xVal>
          <c:yVal>
            <c:numRef>
              <c:f>'Q_fit (latest)'!$V$2:$V$26</c:f>
              <c:numCache>
                <c:formatCode>General</c:formatCode>
                <c:ptCount val="25"/>
                <c:pt idx="0">
                  <c:v>1.304572164146911E-2</c:v>
                </c:pt>
                <c:pt idx="1">
                  <c:v>1.2081505651847235E-2</c:v>
                </c:pt>
                <c:pt idx="2">
                  <c:v>1.1072892651185606E-2</c:v>
                </c:pt>
                <c:pt idx="3">
                  <c:v>1.0019882639484001E-2</c:v>
                </c:pt>
                <c:pt idx="4">
                  <c:v>8.9224756167426977E-3</c:v>
                </c:pt>
                <c:pt idx="5">
                  <c:v>7.7806715829615292E-3</c:v>
                </c:pt>
                <c:pt idx="6">
                  <c:v>6.5944705381405511E-3</c:v>
                </c:pt>
                <c:pt idx="7">
                  <c:v>5.3638724822797634E-3</c:v>
                </c:pt>
                <c:pt idx="8">
                  <c:v>4.0888774153789997E-3</c:v>
                </c:pt>
                <c:pt idx="9">
                  <c:v>2.769485337438593E-3</c:v>
                </c:pt>
                <c:pt idx="10">
                  <c:v>1.4056962484583213E-3</c:v>
                </c:pt>
                <c:pt idx="11">
                  <c:v>-2.4898515618154704E-6</c:v>
                </c:pt>
                <c:pt idx="12">
                  <c:v>-1.4550729626217618E-3</c:v>
                </c:pt>
                <c:pt idx="13">
                  <c:v>-2.9520530847216286E-3</c:v>
                </c:pt>
                <c:pt idx="14">
                  <c:v>-4.493430217861194E-3</c:v>
                </c:pt>
                <c:pt idx="15">
                  <c:v>-6.0792043620406244E-3</c:v>
                </c:pt>
                <c:pt idx="16">
                  <c:v>-7.7093755172598644E-3</c:v>
                </c:pt>
                <c:pt idx="17">
                  <c:v>-9.3839436835189693E-3</c:v>
                </c:pt>
                <c:pt idx="18">
                  <c:v>-1.1102908860817995E-2</c:v>
                </c:pt>
                <c:pt idx="19">
                  <c:v>-1.4674030248535308E-2</c:v>
                </c:pt>
                <c:pt idx="20">
                  <c:v>-1.6526186458953707E-2</c:v>
                </c:pt>
                <c:pt idx="21">
                  <c:v>-1.8422739680411915E-2</c:v>
                </c:pt>
                <c:pt idx="22">
                  <c:v>-2.0363689912910043E-2</c:v>
                </c:pt>
                <c:pt idx="23">
                  <c:v>-2.2349037156447926E-2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554-414E-9516-8CB2944FB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7206984"/>
        <c:axId val="1"/>
      </c:scatterChart>
      <c:valAx>
        <c:axId val="747206984"/>
        <c:scaling>
          <c:orientation val="minMax"/>
          <c:max val="7.2"/>
          <c:min val="6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Cycle/10^n</a:t>
                </a:r>
              </a:p>
            </c:rich>
          </c:tx>
          <c:layout>
            <c:manualLayout>
              <c:xMode val="edge"/>
              <c:yMode val="edge"/>
              <c:x val="0.68131945045330866"/>
              <c:y val="0.936470588235294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-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</a:t>
                </a:r>
              </a:p>
            </c:rich>
          </c:tx>
          <c:layout>
            <c:manualLayout>
              <c:xMode val="edge"/>
              <c:yMode val="edge"/>
              <c:x val="6.105006105006105E-3"/>
              <c:y val="0.468235294117647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47206984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1013431013431014"/>
          <c:y val="0.93647058823529417"/>
          <c:w val="0.44810744810744813"/>
          <c:h val="0.988235294117647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VW Boo - O-C Diagr.</a:t>
            </a:r>
          </a:p>
        </c:rich>
      </c:tx>
      <c:layout>
        <c:manualLayout>
          <c:xMode val="edge"/>
          <c:yMode val="edge"/>
          <c:x val="0.38313640528661724"/>
          <c:y val="3.49854227405247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9082854020413928"/>
          <c:y val="0.13994189017784567"/>
          <c:w val="0.76035557879788829"/>
          <c:h val="0.67638580252625402"/>
        </c:manualLayout>
      </c:layout>
      <c:scatterChart>
        <c:scatterStyle val="lineMarker"/>
        <c:varyColors val="0"/>
        <c:ser>
          <c:idx val="0"/>
          <c:order val="0"/>
          <c:tx>
            <c:strRef>
              <c:f>'B (1)'!$H$20:$H$20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'B (1)'!$F$21:$F$170</c:f>
              <c:numCache>
                <c:formatCode>General</c:formatCode>
                <c:ptCount val="150"/>
                <c:pt idx="0">
                  <c:v>-28974</c:v>
                </c:pt>
                <c:pt idx="1">
                  <c:v>-17423</c:v>
                </c:pt>
                <c:pt idx="2">
                  <c:v>-17353</c:v>
                </c:pt>
                <c:pt idx="3">
                  <c:v>-17303.5</c:v>
                </c:pt>
                <c:pt idx="4">
                  <c:v>-17219</c:v>
                </c:pt>
                <c:pt idx="5">
                  <c:v>-17143</c:v>
                </c:pt>
                <c:pt idx="6">
                  <c:v>-17128.5</c:v>
                </c:pt>
                <c:pt idx="7">
                  <c:v>-17081.5</c:v>
                </c:pt>
                <c:pt idx="8">
                  <c:v>-16112</c:v>
                </c:pt>
                <c:pt idx="9">
                  <c:v>-15069</c:v>
                </c:pt>
                <c:pt idx="10">
                  <c:v>-14943.5</c:v>
                </c:pt>
                <c:pt idx="11">
                  <c:v>-13030</c:v>
                </c:pt>
                <c:pt idx="12">
                  <c:v>-12910</c:v>
                </c:pt>
                <c:pt idx="13">
                  <c:v>-3</c:v>
                </c:pt>
                <c:pt idx="14">
                  <c:v>-0.5</c:v>
                </c:pt>
                <c:pt idx="15">
                  <c:v>0</c:v>
                </c:pt>
                <c:pt idx="16">
                  <c:v>12802.5</c:v>
                </c:pt>
                <c:pt idx="17">
                  <c:v>12802.5</c:v>
                </c:pt>
                <c:pt idx="18">
                  <c:v>18066.5</c:v>
                </c:pt>
                <c:pt idx="19">
                  <c:v>22285</c:v>
                </c:pt>
                <c:pt idx="20">
                  <c:v>22431</c:v>
                </c:pt>
                <c:pt idx="21">
                  <c:v>24266</c:v>
                </c:pt>
                <c:pt idx="22">
                  <c:v>24487.5</c:v>
                </c:pt>
                <c:pt idx="23">
                  <c:v>24520.5</c:v>
                </c:pt>
                <c:pt idx="24">
                  <c:v>25399</c:v>
                </c:pt>
                <c:pt idx="25">
                  <c:v>26276</c:v>
                </c:pt>
                <c:pt idx="26">
                  <c:v>26620</c:v>
                </c:pt>
                <c:pt idx="27">
                  <c:v>26659</c:v>
                </c:pt>
                <c:pt idx="28">
                  <c:v>27357</c:v>
                </c:pt>
                <c:pt idx="29">
                  <c:v>27730</c:v>
                </c:pt>
                <c:pt idx="30">
                  <c:v>28808</c:v>
                </c:pt>
                <c:pt idx="31">
                  <c:v>29862.5</c:v>
                </c:pt>
              </c:numCache>
            </c:numRef>
          </c:xVal>
          <c:yVal>
            <c:numRef>
              <c:f>'B (1)'!$H$21:$H$170</c:f>
              <c:numCache>
                <c:formatCode>General</c:formatCode>
                <c:ptCount val="150"/>
                <c:pt idx="0">
                  <c:v>-0.13188374000310432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16B-49A5-B46E-D4369F32564D}"/>
            </c:ext>
          </c:extLst>
        </c:ser>
        <c:ser>
          <c:idx val="1"/>
          <c:order val="1"/>
          <c:tx>
            <c:strRef>
              <c:f>'B (1)'!$I$20:$I$20</c:f>
              <c:strCache>
                <c:ptCount val="1"/>
                <c:pt idx="0">
                  <c:v>AAVSO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(1)'!$D$22:$D$52</c:f>
                <c:numCache>
                  <c:formatCode>General</c:formatCode>
                  <c:ptCount val="3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4.0000000000000002E-4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4.0000000000000002E-4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4.0000000000000002E-4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'B (1)'!$F$21:$F$170</c:f>
              <c:numCache>
                <c:formatCode>General</c:formatCode>
                <c:ptCount val="150"/>
                <c:pt idx="0">
                  <c:v>-28974</c:v>
                </c:pt>
                <c:pt idx="1">
                  <c:v>-17423</c:v>
                </c:pt>
                <c:pt idx="2">
                  <c:v>-17353</c:v>
                </c:pt>
                <c:pt idx="3">
                  <c:v>-17303.5</c:v>
                </c:pt>
                <c:pt idx="4">
                  <c:v>-17219</c:v>
                </c:pt>
                <c:pt idx="5">
                  <c:v>-17143</c:v>
                </c:pt>
                <c:pt idx="6">
                  <c:v>-17128.5</c:v>
                </c:pt>
                <c:pt idx="7">
                  <c:v>-17081.5</c:v>
                </c:pt>
                <c:pt idx="8">
                  <c:v>-16112</c:v>
                </c:pt>
                <c:pt idx="9">
                  <c:v>-15069</c:v>
                </c:pt>
                <c:pt idx="10">
                  <c:v>-14943.5</c:v>
                </c:pt>
                <c:pt idx="11">
                  <c:v>-13030</c:v>
                </c:pt>
                <c:pt idx="12">
                  <c:v>-12910</c:v>
                </c:pt>
                <c:pt idx="13">
                  <c:v>-3</c:v>
                </c:pt>
                <c:pt idx="14">
                  <c:v>-0.5</c:v>
                </c:pt>
                <c:pt idx="15">
                  <c:v>0</c:v>
                </c:pt>
                <c:pt idx="16">
                  <c:v>12802.5</c:v>
                </c:pt>
                <c:pt idx="17">
                  <c:v>12802.5</c:v>
                </c:pt>
                <c:pt idx="18">
                  <c:v>18066.5</c:v>
                </c:pt>
                <c:pt idx="19">
                  <c:v>22285</c:v>
                </c:pt>
                <c:pt idx="20">
                  <c:v>22431</c:v>
                </c:pt>
                <c:pt idx="21">
                  <c:v>24266</c:v>
                </c:pt>
                <c:pt idx="22">
                  <c:v>24487.5</c:v>
                </c:pt>
                <c:pt idx="23">
                  <c:v>24520.5</c:v>
                </c:pt>
                <c:pt idx="24">
                  <c:v>25399</c:v>
                </c:pt>
                <c:pt idx="25">
                  <c:v>26276</c:v>
                </c:pt>
                <c:pt idx="26">
                  <c:v>26620</c:v>
                </c:pt>
                <c:pt idx="27">
                  <c:v>26659</c:v>
                </c:pt>
                <c:pt idx="28">
                  <c:v>27357</c:v>
                </c:pt>
                <c:pt idx="29">
                  <c:v>27730</c:v>
                </c:pt>
                <c:pt idx="30">
                  <c:v>28808</c:v>
                </c:pt>
                <c:pt idx="31">
                  <c:v>29862.5</c:v>
                </c:pt>
              </c:numCache>
            </c:numRef>
          </c:xVal>
          <c:yVal>
            <c:numRef>
              <c:f>'B (1)'!$I$21:$I$170</c:f>
              <c:numCache>
                <c:formatCode>General</c:formatCode>
                <c:ptCount val="15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16B-49A5-B46E-D4369F32564D}"/>
            </c:ext>
          </c:extLst>
        </c:ser>
        <c:ser>
          <c:idx val="3"/>
          <c:order val="2"/>
          <c:tx>
            <c:strRef>
              <c:f>'B (1)'!$J$20</c:f>
              <c:strCache>
                <c:ptCount val="1"/>
                <c:pt idx="0">
                  <c:v>BAV, BBSAG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(1)'!$D$21:$D$52</c:f>
                <c:numCache>
                  <c:formatCode>General</c:formatCode>
                  <c:ptCount val="3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4.0000000000000002E-4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4.0000000000000002E-4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4.0000000000000002E-4</c:v>
                  </c:pt>
                </c:numCache>
              </c:numRef>
            </c:plus>
            <c:minus>
              <c:numRef>
                <c:f>'B (1)'!$D$21:$D$52</c:f>
                <c:numCache>
                  <c:formatCode>General</c:formatCode>
                  <c:ptCount val="3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4.0000000000000002E-4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4.0000000000000002E-4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(1)'!$F$21:$F$170</c:f>
              <c:numCache>
                <c:formatCode>General</c:formatCode>
                <c:ptCount val="150"/>
                <c:pt idx="0">
                  <c:v>-28974</c:v>
                </c:pt>
                <c:pt idx="1">
                  <c:v>-17423</c:v>
                </c:pt>
                <c:pt idx="2">
                  <c:v>-17353</c:v>
                </c:pt>
                <c:pt idx="3">
                  <c:v>-17303.5</c:v>
                </c:pt>
                <c:pt idx="4">
                  <c:v>-17219</c:v>
                </c:pt>
                <c:pt idx="5">
                  <c:v>-17143</c:v>
                </c:pt>
                <c:pt idx="6">
                  <c:v>-17128.5</c:v>
                </c:pt>
                <c:pt idx="7">
                  <c:v>-17081.5</c:v>
                </c:pt>
                <c:pt idx="8">
                  <c:v>-16112</c:v>
                </c:pt>
                <c:pt idx="9">
                  <c:v>-15069</c:v>
                </c:pt>
                <c:pt idx="10">
                  <c:v>-14943.5</c:v>
                </c:pt>
                <c:pt idx="11">
                  <c:v>-13030</c:v>
                </c:pt>
                <c:pt idx="12">
                  <c:v>-12910</c:v>
                </c:pt>
                <c:pt idx="13">
                  <c:v>-3</c:v>
                </c:pt>
                <c:pt idx="14">
                  <c:v>-0.5</c:v>
                </c:pt>
                <c:pt idx="15">
                  <c:v>0</c:v>
                </c:pt>
                <c:pt idx="16">
                  <c:v>12802.5</c:v>
                </c:pt>
                <c:pt idx="17">
                  <c:v>12802.5</c:v>
                </c:pt>
                <c:pt idx="18">
                  <c:v>18066.5</c:v>
                </c:pt>
                <c:pt idx="19">
                  <c:v>22285</c:v>
                </c:pt>
                <c:pt idx="20">
                  <c:v>22431</c:v>
                </c:pt>
                <c:pt idx="21">
                  <c:v>24266</c:v>
                </c:pt>
                <c:pt idx="22">
                  <c:v>24487.5</c:v>
                </c:pt>
                <c:pt idx="23">
                  <c:v>24520.5</c:v>
                </c:pt>
                <c:pt idx="24">
                  <c:v>25399</c:v>
                </c:pt>
                <c:pt idx="25">
                  <c:v>26276</c:v>
                </c:pt>
                <c:pt idx="26">
                  <c:v>26620</c:v>
                </c:pt>
                <c:pt idx="27">
                  <c:v>26659</c:v>
                </c:pt>
                <c:pt idx="28">
                  <c:v>27357</c:v>
                </c:pt>
                <c:pt idx="29">
                  <c:v>27730</c:v>
                </c:pt>
                <c:pt idx="30">
                  <c:v>28808</c:v>
                </c:pt>
                <c:pt idx="31">
                  <c:v>29862.5</c:v>
                </c:pt>
              </c:numCache>
            </c:numRef>
          </c:xVal>
          <c:yVal>
            <c:numRef>
              <c:f>'B (1)'!$J$21:$J$170</c:f>
              <c:numCache>
                <c:formatCode>General</c:formatCode>
                <c:ptCount val="150"/>
                <c:pt idx="16">
                  <c:v>8.230524996179156E-3</c:v>
                </c:pt>
                <c:pt idx="17">
                  <c:v>1.023052499658661E-2</c:v>
                </c:pt>
                <c:pt idx="18">
                  <c:v>5.4671649995725602E-3</c:v>
                </c:pt>
                <c:pt idx="19">
                  <c:v>1.9078500044997782E-3</c:v>
                </c:pt>
                <c:pt idx="20">
                  <c:v>2.7353100012987852E-3</c:v>
                </c:pt>
                <c:pt idx="21">
                  <c:v>2.8865999775007367E-4</c:v>
                </c:pt>
                <c:pt idx="22">
                  <c:v>2.2323749944916926E-3</c:v>
                </c:pt>
                <c:pt idx="26">
                  <c:v>-5.1380000513745472E-4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16B-49A5-B46E-D4369F32564D}"/>
            </c:ext>
          </c:extLst>
        </c:ser>
        <c:ser>
          <c:idx val="4"/>
          <c:order val="3"/>
          <c:tx>
            <c:strRef>
              <c:f>'B (1)'!$K$20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(1)'!$D$21:$D$52</c:f>
                <c:numCache>
                  <c:formatCode>General</c:formatCode>
                  <c:ptCount val="3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4.0000000000000002E-4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4.0000000000000002E-4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4.0000000000000002E-4</c:v>
                  </c:pt>
                </c:numCache>
              </c:numRef>
            </c:plus>
            <c:minus>
              <c:numRef>
                <c:f>'B (1)'!$D$21:$D$52</c:f>
                <c:numCache>
                  <c:formatCode>General</c:formatCode>
                  <c:ptCount val="3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4.0000000000000002E-4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4.0000000000000002E-4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(1)'!$F$21:$F$170</c:f>
              <c:numCache>
                <c:formatCode>General</c:formatCode>
                <c:ptCount val="150"/>
                <c:pt idx="0">
                  <c:v>-28974</c:v>
                </c:pt>
                <c:pt idx="1">
                  <c:v>-17423</c:v>
                </c:pt>
                <c:pt idx="2">
                  <c:v>-17353</c:v>
                </c:pt>
                <c:pt idx="3">
                  <c:v>-17303.5</c:v>
                </c:pt>
                <c:pt idx="4">
                  <c:v>-17219</c:v>
                </c:pt>
                <c:pt idx="5">
                  <c:v>-17143</c:v>
                </c:pt>
                <c:pt idx="6">
                  <c:v>-17128.5</c:v>
                </c:pt>
                <c:pt idx="7">
                  <c:v>-17081.5</c:v>
                </c:pt>
                <c:pt idx="8">
                  <c:v>-16112</c:v>
                </c:pt>
                <c:pt idx="9">
                  <c:v>-15069</c:v>
                </c:pt>
                <c:pt idx="10">
                  <c:v>-14943.5</c:v>
                </c:pt>
                <c:pt idx="11">
                  <c:v>-13030</c:v>
                </c:pt>
                <c:pt idx="12">
                  <c:v>-12910</c:v>
                </c:pt>
                <c:pt idx="13">
                  <c:v>-3</c:v>
                </c:pt>
                <c:pt idx="14">
                  <c:v>-0.5</c:v>
                </c:pt>
                <c:pt idx="15">
                  <c:v>0</c:v>
                </c:pt>
                <c:pt idx="16">
                  <c:v>12802.5</c:v>
                </c:pt>
                <c:pt idx="17">
                  <c:v>12802.5</c:v>
                </c:pt>
                <c:pt idx="18">
                  <c:v>18066.5</c:v>
                </c:pt>
                <c:pt idx="19">
                  <c:v>22285</c:v>
                </c:pt>
                <c:pt idx="20">
                  <c:v>22431</c:v>
                </c:pt>
                <c:pt idx="21">
                  <c:v>24266</c:v>
                </c:pt>
                <c:pt idx="22">
                  <c:v>24487.5</c:v>
                </c:pt>
                <c:pt idx="23">
                  <c:v>24520.5</c:v>
                </c:pt>
                <c:pt idx="24">
                  <c:v>25399</c:v>
                </c:pt>
                <c:pt idx="25">
                  <c:v>26276</c:v>
                </c:pt>
                <c:pt idx="26">
                  <c:v>26620</c:v>
                </c:pt>
                <c:pt idx="27">
                  <c:v>26659</c:v>
                </c:pt>
                <c:pt idx="28">
                  <c:v>27357</c:v>
                </c:pt>
                <c:pt idx="29">
                  <c:v>27730</c:v>
                </c:pt>
                <c:pt idx="30">
                  <c:v>28808</c:v>
                </c:pt>
                <c:pt idx="31">
                  <c:v>29862.5</c:v>
                </c:pt>
              </c:numCache>
            </c:numRef>
          </c:xVal>
          <c:yVal>
            <c:numRef>
              <c:f>'B (1)'!$K$21:$K$170</c:f>
              <c:numCache>
                <c:formatCode>General</c:formatCode>
                <c:ptCount val="150"/>
                <c:pt idx="24">
                  <c:v>-1.5270099975168705E-3</c:v>
                </c:pt>
                <c:pt idx="25">
                  <c:v>-1.7812400037655607E-3</c:v>
                </c:pt>
                <c:pt idx="28">
                  <c:v>-8.0942999920807779E-4</c:v>
                </c:pt>
                <c:pt idx="29">
                  <c:v>1.072999948519282E-4</c:v>
                </c:pt>
                <c:pt idx="30">
                  <c:v>-3.9639200040255673E-3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16B-49A5-B46E-D4369F32564D}"/>
            </c:ext>
          </c:extLst>
        </c:ser>
        <c:ser>
          <c:idx val="2"/>
          <c:order val="4"/>
          <c:tx>
            <c:strRef>
              <c:f>'B (1)'!$L$20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(1)'!$D$21:$D$52</c:f>
                <c:numCache>
                  <c:formatCode>General</c:formatCode>
                  <c:ptCount val="3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4.0000000000000002E-4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4.0000000000000002E-4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4.0000000000000002E-4</c:v>
                  </c:pt>
                </c:numCache>
              </c:numRef>
            </c:plus>
            <c:minus>
              <c:numRef>
                <c:f>'B (1)'!$D$21:$D$52</c:f>
                <c:numCache>
                  <c:formatCode>General</c:formatCode>
                  <c:ptCount val="3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4.0000000000000002E-4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4.0000000000000002E-4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(1)'!$F$21:$F$170</c:f>
              <c:numCache>
                <c:formatCode>General</c:formatCode>
                <c:ptCount val="150"/>
                <c:pt idx="0">
                  <c:v>-28974</c:v>
                </c:pt>
                <c:pt idx="1">
                  <c:v>-17423</c:v>
                </c:pt>
                <c:pt idx="2">
                  <c:v>-17353</c:v>
                </c:pt>
                <c:pt idx="3">
                  <c:v>-17303.5</c:v>
                </c:pt>
                <c:pt idx="4">
                  <c:v>-17219</c:v>
                </c:pt>
                <c:pt idx="5">
                  <c:v>-17143</c:v>
                </c:pt>
                <c:pt idx="6">
                  <c:v>-17128.5</c:v>
                </c:pt>
                <c:pt idx="7">
                  <c:v>-17081.5</c:v>
                </c:pt>
                <c:pt idx="8">
                  <c:v>-16112</c:v>
                </c:pt>
                <c:pt idx="9">
                  <c:v>-15069</c:v>
                </c:pt>
                <c:pt idx="10">
                  <c:v>-14943.5</c:v>
                </c:pt>
                <c:pt idx="11">
                  <c:v>-13030</c:v>
                </c:pt>
                <c:pt idx="12">
                  <c:v>-12910</c:v>
                </c:pt>
                <c:pt idx="13">
                  <c:v>-3</c:v>
                </c:pt>
                <c:pt idx="14">
                  <c:v>-0.5</c:v>
                </c:pt>
                <c:pt idx="15">
                  <c:v>0</c:v>
                </c:pt>
                <c:pt idx="16">
                  <c:v>12802.5</c:v>
                </c:pt>
                <c:pt idx="17">
                  <c:v>12802.5</c:v>
                </c:pt>
                <c:pt idx="18">
                  <c:v>18066.5</c:v>
                </c:pt>
                <c:pt idx="19">
                  <c:v>22285</c:v>
                </c:pt>
                <c:pt idx="20">
                  <c:v>22431</c:v>
                </c:pt>
                <c:pt idx="21">
                  <c:v>24266</c:v>
                </c:pt>
                <c:pt idx="22">
                  <c:v>24487.5</c:v>
                </c:pt>
                <c:pt idx="23">
                  <c:v>24520.5</c:v>
                </c:pt>
                <c:pt idx="24">
                  <c:v>25399</c:v>
                </c:pt>
                <c:pt idx="25">
                  <c:v>26276</c:v>
                </c:pt>
                <c:pt idx="26">
                  <c:v>26620</c:v>
                </c:pt>
                <c:pt idx="27">
                  <c:v>26659</c:v>
                </c:pt>
                <c:pt idx="28">
                  <c:v>27357</c:v>
                </c:pt>
                <c:pt idx="29">
                  <c:v>27730</c:v>
                </c:pt>
                <c:pt idx="30">
                  <c:v>28808</c:v>
                </c:pt>
                <c:pt idx="31">
                  <c:v>29862.5</c:v>
                </c:pt>
              </c:numCache>
            </c:numRef>
          </c:xVal>
          <c:yVal>
            <c:numRef>
              <c:f>'B (1)'!$L$21:$L$170</c:f>
              <c:numCache>
                <c:formatCode>General</c:formatCode>
                <c:ptCount val="15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16B-49A5-B46E-D4369F32564D}"/>
            </c:ext>
          </c:extLst>
        </c:ser>
        <c:ser>
          <c:idx val="5"/>
          <c:order val="5"/>
          <c:tx>
            <c:strRef>
              <c:f>'B (1)'!$M$20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(1)'!$D$21:$D$52</c:f>
                <c:numCache>
                  <c:formatCode>General</c:formatCode>
                  <c:ptCount val="3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4.0000000000000002E-4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4.0000000000000002E-4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4.0000000000000002E-4</c:v>
                  </c:pt>
                </c:numCache>
              </c:numRef>
            </c:plus>
            <c:minus>
              <c:numRef>
                <c:f>'B (1)'!$D$21:$D$52</c:f>
                <c:numCache>
                  <c:formatCode>General</c:formatCode>
                  <c:ptCount val="3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4.0000000000000002E-4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4.0000000000000002E-4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(1)'!$F$21:$F$170</c:f>
              <c:numCache>
                <c:formatCode>General</c:formatCode>
                <c:ptCount val="150"/>
                <c:pt idx="0">
                  <c:v>-28974</c:v>
                </c:pt>
                <c:pt idx="1">
                  <c:v>-17423</c:v>
                </c:pt>
                <c:pt idx="2">
                  <c:v>-17353</c:v>
                </c:pt>
                <c:pt idx="3">
                  <c:v>-17303.5</c:v>
                </c:pt>
                <c:pt idx="4">
                  <c:v>-17219</c:v>
                </c:pt>
                <c:pt idx="5">
                  <c:v>-17143</c:v>
                </c:pt>
                <c:pt idx="6">
                  <c:v>-17128.5</c:v>
                </c:pt>
                <c:pt idx="7">
                  <c:v>-17081.5</c:v>
                </c:pt>
                <c:pt idx="8">
                  <c:v>-16112</c:v>
                </c:pt>
                <c:pt idx="9">
                  <c:v>-15069</c:v>
                </c:pt>
                <c:pt idx="10">
                  <c:v>-14943.5</c:v>
                </c:pt>
                <c:pt idx="11">
                  <c:v>-13030</c:v>
                </c:pt>
                <c:pt idx="12">
                  <c:v>-12910</c:v>
                </c:pt>
                <c:pt idx="13">
                  <c:v>-3</c:v>
                </c:pt>
                <c:pt idx="14">
                  <c:v>-0.5</c:v>
                </c:pt>
                <c:pt idx="15">
                  <c:v>0</c:v>
                </c:pt>
                <c:pt idx="16">
                  <c:v>12802.5</c:v>
                </c:pt>
                <c:pt idx="17">
                  <c:v>12802.5</c:v>
                </c:pt>
                <c:pt idx="18">
                  <c:v>18066.5</c:v>
                </c:pt>
                <c:pt idx="19">
                  <c:v>22285</c:v>
                </c:pt>
                <c:pt idx="20">
                  <c:v>22431</c:v>
                </c:pt>
                <c:pt idx="21">
                  <c:v>24266</c:v>
                </c:pt>
                <c:pt idx="22">
                  <c:v>24487.5</c:v>
                </c:pt>
                <c:pt idx="23">
                  <c:v>24520.5</c:v>
                </c:pt>
                <c:pt idx="24">
                  <c:v>25399</c:v>
                </c:pt>
                <c:pt idx="25">
                  <c:v>26276</c:v>
                </c:pt>
                <c:pt idx="26">
                  <c:v>26620</c:v>
                </c:pt>
                <c:pt idx="27">
                  <c:v>26659</c:v>
                </c:pt>
                <c:pt idx="28">
                  <c:v>27357</c:v>
                </c:pt>
                <c:pt idx="29">
                  <c:v>27730</c:v>
                </c:pt>
                <c:pt idx="30">
                  <c:v>28808</c:v>
                </c:pt>
                <c:pt idx="31">
                  <c:v>29862.5</c:v>
                </c:pt>
              </c:numCache>
            </c:numRef>
          </c:xVal>
          <c:yVal>
            <c:numRef>
              <c:f>'B (1)'!$M$21:$M$170</c:f>
              <c:numCache>
                <c:formatCode>General</c:formatCode>
                <c:ptCount val="150"/>
                <c:pt idx="1">
                  <c:v>-5.4537230003916193E-2</c:v>
                </c:pt>
                <c:pt idx="2">
                  <c:v>-5.5866530005005188E-2</c:v>
                </c:pt>
                <c:pt idx="3">
                  <c:v>-6.5656535007292405E-2</c:v>
                </c:pt>
                <c:pt idx="4">
                  <c:v>-6.261118999827886E-2</c:v>
                </c:pt>
                <c:pt idx="5">
                  <c:v>-7.3854430003848393E-2</c:v>
                </c:pt>
                <c:pt idx="6">
                  <c:v>-5.3479784997762181E-2</c:v>
                </c:pt>
                <c:pt idx="7">
                  <c:v>-6.747231500048656E-2</c:v>
                </c:pt>
                <c:pt idx="8">
                  <c:v>-7.2733120003249496E-2</c:v>
                </c:pt>
                <c:pt idx="9">
                  <c:v>-5.1439690003462601E-2</c:v>
                </c:pt>
                <c:pt idx="10">
                  <c:v>-6.5472935006255284E-2</c:v>
                </c:pt>
                <c:pt idx="11">
                  <c:v>-4.8860300004889723E-2</c:v>
                </c:pt>
                <c:pt idx="12">
                  <c:v>-6.6139100003056228E-2</c:v>
                </c:pt>
                <c:pt idx="13">
                  <c:v>-2.9430299982777797E-3</c:v>
                </c:pt>
                <c:pt idx="14">
                  <c:v>-2.4405049989582039E-3</c:v>
                </c:pt>
                <c:pt idx="15">
                  <c:v>-3.3000000039464794E-3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16B-49A5-B46E-D4369F32564D}"/>
            </c:ext>
          </c:extLst>
        </c:ser>
        <c:ser>
          <c:idx val="6"/>
          <c:order val="6"/>
          <c:tx>
            <c:strRef>
              <c:f>'B (1)'!$N$20</c:f>
              <c:strCache>
                <c:ptCount val="1"/>
                <c:pt idx="0">
                  <c:v>Other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6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(1)'!$D$21:$D$52</c:f>
                <c:numCache>
                  <c:formatCode>General</c:formatCode>
                  <c:ptCount val="3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4.0000000000000002E-4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4.0000000000000002E-4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4.0000000000000002E-4</c:v>
                  </c:pt>
                </c:numCache>
              </c:numRef>
            </c:plus>
            <c:minus>
              <c:numRef>
                <c:f>'B (1)'!$D$21:$D$52</c:f>
                <c:numCache>
                  <c:formatCode>General</c:formatCode>
                  <c:ptCount val="3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4.0000000000000002E-4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4.0000000000000002E-4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(1)'!$F$21:$F$170</c:f>
              <c:numCache>
                <c:formatCode>General</c:formatCode>
                <c:ptCount val="150"/>
                <c:pt idx="0">
                  <c:v>-28974</c:v>
                </c:pt>
                <c:pt idx="1">
                  <c:v>-17423</c:v>
                </c:pt>
                <c:pt idx="2">
                  <c:v>-17353</c:v>
                </c:pt>
                <c:pt idx="3">
                  <c:v>-17303.5</c:v>
                </c:pt>
                <c:pt idx="4">
                  <c:v>-17219</c:v>
                </c:pt>
                <c:pt idx="5">
                  <c:v>-17143</c:v>
                </c:pt>
                <c:pt idx="6">
                  <c:v>-17128.5</c:v>
                </c:pt>
                <c:pt idx="7">
                  <c:v>-17081.5</c:v>
                </c:pt>
                <c:pt idx="8">
                  <c:v>-16112</c:v>
                </c:pt>
                <c:pt idx="9">
                  <c:v>-15069</c:v>
                </c:pt>
                <c:pt idx="10">
                  <c:v>-14943.5</c:v>
                </c:pt>
                <c:pt idx="11">
                  <c:v>-13030</c:v>
                </c:pt>
                <c:pt idx="12">
                  <c:v>-12910</c:v>
                </c:pt>
                <c:pt idx="13">
                  <c:v>-3</c:v>
                </c:pt>
                <c:pt idx="14">
                  <c:v>-0.5</c:v>
                </c:pt>
                <c:pt idx="15">
                  <c:v>0</c:v>
                </c:pt>
                <c:pt idx="16">
                  <c:v>12802.5</c:v>
                </c:pt>
                <c:pt idx="17">
                  <c:v>12802.5</c:v>
                </c:pt>
                <c:pt idx="18">
                  <c:v>18066.5</c:v>
                </c:pt>
                <c:pt idx="19">
                  <c:v>22285</c:v>
                </c:pt>
                <c:pt idx="20">
                  <c:v>22431</c:v>
                </c:pt>
                <c:pt idx="21">
                  <c:v>24266</c:v>
                </c:pt>
                <c:pt idx="22">
                  <c:v>24487.5</c:v>
                </c:pt>
                <c:pt idx="23">
                  <c:v>24520.5</c:v>
                </c:pt>
                <c:pt idx="24">
                  <c:v>25399</c:v>
                </c:pt>
                <c:pt idx="25">
                  <c:v>26276</c:v>
                </c:pt>
                <c:pt idx="26">
                  <c:v>26620</c:v>
                </c:pt>
                <c:pt idx="27">
                  <c:v>26659</c:v>
                </c:pt>
                <c:pt idx="28">
                  <c:v>27357</c:v>
                </c:pt>
                <c:pt idx="29">
                  <c:v>27730</c:v>
                </c:pt>
                <c:pt idx="30">
                  <c:v>28808</c:v>
                </c:pt>
                <c:pt idx="31">
                  <c:v>29862.5</c:v>
                </c:pt>
              </c:numCache>
            </c:numRef>
          </c:xVal>
          <c:yVal>
            <c:numRef>
              <c:f>'B (1)'!$N$21:$N$170</c:f>
              <c:numCache>
                <c:formatCode>General</c:formatCode>
                <c:ptCount val="150"/>
                <c:pt idx="23">
                  <c:v>1.8057049965136684E-3</c:v>
                </c:pt>
                <c:pt idx="27">
                  <c:v>-4.8544099990976974E-3</c:v>
                </c:pt>
                <c:pt idx="31">
                  <c:v>-4.9388750048819929E-3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16B-49A5-B46E-D4369F32564D}"/>
            </c:ext>
          </c:extLst>
        </c:ser>
        <c:ser>
          <c:idx val="7"/>
          <c:order val="7"/>
          <c:tx>
            <c:strRef>
              <c:f>'B (1)'!$O$20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'B (1)'!$F$21:$F$170</c:f>
              <c:numCache>
                <c:formatCode>General</c:formatCode>
                <c:ptCount val="150"/>
                <c:pt idx="0">
                  <c:v>-28974</c:v>
                </c:pt>
                <c:pt idx="1">
                  <c:v>-17423</c:v>
                </c:pt>
                <c:pt idx="2">
                  <c:v>-17353</c:v>
                </c:pt>
                <c:pt idx="3">
                  <c:v>-17303.5</c:v>
                </c:pt>
                <c:pt idx="4">
                  <c:v>-17219</c:v>
                </c:pt>
                <c:pt idx="5">
                  <c:v>-17143</c:v>
                </c:pt>
                <c:pt idx="6">
                  <c:v>-17128.5</c:v>
                </c:pt>
                <c:pt idx="7">
                  <c:v>-17081.5</c:v>
                </c:pt>
                <c:pt idx="8">
                  <c:v>-16112</c:v>
                </c:pt>
                <c:pt idx="9">
                  <c:v>-15069</c:v>
                </c:pt>
                <c:pt idx="10">
                  <c:v>-14943.5</c:v>
                </c:pt>
                <c:pt idx="11">
                  <c:v>-13030</c:v>
                </c:pt>
                <c:pt idx="12">
                  <c:v>-12910</c:v>
                </c:pt>
                <c:pt idx="13">
                  <c:v>-3</c:v>
                </c:pt>
                <c:pt idx="14">
                  <c:v>-0.5</c:v>
                </c:pt>
                <c:pt idx="15">
                  <c:v>0</c:v>
                </c:pt>
                <c:pt idx="16">
                  <c:v>12802.5</c:v>
                </c:pt>
                <c:pt idx="17">
                  <c:v>12802.5</c:v>
                </c:pt>
                <c:pt idx="18">
                  <c:v>18066.5</c:v>
                </c:pt>
                <c:pt idx="19">
                  <c:v>22285</c:v>
                </c:pt>
                <c:pt idx="20">
                  <c:v>22431</c:v>
                </c:pt>
                <c:pt idx="21">
                  <c:v>24266</c:v>
                </c:pt>
                <c:pt idx="22">
                  <c:v>24487.5</c:v>
                </c:pt>
                <c:pt idx="23">
                  <c:v>24520.5</c:v>
                </c:pt>
                <c:pt idx="24">
                  <c:v>25399</c:v>
                </c:pt>
                <c:pt idx="25">
                  <c:v>26276</c:v>
                </c:pt>
                <c:pt idx="26">
                  <c:v>26620</c:v>
                </c:pt>
                <c:pt idx="27">
                  <c:v>26659</c:v>
                </c:pt>
                <c:pt idx="28">
                  <c:v>27357</c:v>
                </c:pt>
                <c:pt idx="29">
                  <c:v>27730</c:v>
                </c:pt>
                <c:pt idx="30">
                  <c:v>28808</c:v>
                </c:pt>
                <c:pt idx="31">
                  <c:v>29862.5</c:v>
                </c:pt>
              </c:numCache>
            </c:numRef>
          </c:xVal>
          <c:yVal>
            <c:numRef>
              <c:f>'B (1)'!$O$21:$O$170</c:f>
              <c:numCache>
                <c:formatCode>General</c:formatCode>
                <c:ptCount val="15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16B-49A5-B46E-D4369F32564D}"/>
            </c:ext>
          </c:extLst>
        </c:ser>
        <c:ser>
          <c:idx val="8"/>
          <c:order val="8"/>
          <c:tx>
            <c:strRef>
              <c:f>'B (1)'!$Y$1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'B (1)'!$X$2:$X$23</c:f>
              <c:numCache>
                <c:formatCode>General</c:formatCode>
                <c:ptCount val="22"/>
                <c:pt idx="0">
                  <c:v>-30000</c:v>
                </c:pt>
                <c:pt idx="1">
                  <c:v>-27000</c:v>
                </c:pt>
                <c:pt idx="2">
                  <c:v>-24000</c:v>
                </c:pt>
                <c:pt idx="3">
                  <c:v>-21000</c:v>
                </c:pt>
                <c:pt idx="4">
                  <c:v>-18000</c:v>
                </c:pt>
                <c:pt idx="5">
                  <c:v>-15000</c:v>
                </c:pt>
                <c:pt idx="6">
                  <c:v>-12000</c:v>
                </c:pt>
                <c:pt idx="7">
                  <c:v>-9000</c:v>
                </c:pt>
                <c:pt idx="8">
                  <c:v>-6000</c:v>
                </c:pt>
                <c:pt idx="9">
                  <c:v>-3000</c:v>
                </c:pt>
                <c:pt idx="10">
                  <c:v>0</c:v>
                </c:pt>
                <c:pt idx="11">
                  <c:v>3000</c:v>
                </c:pt>
                <c:pt idx="12">
                  <c:v>6000</c:v>
                </c:pt>
                <c:pt idx="13">
                  <c:v>9000</c:v>
                </c:pt>
                <c:pt idx="14">
                  <c:v>12000</c:v>
                </c:pt>
                <c:pt idx="15">
                  <c:v>15000</c:v>
                </c:pt>
                <c:pt idx="16">
                  <c:v>18000</c:v>
                </c:pt>
                <c:pt idx="17">
                  <c:v>21000</c:v>
                </c:pt>
                <c:pt idx="18">
                  <c:v>24000</c:v>
                </c:pt>
                <c:pt idx="19">
                  <c:v>27000</c:v>
                </c:pt>
                <c:pt idx="20">
                  <c:v>30000</c:v>
                </c:pt>
                <c:pt idx="21">
                  <c:v>33000</c:v>
                </c:pt>
              </c:numCache>
            </c:numRef>
          </c:xVal>
          <c:yVal>
            <c:numRef>
              <c:f>'B (1)'!$Y$2:$Y$23</c:f>
              <c:numCache>
                <c:formatCode>General</c:formatCode>
                <c:ptCount val="22"/>
                <c:pt idx="0">
                  <c:v>-0.13615801587965998</c:v>
                </c:pt>
                <c:pt idx="1">
                  <c:v>-0.11710296480042291</c:v>
                </c:pt>
                <c:pt idx="2">
                  <c:v>-9.9379563641548818E-2</c:v>
                </c:pt>
                <c:pt idx="3">
                  <c:v>-8.2987812403037681E-2</c:v>
                </c:pt>
                <c:pt idx="4">
                  <c:v>-6.7927711084889514E-2</c:v>
                </c:pt>
                <c:pt idx="5">
                  <c:v>-5.419925968710429E-2</c:v>
                </c:pt>
                <c:pt idx="6">
                  <c:v>-4.1802458209682022E-2</c:v>
                </c:pt>
                <c:pt idx="7">
                  <c:v>-3.0737306652622719E-2</c:v>
                </c:pt>
                <c:pt idx="8">
                  <c:v>-2.1003805015926365E-2</c:v>
                </c:pt>
                <c:pt idx="9">
                  <c:v>-1.2601953299592968E-2</c:v>
                </c:pt>
                <c:pt idx="10">
                  <c:v>-5.5317515036225279E-3</c:v>
                </c:pt>
                <c:pt idx="11">
                  <c:v>2.0680037198495525E-4</c:v>
                </c:pt>
                <c:pt idx="12">
                  <c:v>4.6137023272294821E-3</c:v>
                </c:pt>
                <c:pt idx="13">
                  <c:v>7.688954362111056E-3</c:v>
                </c:pt>
                <c:pt idx="14">
                  <c:v>9.432556476629668E-3</c:v>
                </c:pt>
                <c:pt idx="15">
                  <c:v>9.8445086707853319E-3</c:v>
                </c:pt>
                <c:pt idx="16">
                  <c:v>8.9248109445780321E-3</c:v>
                </c:pt>
                <c:pt idx="17">
                  <c:v>6.6734632980077757E-3</c:v>
                </c:pt>
                <c:pt idx="18">
                  <c:v>3.0904657310745626E-3</c:v>
                </c:pt>
                <c:pt idx="19">
                  <c:v>-1.8241817562216003E-3</c:v>
                </c:pt>
                <c:pt idx="20">
                  <c:v>-8.070479163880713E-3</c:v>
                </c:pt>
                <c:pt idx="21">
                  <c:v>-1.5648426491902817E-2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A16B-49A5-B46E-D4369F3256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4327696"/>
        <c:axId val="1"/>
      </c:scatterChart>
      <c:valAx>
        <c:axId val="744327696"/>
        <c:scaling>
          <c:orientation val="minMax"/>
          <c:min val="-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5177561384708573"/>
              <c:y val="0.871721340954829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2"/>
          <c:min val="-0.1400000000000000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8816568047337278E-2"/>
              <c:y val="0.390671166104236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4432769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7.5443786982248517E-2"/>
          <c:y val="0.92419947506561673"/>
          <c:w val="0.9940834614608085"/>
          <c:h val="0.9825085129664913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VW Boo -Residuals</a:t>
            </a:r>
          </a:p>
        </c:rich>
      </c:tx>
      <c:layout>
        <c:manualLayout>
          <c:xMode val="edge"/>
          <c:yMode val="edge"/>
          <c:x val="0.37520661157024793"/>
          <c:y val="3.09917355371900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37190082644628"/>
          <c:y val="0.10743812491740069"/>
          <c:w val="0.79173553719008261"/>
          <c:h val="0.76446358114304336"/>
        </c:manualLayout>
      </c:layout>
      <c:scatterChart>
        <c:scatterStyle val="lineMarker"/>
        <c:varyColors val="0"/>
        <c:ser>
          <c:idx val="0"/>
          <c:order val="0"/>
          <c:tx>
            <c:strRef>
              <c:f>'B (1)'!$H$20:$H$20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'B (1)'!$F$21:$F$170</c:f>
              <c:numCache>
                <c:formatCode>General</c:formatCode>
                <c:ptCount val="150"/>
                <c:pt idx="0">
                  <c:v>-28974</c:v>
                </c:pt>
                <c:pt idx="1">
                  <c:v>-17423</c:v>
                </c:pt>
                <c:pt idx="2">
                  <c:v>-17353</c:v>
                </c:pt>
                <c:pt idx="3">
                  <c:v>-17303.5</c:v>
                </c:pt>
                <c:pt idx="4">
                  <c:v>-17219</c:v>
                </c:pt>
                <c:pt idx="5">
                  <c:v>-17143</c:v>
                </c:pt>
                <c:pt idx="6">
                  <c:v>-17128.5</c:v>
                </c:pt>
                <c:pt idx="7">
                  <c:v>-17081.5</c:v>
                </c:pt>
                <c:pt idx="8">
                  <c:v>-16112</c:v>
                </c:pt>
                <c:pt idx="9">
                  <c:v>-15069</c:v>
                </c:pt>
                <c:pt idx="10">
                  <c:v>-14943.5</c:v>
                </c:pt>
                <c:pt idx="11">
                  <c:v>-13030</c:v>
                </c:pt>
                <c:pt idx="12">
                  <c:v>-12910</c:v>
                </c:pt>
                <c:pt idx="13">
                  <c:v>-3</c:v>
                </c:pt>
                <c:pt idx="14">
                  <c:v>-0.5</c:v>
                </c:pt>
                <c:pt idx="15">
                  <c:v>0</c:v>
                </c:pt>
                <c:pt idx="16">
                  <c:v>12802.5</c:v>
                </c:pt>
                <c:pt idx="17">
                  <c:v>12802.5</c:v>
                </c:pt>
                <c:pt idx="18">
                  <c:v>18066.5</c:v>
                </c:pt>
                <c:pt idx="19">
                  <c:v>22285</c:v>
                </c:pt>
                <c:pt idx="20">
                  <c:v>22431</c:v>
                </c:pt>
                <c:pt idx="21">
                  <c:v>24266</c:v>
                </c:pt>
                <c:pt idx="22">
                  <c:v>24487.5</c:v>
                </c:pt>
                <c:pt idx="23">
                  <c:v>24520.5</c:v>
                </c:pt>
                <c:pt idx="24">
                  <c:v>25399</c:v>
                </c:pt>
                <c:pt idx="25">
                  <c:v>26276</c:v>
                </c:pt>
                <c:pt idx="26">
                  <c:v>26620</c:v>
                </c:pt>
                <c:pt idx="27">
                  <c:v>26659</c:v>
                </c:pt>
                <c:pt idx="28">
                  <c:v>27357</c:v>
                </c:pt>
                <c:pt idx="29">
                  <c:v>27730</c:v>
                </c:pt>
                <c:pt idx="30">
                  <c:v>28808</c:v>
                </c:pt>
                <c:pt idx="31">
                  <c:v>29862.5</c:v>
                </c:pt>
              </c:numCache>
            </c:numRef>
          </c:xVal>
          <c:yVal>
            <c:numRef>
              <c:f>'B (1)'!$W$21:$W$170</c:f>
              <c:numCache>
                <c:formatCode>General</c:formatCode>
                <c:ptCount val="150"/>
                <c:pt idx="0">
                  <c:v>-2.3923861782828293E-3</c:v>
                </c:pt>
                <c:pt idx="1">
                  <c:v>1.0646612199031971E-2</c:v>
                </c:pt>
                <c:pt idx="2">
                  <c:v>8.9877844032113519E-3</c:v>
                </c:pt>
                <c:pt idx="3">
                  <c:v>-1.0348062118952922E-3</c:v>
                </c:pt>
                <c:pt idx="4">
                  <c:v>1.6143363923685761E-3</c:v>
                </c:pt>
                <c:pt idx="5">
                  <c:v>-9.9843489234202332E-3</c:v>
                </c:pt>
                <c:pt idx="6">
                  <c:v>1.0322577939983951E-2</c:v>
                </c:pt>
                <c:pt idx="7">
                  <c:v>-3.8892384085818937E-3</c:v>
                </c:pt>
                <c:pt idx="8">
                  <c:v>-1.3600499909988684E-2</c:v>
                </c:pt>
                <c:pt idx="9">
                  <c:v>3.0603623131105068E-3</c:v>
                </c:pt>
                <c:pt idx="10">
                  <c:v>-1.1519451952644852E-2</c:v>
                </c:pt>
                <c:pt idx="11">
                  <c:v>-2.9517205575931918E-3</c:v>
                </c:pt>
                <c:pt idx="12">
                  <c:v>-2.071698228875269E-2</c:v>
                </c:pt>
                <c:pt idx="13">
                  <c:v>2.5951265480054974E-3</c:v>
                </c:pt>
                <c:pt idx="14">
                  <c:v>3.0923139192987597E-3</c:v>
                </c:pt>
                <c:pt idx="15">
                  <c:v>2.2317514996760485E-3</c:v>
                </c:pt>
                <c:pt idx="16">
                  <c:v>-1.4426929319287102E-3</c:v>
                </c:pt>
                <c:pt idx="17">
                  <c:v>5.5730706847874345E-4</c:v>
                </c:pt>
                <c:pt idx="18">
                  <c:v>-3.4221730316316111E-3</c:v>
                </c:pt>
                <c:pt idx="19">
                  <c:v>-3.3939324914075975E-3</c:v>
                </c:pt>
                <c:pt idx="20">
                  <c:v>-2.3951674759232836E-3</c:v>
                </c:pt>
                <c:pt idx="21">
                  <c:v>-2.4198422347111448E-3</c:v>
                </c:pt>
                <c:pt idx="22">
                  <c:v>-1.5007513557194208E-4</c:v>
                </c:pt>
                <c:pt idx="23">
                  <c:v>-5.2754719669887568E-4</c:v>
                </c:pt>
                <c:pt idx="24">
                  <c:v>-2.4913133481256067E-3</c:v>
                </c:pt>
                <c:pt idx="25">
                  <c:v>-1.2650334354987816E-3</c:v>
                </c:pt>
                <c:pt idx="26">
                  <c:v>6.1420469932033095E-4</c:v>
                </c:pt>
                <c:pt idx="27">
                  <c:v>-3.6559394119399652E-3</c:v>
                </c:pt>
                <c:pt idx="28">
                  <c:v>1.6882567255244868E-3</c:v>
                </c:pt>
                <c:pt idx="29">
                  <c:v>3.3288209489909446E-3</c:v>
                </c:pt>
                <c:pt idx="30">
                  <c:v>1.4652588408357453E-3</c:v>
                </c:pt>
                <c:pt idx="31">
                  <c:v>2.816197245267528E-3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A8A-42C8-B0EF-1C2A0C4E45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4328024"/>
        <c:axId val="1"/>
      </c:scatterChart>
      <c:valAx>
        <c:axId val="7443280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727272727272723"/>
              <c:y val="0.902893429643608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1239669421487603E-2"/>
              <c:y val="0.427686384243291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4432802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1.3223140495867768E-2"/>
          <c:y val="0.94628099173553715"/>
          <c:w val="0.98512396694214877"/>
          <c:h val="0.987603305785123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VW Boo - O-C Diagr.</a:t>
            </a:r>
          </a:p>
        </c:rich>
      </c:tx>
      <c:layout>
        <c:manualLayout>
          <c:xMode val="edge"/>
          <c:yMode val="edge"/>
          <c:x val="0.37480114028808598"/>
          <c:y val="3.4285714285714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035087719298245"/>
          <c:y val="0.14000000000000001"/>
          <c:w val="0.80701754385964908"/>
          <c:h val="0.6171428571428571"/>
        </c:manualLayout>
      </c:layout>
      <c:scatterChart>
        <c:scatterStyle val="lineMarker"/>
        <c:varyColors val="0"/>
        <c:ser>
          <c:idx val="0"/>
          <c:order val="0"/>
          <c:tx>
            <c:strRef>
              <c:f>Active!$H$20:$H$20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Active!$F$21:$F$868</c:f>
              <c:numCache>
                <c:formatCode>General</c:formatCode>
                <c:ptCount val="848"/>
                <c:pt idx="0">
                  <c:v>-6198.5</c:v>
                </c:pt>
                <c:pt idx="1">
                  <c:v>-5182</c:v>
                </c:pt>
                <c:pt idx="2">
                  <c:v>0.5</c:v>
                </c:pt>
                <c:pt idx="3">
                  <c:v>0.5</c:v>
                </c:pt>
                <c:pt idx="4">
                  <c:v>3.5</c:v>
                </c:pt>
                <c:pt idx="5">
                  <c:v>9.5</c:v>
                </c:pt>
                <c:pt idx="6">
                  <c:v>12</c:v>
                </c:pt>
                <c:pt idx="7">
                  <c:v>15</c:v>
                </c:pt>
                <c:pt idx="8">
                  <c:v>21</c:v>
                </c:pt>
                <c:pt idx="9">
                  <c:v>61.5</c:v>
                </c:pt>
                <c:pt idx="10">
                  <c:v>96.5</c:v>
                </c:pt>
                <c:pt idx="11">
                  <c:v>114.5</c:v>
                </c:pt>
                <c:pt idx="12">
                  <c:v>117</c:v>
                </c:pt>
                <c:pt idx="13">
                  <c:v>207.5</c:v>
                </c:pt>
                <c:pt idx="14">
                  <c:v>210.5</c:v>
                </c:pt>
                <c:pt idx="15">
                  <c:v>280.5</c:v>
                </c:pt>
                <c:pt idx="16">
                  <c:v>283.5</c:v>
                </c:pt>
                <c:pt idx="17">
                  <c:v>298</c:v>
                </c:pt>
                <c:pt idx="18">
                  <c:v>1189.5</c:v>
                </c:pt>
                <c:pt idx="19">
                  <c:v>1204</c:v>
                </c:pt>
                <c:pt idx="20">
                  <c:v>1207</c:v>
                </c:pt>
                <c:pt idx="21">
                  <c:v>11551.5</c:v>
                </c:pt>
                <c:pt idx="22">
                  <c:v>11621.5</c:v>
                </c:pt>
                <c:pt idx="23">
                  <c:v>11671</c:v>
                </c:pt>
                <c:pt idx="24">
                  <c:v>11755.5</c:v>
                </c:pt>
                <c:pt idx="25">
                  <c:v>11831.5</c:v>
                </c:pt>
                <c:pt idx="26">
                  <c:v>11846</c:v>
                </c:pt>
                <c:pt idx="27">
                  <c:v>11893</c:v>
                </c:pt>
                <c:pt idx="28">
                  <c:v>11893</c:v>
                </c:pt>
                <c:pt idx="29">
                  <c:v>12862.5</c:v>
                </c:pt>
                <c:pt idx="30">
                  <c:v>12862.5</c:v>
                </c:pt>
                <c:pt idx="31">
                  <c:v>13827</c:v>
                </c:pt>
                <c:pt idx="32">
                  <c:v>13905.5</c:v>
                </c:pt>
                <c:pt idx="33">
                  <c:v>14031</c:v>
                </c:pt>
                <c:pt idx="34">
                  <c:v>14031</c:v>
                </c:pt>
                <c:pt idx="35">
                  <c:v>15030.5</c:v>
                </c:pt>
                <c:pt idx="36">
                  <c:v>15091.5</c:v>
                </c:pt>
                <c:pt idx="37">
                  <c:v>15944.5</c:v>
                </c:pt>
                <c:pt idx="38">
                  <c:v>16064.5</c:v>
                </c:pt>
                <c:pt idx="39">
                  <c:v>16064.5</c:v>
                </c:pt>
                <c:pt idx="40">
                  <c:v>17069.5</c:v>
                </c:pt>
                <c:pt idx="41">
                  <c:v>17244.5</c:v>
                </c:pt>
                <c:pt idx="42">
                  <c:v>28971.5</c:v>
                </c:pt>
                <c:pt idx="43">
                  <c:v>28974</c:v>
                </c:pt>
                <c:pt idx="44">
                  <c:v>28974.5</c:v>
                </c:pt>
                <c:pt idx="45">
                  <c:v>33145</c:v>
                </c:pt>
                <c:pt idx="46">
                  <c:v>33171</c:v>
                </c:pt>
                <c:pt idx="47">
                  <c:v>33174</c:v>
                </c:pt>
                <c:pt idx="48">
                  <c:v>33439.5</c:v>
                </c:pt>
                <c:pt idx="49">
                  <c:v>33442.5</c:v>
                </c:pt>
                <c:pt idx="50">
                  <c:v>34520.5</c:v>
                </c:pt>
                <c:pt idx="51">
                  <c:v>35316</c:v>
                </c:pt>
                <c:pt idx="52">
                  <c:v>35386.5</c:v>
                </c:pt>
                <c:pt idx="53">
                  <c:v>35576</c:v>
                </c:pt>
                <c:pt idx="54">
                  <c:v>35595.5</c:v>
                </c:pt>
                <c:pt idx="55">
                  <c:v>38473</c:v>
                </c:pt>
                <c:pt idx="56">
                  <c:v>39429.5</c:v>
                </c:pt>
                <c:pt idx="57">
                  <c:v>39429.5</c:v>
                </c:pt>
                <c:pt idx="58">
                  <c:v>39709.5</c:v>
                </c:pt>
                <c:pt idx="59">
                  <c:v>40743</c:v>
                </c:pt>
                <c:pt idx="60">
                  <c:v>40776</c:v>
                </c:pt>
                <c:pt idx="61">
                  <c:v>41680.5</c:v>
                </c:pt>
                <c:pt idx="62">
                  <c:v>41681</c:v>
                </c:pt>
                <c:pt idx="63">
                  <c:v>41777</c:v>
                </c:pt>
                <c:pt idx="64">
                  <c:v>41777</c:v>
                </c:pt>
                <c:pt idx="65">
                  <c:v>41829.5</c:v>
                </c:pt>
                <c:pt idx="66">
                  <c:v>41835.5</c:v>
                </c:pt>
                <c:pt idx="67">
                  <c:v>41835.5</c:v>
                </c:pt>
                <c:pt idx="68">
                  <c:v>41835.5</c:v>
                </c:pt>
                <c:pt idx="69">
                  <c:v>42554.5</c:v>
                </c:pt>
                <c:pt idx="70">
                  <c:v>42560.5</c:v>
                </c:pt>
                <c:pt idx="71">
                  <c:v>42752.5</c:v>
                </c:pt>
                <c:pt idx="72">
                  <c:v>42752.5</c:v>
                </c:pt>
                <c:pt idx="73">
                  <c:v>42755.5</c:v>
                </c:pt>
                <c:pt idx="74">
                  <c:v>42755.5</c:v>
                </c:pt>
                <c:pt idx="75">
                  <c:v>42770</c:v>
                </c:pt>
                <c:pt idx="76">
                  <c:v>42776.5</c:v>
                </c:pt>
                <c:pt idx="77">
                  <c:v>43065</c:v>
                </c:pt>
                <c:pt idx="78">
                  <c:v>43983.5</c:v>
                </c:pt>
                <c:pt idx="79">
                  <c:v>45986.5</c:v>
                </c:pt>
                <c:pt idx="80">
                  <c:v>46057.5</c:v>
                </c:pt>
                <c:pt idx="81">
                  <c:v>46060.5</c:v>
                </c:pt>
                <c:pt idx="82">
                  <c:v>46094.5</c:v>
                </c:pt>
                <c:pt idx="83">
                  <c:v>46123.5</c:v>
                </c:pt>
                <c:pt idx="84">
                  <c:v>46126.5</c:v>
                </c:pt>
                <c:pt idx="85">
                  <c:v>46129.5</c:v>
                </c:pt>
                <c:pt idx="86">
                  <c:v>47026.5</c:v>
                </c:pt>
                <c:pt idx="87">
                  <c:v>47041</c:v>
                </c:pt>
                <c:pt idx="88">
                  <c:v>47041</c:v>
                </c:pt>
                <c:pt idx="89">
                  <c:v>47070.5</c:v>
                </c:pt>
                <c:pt idx="90">
                  <c:v>49001.5</c:v>
                </c:pt>
                <c:pt idx="91">
                  <c:v>50615.5</c:v>
                </c:pt>
                <c:pt idx="92">
                  <c:v>51228</c:v>
                </c:pt>
                <c:pt idx="93">
                  <c:v>51259.5</c:v>
                </c:pt>
                <c:pt idx="94">
                  <c:v>51259.5</c:v>
                </c:pt>
                <c:pt idx="95">
                  <c:v>51405.5</c:v>
                </c:pt>
                <c:pt idx="96">
                  <c:v>52495</c:v>
                </c:pt>
                <c:pt idx="97">
                  <c:v>52495.5</c:v>
                </c:pt>
                <c:pt idx="98">
                  <c:v>53240.5</c:v>
                </c:pt>
                <c:pt idx="99">
                  <c:v>53313.5</c:v>
                </c:pt>
                <c:pt idx="100">
                  <c:v>53462</c:v>
                </c:pt>
                <c:pt idx="101">
                  <c:v>53462</c:v>
                </c:pt>
                <c:pt idx="102">
                  <c:v>53495</c:v>
                </c:pt>
                <c:pt idx="103">
                  <c:v>54373.5</c:v>
                </c:pt>
                <c:pt idx="104">
                  <c:v>54373.5</c:v>
                </c:pt>
                <c:pt idx="105">
                  <c:v>54418</c:v>
                </c:pt>
                <c:pt idx="106">
                  <c:v>54450</c:v>
                </c:pt>
                <c:pt idx="107">
                  <c:v>54532</c:v>
                </c:pt>
                <c:pt idx="108">
                  <c:v>54585</c:v>
                </c:pt>
                <c:pt idx="109">
                  <c:v>54611</c:v>
                </c:pt>
                <c:pt idx="110">
                  <c:v>55250.5</c:v>
                </c:pt>
                <c:pt idx="111">
                  <c:v>55594.5</c:v>
                </c:pt>
                <c:pt idx="112">
                  <c:v>55633.5</c:v>
                </c:pt>
                <c:pt idx="113">
                  <c:v>55656.5</c:v>
                </c:pt>
                <c:pt idx="114">
                  <c:v>55659.5</c:v>
                </c:pt>
                <c:pt idx="115">
                  <c:v>56331.5</c:v>
                </c:pt>
                <c:pt idx="116">
                  <c:v>56331.5</c:v>
                </c:pt>
                <c:pt idx="117">
                  <c:v>56704.5</c:v>
                </c:pt>
                <c:pt idx="118">
                  <c:v>57690</c:v>
                </c:pt>
                <c:pt idx="119">
                  <c:v>57782.5</c:v>
                </c:pt>
                <c:pt idx="120">
                  <c:v>58721.5</c:v>
                </c:pt>
                <c:pt idx="121">
                  <c:v>58823.5</c:v>
                </c:pt>
                <c:pt idx="122">
                  <c:v>58837</c:v>
                </c:pt>
                <c:pt idx="123">
                  <c:v>58849.5</c:v>
                </c:pt>
                <c:pt idx="124">
                  <c:v>59830.5</c:v>
                </c:pt>
                <c:pt idx="125">
                  <c:v>60838.5</c:v>
                </c:pt>
                <c:pt idx="126">
                  <c:v>60964.5</c:v>
                </c:pt>
                <c:pt idx="127">
                  <c:v>60977.5</c:v>
                </c:pt>
                <c:pt idx="128">
                  <c:v>60977.5</c:v>
                </c:pt>
                <c:pt idx="129">
                  <c:v>60977.5</c:v>
                </c:pt>
                <c:pt idx="130">
                  <c:v>60984.5</c:v>
                </c:pt>
                <c:pt idx="131">
                  <c:v>60990</c:v>
                </c:pt>
                <c:pt idx="132">
                  <c:v>61043.5</c:v>
                </c:pt>
                <c:pt idx="133">
                  <c:v>61067</c:v>
                </c:pt>
                <c:pt idx="134">
                  <c:v>61964</c:v>
                </c:pt>
                <c:pt idx="135">
                  <c:v>62028</c:v>
                </c:pt>
                <c:pt idx="136">
                  <c:v>62042</c:v>
                </c:pt>
                <c:pt idx="137">
                  <c:v>62042</c:v>
                </c:pt>
                <c:pt idx="138">
                  <c:v>62042</c:v>
                </c:pt>
                <c:pt idx="139">
                  <c:v>62112.5</c:v>
                </c:pt>
                <c:pt idx="140">
                  <c:v>62112.5</c:v>
                </c:pt>
                <c:pt idx="141">
                  <c:v>62874.5</c:v>
                </c:pt>
                <c:pt idx="142">
                  <c:v>62933</c:v>
                </c:pt>
                <c:pt idx="143">
                  <c:v>62934</c:v>
                </c:pt>
                <c:pt idx="144">
                  <c:v>62934</c:v>
                </c:pt>
                <c:pt idx="145">
                  <c:v>63135</c:v>
                </c:pt>
                <c:pt idx="146">
                  <c:v>63160.5</c:v>
                </c:pt>
                <c:pt idx="147">
                  <c:v>63160.5</c:v>
                </c:pt>
                <c:pt idx="148">
                  <c:v>63160.5</c:v>
                </c:pt>
                <c:pt idx="149">
                  <c:v>63292</c:v>
                </c:pt>
                <c:pt idx="150">
                  <c:v>63849.5</c:v>
                </c:pt>
                <c:pt idx="151">
                  <c:v>63984</c:v>
                </c:pt>
                <c:pt idx="152">
                  <c:v>63987</c:v>
                </c:pt>
                <c:pt idx="153">
                  <c:v>64083.5</c:v>
                </c:pt>
                <c:pt idx="154">
                  <c:v>64238.5</c:v>
                </c:pt>
                <c:pt idx="155">
                  <c:v>64277.5</c:v>
                </c:pt>
                <c:pt idx="156">
                  <c:v>64303.5</c:v>
                </c:pt>
                <c:pt idx="157">
                  <c:v>64338.5</c:v>
                </c:pt>
                <c:pt idx="158">
                  <c:v>64970</c:v>
                </c:pt>
                <c:pt idx="159">
                  <c:v>64990.5</c:v>
                </c:pt>
                <c:pt idx="160">
                  <c:v>65106.5</c:v>
                </c:pt>
                <c:pt idx="161">
                  <c:v>65229</c:v>
                </c:pt>
                <c:pt idx="162">
                  <c:v>65272</c:v>
                </c:pt>
                <c:pt idx="163">
                  <c:v>65286.5</c:v>
                </c:pt>
                <c:pt idx="164">
                  <c:v>65303.5</c:v>
                </c:pt>
                <c:pt idx="165">
                  <c:v>65379.5</c:v>
                </c:pt>
                <c:pt idx="166">
                  <c:v>66319.5</c:v>
                </c:pt>
                <c:pt idx="167">
                  <c:v>66966.5</c:v>
                </c:pt>
                <c:pt idx="168">
                  <c:v>67271</c:v>
                </c:pt>
                <c:pt idx="169">
                  <c:v>67295</c:v>
                </c:pt>
                <c:pt idx="170">
                  <c:v>67332</c:v>
                </c:pt>
                <c:pt idx="171">
                  <c:v>67400.5</c:v>
                </c:pt>
                <c:pt idx="172">
                  <c:v>68302.5</c:v>
                </c:pt>
                <c:pt idx="173">
                  <c:v>68305</c:v>
                </c:pt>
                <c:pt idx="174">
                  <c:v>68311</c:v>
                </c:pt>
                <c:pt idx="175">
                  <c:v>68311</c:v>
                </c:pt>
                <c:pt idx="176">
                  <c:v>68311</c:v>
                </c:pt>
                <c:pt idx="177">
                  <c:v>68320.5</c:v>
                </c:pt>
                <c:pt idx="178">
                  <c:v>68320.5</c:v>
                </c:pt>
                <c:pt idx="179">
                  <c:v>68323.5</c:v>
                </c:pt>
                <c:pt idx="180">
                  <c:v>68335</c:v>
                </c:pt>
                <c:pt idx="181">
                  <c:v>68335</c:v>
                </c:pt>
                <c:pt idx="182">
                  <c:v>68381</c:v>
                </c:pt>
                <c:pt idx="183">
                  <c:v>68381</c:v>
                </c:pt>
                <c:pt idx="184">
                  <c:v>68381</c:v>
                </c:pt>
                <c:pt idx="185">
                  <c:v>68389.5</c:v>
                </c:pt>
                <c:pt idx="186">
                  <c:v>68389.5</c:v>
                </c:pt>
                <c:pt idx="187">
                  <c:v>68390</c:v>
                </c:pt>
                <c:pt idx="188">
                  <c:v>68427.5</c:v>
                </c:pt>
                <c:pt idx="189">
                  <c:v>68465.5</c:v>
                </c:pt>
                <c:pt idx="190">
                  <c:v>68465.5</c:v>
                </c:pt>
                <c:pt idx="191">
                  <c:v>68465.5</c:v>
                </c:pt>
                <c:pt idx="192">
                  <c:v>68472</c:v>
                </c:pt>
                <c:pt idx="193">
                  <c:v>68472</c:v>
                </c:pt>
                <c:pt idx="194">
                  <c:v>69296.5</c:v>
                </c:pt>
                <c:pt idx="195">
                  <c:v>69296.5</c:v>
                </c:pt>
                <c:pt idx="196">
                  <c:v>69424.5</c:v>
                </c:pt>
                <c:pt idx="197">
                  <c:v>69424.5</c:v>
                </c:pt>
                <c:pt idx="198">
                  <c:v>69445</c:v>
                </c:pt>
                <c:pt idx="199">
                  <c:v>69445</c:v>
                </c:pt>
                <c:pt idx="200">
                  <c:v>69467.5</c:v>
                </c:pt>
                <c:pt idx="201">
                  <c:v>69553</c:v>
                </c:pt>
                <c:pt idx="202">
                  <c:v>69553</c:v>
                </c:pt>
                <c:pt idx="203">
                  <c:v>69604.5</c:v>
                </c:pt>
                <c:pt idx="204">
                  <c:v>69604.5</c:v>
                </c:pt>
                <c:pt idx="205">
                  <c:v>70177.5</c:v>
                </c:pt>
                <c:pt idx="206">
                  <c:v>70224</c:v>
                </c:pt>
                <c:pt idx="207">
                  <c:v>70227</c:v>
                </c:pt>
                <c:pt idx="208">
                  <c:v>70233</c:v>
                </c:pt>
                <c:pt idx="209">
                  <c:v>70308.5</c:v>
                </c:pt>
                <c:pt idx="210">
                  <c:v>70309</c:v>
                </c:pt>
                <c:pt idx="211">
                  <c:v>70343.5</c:v>
                </c:pt>
                <c:pt idx="212">
                  <c:v>70423</c:v>
                </c:pt>
                <c:pt idx="213">
                  <c:v>70460</c:v>
                </c:pt>
                <c:pt idx="214">
                  <c:v>70460.5</c:v>
                </c:pt>
                <c:pt idx="215">
                  <c:v>70480.5</c:v>
                </c:pt>
                <c:pt idx="216">
                  <c:v>70481</c:v>
                </c:pt>
                <c:pt idx="217">
                  <c:v>70481</c:v>
                </c:pt>
                <c:pt idx="218">
                  <c:v>70481</c:v>
                </c:pt>
                <c:pt idx="219">
                  <c:v>70481</c:v>
                </c:pt>
                <c:pt idx="220">
                  <c:v>70485</c:v>
                </c:pt>
                <c:pt idx="221">
                  <c:v>70485</c:v>
                </c:pt>
                <c:pt idx="222">
                  <c:v>71428</c:v>
                </c:pt>
                <c:pt idx="223">
                  <c:v>71470</c:v>
                </c:pt>
                <c:pt idx="224">
                  <c:v>71472.5</c:v>
                </c:pt>
                <c:pt idx="225">
                  <c:v>71509</c:v>
                </c:pt>
                <c:pt idx="226">
                  <c:v>71511.5</c:v>
                </c:pt>
                <c:pt idx="227">
                  <c:v>71512</c:v>
                </c:pt>
                <c:pt idx="228">
                  <c:v>71554</c:v>
                </c:pt>
                <c:pt idx="229">
                  <c:v>71592.5</c:v>
                </c:pt>
                <c:pt idx="230">
                  <c:v>71644</c:v>
                </c:pt>
                <c:pt idx="231">
                  <c:v>71656</c:v>
                </c:pt>
                <c:pt idx="232">
                  <c:v>71658.5</c:v>
                </c:pt>
                <c:pt idx="233">
                  <c:v>71670.5</c:v>
                </c:pt>
                <c:pt idx="234">
                  <c:v>71782</c:v>
                </c:pt>
                <c:pt idx="235">
                  <c:v>71782</c:v>
                </c:pt>
                <c:pt idx="236">
                  <c:v>72367</c:v>
                </c:pt>
                <c:pt idx="237">
                  <c:v>72436</c:v>
                </c:pt>
                <c:pt idx="238">
                  <c:v>72498</c:v>
                </c:pt>
                <c:pt idx="239">
                  <c:v>72559.5</c:v>
                </c:pt>
                <c:pt idx="240">
                  <c:v>72749</c:v>
                </c:pt>
                <c:pt idx="241">
                  <c:v>73765.5</c:v>
                </c:pt>
                <c:pt idx="242">
                  <c:v>73928.5</c:v>
                </c:pt>
                <c:pt idx="243">
                  <c:v>74683.5</c:v>
                </c:pt>
                <c:pt idx="244">
                  <c:v>74857.5</c:v>
                </c:pt>
                <c:pt idx="245">
                  <c:v>75719.5</c:v>
                </c:pt>
                <c:pt idx="246">
                  <c:v>75812.5</c:v>
                </c:pt>
                <c:pt idx="247">
                  <c:v>75813</c:v>
                </c:pt>
                <c:pt idx="248">
                  <c:v>75897.5</c:v>
                </c:pt>
                <c:pt idx="249">
                  <c:v>75939</c:v>
                </c:pt>
                <c:pt idx="250">
                  <c:v>76894.5</c:v>
                </c:pt>
                <c:pt idx="251">
                  <c:v>76941</c:v>
                </c:pt>
                <c:pt idx="252">
                  <c:v>76955</c:v>
                </c:pt>
                <c:pt idx="253">
                  <c:v>76958.5</c:v>
                </c:pt>
                <c:pt idx="254">
                  <c:v>76979</c:v>
                </c:pt>
                <c:pt idx="255">
                  <c:v>77751</c:v>
                </c:pt>
                <c:pt idx="256">
                  <c:v>77892.5</c:v>
                </c:pt>
                <c:pt idx="257">
                  <c:v>77978</c:v>
                </c:pt>
                <c:pt idx="258">
                  <c:v>77980.5</c:v>
                </c:pt>
                <c:pt idx="259">
                  <c:v>78025</c:v>
                </c:pt>
                <c:pt idx="260">
                  <c:v>78916.5</c:v>
                </c:pt>
                <c:pt idx="261">
                  <c:v>78975</c:v>
                </c:pt>
                <c:pt idx="262">
                  <c:v>79208</c:v>
                </c:pt>
                <c:pt idx="263">
                  <c:v>79263.5</c:v>
                </c:pt>
                <c:pt idx="264">
                  <c:v>79790</c:v>
                </c:pt>
                <c:pt idx="265">
                  <c:v>79825.5</c:v>
                </c:pt>
                <c:pt idx="266">
                  <c:v>79974</c:v>
                </c:pt>
                <c:pt idx="267">
                  <c:v>80186.5</c:v>
                </c:pt>
                <c:pt idx="268">
                  <c:v>80245</c:v>
                </c:pt>
                <c:pt idx="269">
                  <c:v>80993.5</c:v>
                </c:pt>
                <c:pt idx="270">
                  <c:v>81056</c:v>
                </c:pt>
                <c:pt idx="271">
                  <c:v>81061.5</c:v>
                </c:pt>
                <c:pt idx="272">
                  <c:v>81165.5</c:v>
                </c:pt>
                <c:pt idx="273">
                  <c:v>81340.5</c:v>
                </c:pt>
                <c:pt idx="274">
                  <c:v>82147</c:v>
                </c:pt>
                <c:pt idx="275">
                  <c:v>82147.5</c:v>
                </c:pt>
                <c:pt idx="276">
                  <c:v>82281</c:v>
                </c:pt>
                <c:pt idx="277">
                  <c:v>82304.5</c:v>
                </c:pt>
                <c:pt idx="278">
                  <c:v>82304.5</c:v>
                </c:pt>
                <c:pt idx="279">
                  <c:v>82363</c:v>
                </c:pt>
                <c:pt idx="280">
                  <c:v>82374.5</c:v>
                </c:pt>
                <c:pt idx="281">
                  <c:v>83076.5</c:v>
                </c:pt>
                <c:pt idx="282">
                  <c:v>83309.5</c:v>
                </c:pt>
                <c:pt idx="283">
                  <c:v>83336</c:v>
                </c:pt>
                <c:pt idx="284">
                  <c:v>83414.5</c:v>
                </c:pt>
                <c:pt idx="285">
                  <c:v>83440.5</c:v>
                </c:pt>
                <c:pt idx="286">
                  <c:v>84349.5</c:v>
                </c:pt>
                <c:pt idx="287">
                  <c:v>84350</c:v>
                </c:pt>
                <c:pt idx="288">
                  <c:v>84428.5</c:v>
                </c:pt>
                <c:pt idx="289">
                  <c:v>84579.5</c:v>
                </c:pt>
              </c:numCache>
            </c:numRef>
          </c:xVal>
          <c:yVal>
            <c:numRef>
              <c:f>Active!$H$21:$H$868</c:f>
              <c:numCache>
                <c:formatCode>General</c:formatCode>
                <c:ptCount val="848"/>
                <c:pt idx="28">
                  <c:v>-9.160262526711449E-2</c:v>
                </c:pt>
                <c:pt idx="30">
                  <c:v>-9.2036388428823557E-2</c:v>
                </c:pt>
                <c:pt idx="39">
                  <c:v>-7.8710869725910015E-2</c:v>
                </c:pt>
                <c:pt idx="40">
                  <c:v>-8.6438494246976916E-2</c:v>
                </c:pt>
                <c:pt idx="41">
                  <c:v>-4.1112458711722866E-2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1BE-4F79-B2C7-93A27DD1A484}"/>
            </c:ext>
          </c:extLst>
        </c:ser>
        <c:ser>
          <c:idx val="1"/>
          <c:order val="1"/>
          <c:tx>
            <c:strRef>
              <c:f>Active!$I$20:$I$20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Active!$D$22:$D$44</c:f>
                <c:numCache>
                  <c:formatCode>General</c:formatCode>
                  <c:ptCount val="2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Active!$F$21:$F$868</c:f>
              <c:numCache>
                <c:formatCode>General</c:formatCode>
                <c:ptCount val="848"/>
                <c:pt idx="0">
                  <c:v>-6198.5</c:v>
                </c:pt>
                <c:pt idx="1">
                  <c:v>-5182</c:v>
                </c:pt>
                <c:pt idx="2">
                  <c:v>0.5</c:v>
                </c:pt>
                <c:pt idx="3">
                  <c:v>0.5</c:v>
                </c:pt>
                <c:pt idx="4">
                  <c:v>3.5</c:v>
                </c:pt>
                <c:pt idx="5">
                  <c:v>9.5</c:v>
                </c:pt>
                <c:pt idx="6">
                  <c:v>12</c:v>
                </c:pt>
                <c:pt idx="7">
                  <c:v>15</c:v>
                </c:pt>
                <c:pt idx="8">
                  <c:v>21</c:v>
                </c:pt>
                <c:pt idx="9">
                  <c:v>61.5</c:v>
                </c:pt>
                <c:pt idx="10">
                  <c:v>96.5</c:v>
                </c:pt>
                <c:pt idx="11">
                  <c:v>114.5</c:v>
                </c:pt>
                <c:pt idx="12">
                  <c:v>117</c:v>
                </c:pt>
                <c:pt idx="13">
                  <c:v>207.5</c:v>
                </c:pt>
                <c:pt idx="14">
                  <c:v>210.5</c:v>
                </c:pt>
                <c:pt idx="15">
                  <c:v>280.5</c:v>
                </c:pt>
                <c:pt idx="16">
                  <c:v>283.5</c:v>
                </c:pt>
                <c:pt idx="17">
                  <c:v>298</c:v>
                </c:pt>
                <c:pt idx="18">
                  <c:v>1189.5</c:v>
                </c:pt>
                <c:pt idx="19">
                  <c:v>1204</c:v>
                </c:pt>
                <c:pt idx="20">
                  <c:v>1207</c:v>
                </c:pt>
                <c:pt idx="21">
                  <c:v>11551.5</c:v>
                </c:pt>
                <c:pt idx="22">
                  <c:v>11621.5</c:v>
                </c:pt>
                <c:pt idx="23">
                  <c:v>11671</c:v>
                </c:pt>
                <c:pt idx="24">
                  <c:v>11755.5</c:v>
                </c:pt>
                <c:pt idx="25">
                  <c:v>11831.5</c:v>
                </c:pt>
                <c:pt idx="26">
                  <c:v>11846</c:v>
                </c:pt>
                <c:pt idx="27">
                  <c:v>11893</c:v>
                </c:pt>
                <c:pt idx="28">
                  <c:v>11893</c:v>
                </c:pt>
                <c:pt idx="29">
                  <c:v>12862.5</c:v>
                </c:pt>
                <c:pt idx="30">
                  <c:v>12862.5</c:v>
                </c:pt>
                <c:pt idx="31">
                  <c:v>13827</c:v>
                </c:pt>
                <c:pt idx="32">
                  <c:v>13905.5</c:v>
                </c:pt>
                <c:pt idx="33">
                  <c:v>14031</c:v>
                </c:pt>
                <c:pt idx="34">
                  <c:v>14031</c:v>
                </c:pt>
                <c:pt idx="35">
                  <c:v>15030.5</c:v>
                </c:pt>
                <c:pt idx="36">
                  <c:v>15091.5</c:v>
                </c:pt>
                <c:pt idx="37">
                  <c:v>15944.5</c:v>
                </c:pt>
                <c:pt idx="38">
                  <c:v>16064.5</c:v>
                </c:pt>
                <c:pt idx="39">
                  <c:v>16064.5</c:v>
                </c:pt>
                <c:pt idx="40">
                  <c:v>17069.5</c:v>
                </c:pt>
                <c:pt idx="41">
                  <c:v>17244.5</c:v>
                </c:pt>
                <c:pt idx="42">
                  <c:v>28971.5</c:v>
                </c:pt>
                <c:pt idx="43">
                  <c:v>28974</c:v>
                </c:pt>
                <c:pt idx="44">
                  <c:v>28974.5</c:v>
                </c:pt>
                <c:pt idx="45">
                  <c:v>33145</c:v>
                </c:pt>
                <c:pt idx="46">
                  <c:v>33171</c:v>
                </c:pt>
                <c:pt idx="47">
                  <c:v>33174</c:v>
                </c:pt>
                <c:pt idx="48">
                  <c:v>33439.5</c:v>
                </c:pt>
                <c:pt idx="49">
                  <c:v>33442.5</c:v>
                </c:pt>
                <c:pt idx="50">
                  <c:v>34520.5</c:v>
                </c:pt>
                <c:pt idx="51">
                  <c:v>35316</c:v>
                </c:pt>
                <c:pt idx="52">
                  <c:v>35386.5</c:v>
                </c:pt>
                <c:pt idx="53">
                  <c:v>35576</c:v>
                </c:pt>
                <c:pt idx="54">
                  <c:v>35595.5</c:v>
                </c:pt>
                <c:pt idx="55">
                  <c:v>38473</c:v>
                </c:pt>
                <c:pt idx="56">
                  <c:v>39429.5</c:v>
                </c:pt>
                <c:pt idx="57">
                  <c:v>39429.5</c:v>
                </c:pt>
                <c:pt idx="58">
                  <c:v>39709.5</c:v>
                </c:pt>
                <c:pt idx="59">
                  <c:v>40743</c:v>
                </c:pt>
                <c:pt idx="60">
                  <c:v>40776</c:v>
                </c:pt>
                <c:pt idx="61">
                  <c:v>41680.5</c:v>
                </c:pt>
                <c:pt idx="62">
                  <c:v>41681</c:v>
                </c:pt>
                <c:pt idx="63">
                  <c:v>41777</c:v>
                </c:pt>
                <c:pt idx="64">
                  <c:v>41777</c:v>
                </c:pt>
                <c:pt idx="65">
                  <c:v>41829.5</c:v>
                </c:pt>
                <c:pt idx="66">
                  <c:v>41835.5</c:v>
                </c:pt>
                <c:pt idx="67">
                  <c:v>41835.5</c:v>
                </c:pt>
                <c:pt idx="68">
                  <c:v>41835.5</c:v>
                </c:pt>
                <c:pt idx="69">
                  <c:v>42554.5</c:v>
                </c:pt>
                <c:pt idx="70">
                  <c:v>42560.5</c:v>
                </c:pt>
                <c:pt idx="71">
                  <c:v>42752.5</c:v>
                </c:pt>
                <c:pt idx="72">
                  <c:v>42752.5</c:v>
                </c:pt>
                <c:pt idx="73">
                  <c:v>42755.5</c:v>
                </c:pt>
                <c:pt idx="74">
                  <c:v>42755.5</c:v>
                </c:pt>
                <c:pt idx="75">
                  <c:v>42770</c:v>
                </c:pt>
                <c:pt idx="76">
                  <c:v>42776.5</c:v>
                </c:pt>
                <c:pt idx="77">
                  <c:v>43065</c:v>
                </c:pt>
                <c:pt idx="78">
                  <c:v>43983.5</c:v>
                </c:pt>
                <c:pt idx="79">
                  <c:v>45986.5</c:v>
                </c:pt>
                <c:pt idx="80">
                  <c:v>46057.5</c:v>
                </c:pt>
                <c:pt idx="81">
                  <c:v>46060.5</c:v>
                </c:pt>
                <c:pt idx="82">
                  <c:v>46094.5</c:v>
                </c:pt>
                <c:pt idx="83">
                  <c:v>46123.5</c:v>
                </c:pt>
                <c:pt idx="84">
                  <c:v>46126.5</c:v>
                </c:pt>
                <c:pt idx="85">
                  <c:v>46129.5</c:v>
                </c:pt>
                <c:pt idx="86">
                  <c:v>47026.5</c:v>
                </c:pt>
                <c:pt idx="87">
                  <c:v>47041</c:v>
                </c:pt>
                <c:pt idx="88">
                  <c:v>47041</c:v>
                </c:pt>
                <c:pt idx="89">
                  <c:v>47070.5</c:v>
                </c:pt>
                <c:pt idx="90">
                  <c:v>49001.5</c:v>
                </c:pt>
                <c:pt idx="91">
                  <c:v>50615.5</c:v>
                </c:pt>
                <c:pt idx="92">
                  <c:v>51228</c:v>
                </c:pt>
                <c:pt idx="93">
                  <c:v>51259.5</c:v>
                </c:pt>
                <c:pt idx="94">
                  <c:v>51259.5</c:v>
                </c:pt>
                <c:pt idx="95">
                  <c:v>51405.5</c:v>
                </c:pt>
                <c:pt idx="96">
                  <c:v>52495</c:v>
                </c:pt>
                <c:pt idx="97">
                  <c:v>52495.5</c:v>
                </c:pt>
                <c:pt idx="98">
                  <c:v>53240.5</c:v>
                </c:pt>
                <c:pt idx="99">
                  <c:v>53313.5</c:v>
                </c:pt>
                <c:pt idx="100">
                  <c:v>53462</c:v>
                </c:pt>
                <c:pt idx="101">
                  <c:v>53462</c:v>
                </c:pt>
                <c:pt idx="102">
                  <c:v>53495</c:v>
                </c:pt>
                <c:pt idx="103">
                  <c:v>54373.5</c:v>
                </c:pt>
                <c:pt idx="104">
                  <c:v>54373.5</c:v>
                </c:pt>
                <c:pt idx="105">
                  <c:v>54418</c:v>
                </c:pt>
                <c:pt idx="106">
                  <c:v>54450</c:v>
                </c:pt>
                <c:pt idx="107">
                  <c:v>54532</c:v>
                </c:pt>
                <c:pt idx="108">
                  <c:v>54585</c:v>
                </c:pt>
                <c:pt idx="109">
                  <c:v>54611</c:v>
                </c:pt>
                <c:pt idx="110">
                  <c:v>55250.5</c:v>
                </c:pt>
                <c:pt idx="111">
                  <c:v>55594.5</c:v>
                </c:pt>
                <c:pt idx="112">
                  <c:v>55633.5</c:v>
                </c:pt>
                <c:pt idx="113">
                  <c:v>55656.5</c:v>
                </c:pt>
                <c:pt idx="114">
                  <c:v>55659.5</c:v>
                </c:pt>
                <c:pt idx="115">
                  <c:v>56331.5</c:v>
                </c:pt>
                <c:pt idx="116">
                  <c:v>56331.5</c:v>
                </c:pt>
                <c:pt idx="117">
                  <c:v>56704.5</c:v>
                </c:pt>
                <c:pt idx="118">
                  <c:v>57690</c:v>
                </c:pt>
                <c:pt idx="119">
                  <c:v>57782.5</c:v>
                </c:pt>
                <c:pt idx="120">
                  <c:v>58721.5</c:v>
                </c:pt>
                <c:pt idx="121">
                  <c:v>58823.5</c:v>
                </c:pt>
                <c:pt idx="122">
                  <c:v>58837</c:v>
                </c:pt>
                <c:pt idx="123">
                  <c:v>58849.5</c:v>
                </c:pt>
                <c:pt idx="124">
                  <c:v>59830.5</c:v>
                </c:pt>
                <c:pt idx="125">
                  <c:v>60838.5</c:v>
                </c:pt>
                <c:pt idx="126">
                  <c:v>60964.5</c:v>
                </c:pt>
                <c:pt idx="127">
                  <c:v>60977.5</c:v>
                </c:pt>
                <c:pt idx="128">
                  <c:v>60977.5</c:v>
                </c:pt>
                <c:pt idx="129">
                  <c:v>60977.5</c:v>
                </c:pt>
                <c:pt idx="130">
                  <c:v>60984.5</c:v>
                </c:pt>
                <c:pt idx="131">
                  <c:v>60990</c:v>
                </c:pt>
                <c:pt idx="132">
                  <c:v>61043.5</c:v>
                </c:pt>
                <c:pt idx="133">
                  <c:v>61067</c:v>
                </c:pt>
                <c:pt idx="134">
                  <c:v>61964</c:v>
                </c:pt>
                <c:pt idx="135">
                  <c:v>62028</c:v>
                </c:pt>
                <c:pt idx="136">
                  <c:v>62042</c:v>
                </c:pt>
                <c:pt idx="137">
                  <c:v>62042</c:v>
                </c:pt>
                <c:pt idx="138">
                  <c:v>62042</c:v>
                </c:pt>
                <c:pt idx="139">
                  <c:v>62112.5</c:v>
                </c:pt>
                <c:pt idx="140">
                  <c:v>62112.5</c:v>
                </c:pt>
                <c:pt idx="141">
                  <c:v>62874.5</c:v>
                </c:pt>
                <c:pt idx="142">
                  <c:v>62933</c:v>
                </c:pt>
                <c:pt idx="143">
                  <c:v>62934</c:v>
                </c:pt>
                <c:pt idx="144">
                  <c:v>62934</c:v>
                </c:pt>
                <c:pt idx="145">
                  <c:v>63135</c:v>
                </c:pt>
                <c:pt idx="146">
                  <c:v>63160.5</c:v>
                </c:pt>
                <c:pt idx="147">
                  <c:v>63160.5</c:v>
                </c:pt>
                <c:pt idx="148">
                  <c:v>63160.5</c:v>
                </c:pt>
                <c:pt idx="149">
                  <c:v>63292</c:v>
                </c:pt>
                <c:pt idx="150">
                  <c:v>63849.5</c:v>
                </c:pt>
                <c:pt idx="151">
                  <c:v>63984</c:v>
                </c:pt>
                <c:pt idx="152">
                  <c:v>63987</c:v>
                </c:pt>
                <c:pt idx="153">
                  <c:v>64083.5</c:v>
                </c:pt>
                <c:pt idx="154">
                  <c:v>64238.5</c:v>
                </c:pt>
                <c:pt idx="155">
                  <c:v>64277.5</c:v>
                </c:pt>
                <c:pt idx="156">
                  <c:v>64303.5</c:v>
                </c:pt>
                <c:pt idx="157">
                  <c:v>64338.5</c:v>
                </c:pt>
                <c:pt idx="158">
                  <c:v>64970</c:v>
                </c:pt>
                <c:pt idx="159">
                  <c:v>64990.5</c:v>
                </c:pt>
                <c:pt idx="160">
                  <c:v>65106.5</c:v>
                </c:pt>
                <c:pt idx="161">
                  <c:v>65229</c:v>
                </c:pt>
                <c:pt idx="162">
                  <c:v>65272</c:v>
                </c:pt>
                <c:pt idx="163">
                  <c:v>65286.5</c:v>
                </c:pt>
                <c:pt idx="164">
                  <c:v>65303.5</c:v>
                </c:pt>
                <c:pt idx="165">
                  <c:v>65379.5</c:v>
                </c:pt>
                <c:pt idx="166">
                  <c:v>66319.5</c:v>
                </c:pt>
                <c:pt idx="167">
                  <c:v>66966.5</c:v>
                </c:pt>
                <c:pt idx="168">
                  <c:v>67271</c:v>
                </c:pt>
                <c:pt idx="169">
                  <c:v>67295</c:v>
                </c:pt>
                <c:pt idx="170">
                  <c:v>67332</c:v>
                </c:pt>
                <c:pt idx="171">
                  <c:v>67400.5</c:v>
                </c:pt>
                <c:pt idx="172">
                  <c:v>68302.5</c:v>
                </c:pt>
                <c:pt idx="173">
                  <c:v>68305</c:v>
                </c:pt>
                <c:pt idx="174">
                  <c:v>68311</c:v>
                </c:pt>
                <c:pt idx="175">
                  <c:v>68311</c:v>
                </c:pt>
                <c:pt idx="176">
                  <c:v>68311</c:v>
                </c:pt>
                <c:pt idx="177">
                  <c:v>68320.5</c:v>
                </c:pt>
                <c:pt idx="178">
                  <c:v>68320.5</c:v>
                </c:pt>
                <c:pt idx="179">
                  <c:v>68323.5</c:v>
                </c:pt>
                <c:pt idx="180">
                  <c:v>68335</c:v>
                </c:pt>
                <c:pt idx="181">
                  <c:v>68335</c:v>
                </c:pt>
                <c:pt idx="182">
                  <c:v>68381</c:v>
                </c:pt>
                <c:pt idx="183">
                  <c:v>68381</c:v>
                </c:pt>
                <c:pt idx="184">
                  <c:v>68381</c:v>
                </c:pt>
                <c:pt idx="185">
                  <c:v>68389.5</c:v>
                </c:pt>
                <c:pt idx="186">
                  <c:v>68389.5</c:v>
                </c:pt>
                <c:pt idx="187">
                  <c:v>68390</c:v>
                </c:pt>
                <c:pt idx="188">
                  <c:v>68427.5</c:v>
                </c:pt>
                <c:pt idx="189">
                  <c:v>68465.5</c:v>
                </c:pt>
                <c:pt idx="190">
                  <c:v>68465.5</c:v>
                </c:pt>
                <c:pt idx="191">
                  <c:v>68465.5</c:v>
                </c:pt>
                <c:pt idx="192">
                  <c:v>68472</c:v>
                </c:pt>
                <c:pt idx="193">
                  <c:v>68472</c:v>
                </c:pt>
                <c:pt idx="194">
                  <c:v>69296.5</c:v>
                </c:pt>
                <c:pt idx="195">
                  <c:v>69296.5</c:v>
                </c:pt>
                <c:pt idx="196">
                  <c:v>69424.5</c:v>
                </c:pt>
                <c:pt idx="197">
                  <c:v>69424.5</c:v>
                </c:pt>
                <c:pt idx="198">
                  <c:v>69445</c:v>
                </c:pt>
                <c:pt idx="199">
                  <c:v>69445</c:v>
                </c:pt>
                <c:pt idx="200">
                  <c:v>69467.5</c:v>
                </c:pt>
                <c:pt idx="201">
                  <c:v>69553</c:v>
                </c:pt>
                <c:pt idx="202">
                  <c:v>69553</c:v>
                </c:pt>
                <c:pt idx="203">
                  <c:v>69604.5</c:v>
                </c:pt>
                <c:pt idx="204">
                  <c:v>69604.5</c:v>
                </c:pt>
                <c:pt idx="205">
                  <c:v>70177.5</c:v>
                </c:pt>
                <c:pt idx="206">
                  <c:v>70224</c:v>
                </c:pt>
                <c:pt idx="207">
                  <c:v>70227</c:v>
                </c:pt>
                <c:pt idx="208">
                  <c:v>70233</c:v>
                </c:pt>
                <c:pt idx="209">
                  <c:v>70308.5</c:v>
                </c:pt>
                <c:pt idx="210">
                  <c:v>70309</c:v>
                </c:pt>
                <c:pt idx="211">
                  <c:v>70343.5</c:v>
                </c:pt>
                <c:pt idx="212">
                  <c:v>70423</c:v>
                </c:pt>
                <c:pt idx="213">
                  <c:v>70460</c:v>
                </c:pt>
                <c:pt idx="214">
                  <c:v>70460.5</c:v>
                </c:pt>
                <c:pt idx="215">
                  <c:v>70480.5</c:v>
                </c:pt>
                <c:pt idx="216">
                  <c:v>70481</c:v>
                </c:pt>
                <c:pt idx="217">
                  <c:v>70481</c:v>
                </c:pt>
                <c:pt idx="218">
                  <c:v>70481</c:v>
                </c:pt>
                <c:pt idx="219">
                  <c:v>70481</c:v>
                </c:pt>
                <c:pt idx="220">
                  <c:v>70485</c:v>
                </c:pt>
                <c:pt idx="221">
                  <c:v>70485</c:v>
                </c:pt>
                <c:pt idx="222">
                  <c:v>71428</c:v>
                </c:pt>
                <c:pt idx="223">
                  <c:v>71470</c:v>
                </c:pt>
                <c:pt idx="224">
                  <c:v>71472.5</c:v>
                </c:pt>
                <c:pt idx="225">
                  <c:v>71509</c:v>
                </c:pt>
                <c:pt idx="226">
                  <c:v>71511.5</c:v>
                </c:pt>
                <c:pt idx="227">
                  <c:v>71512</c:v>
                </c:pt>
                <c:pt idx="228">
                  <c:v>71554</c:v>
                </c:pt>
                <c:pt idx="229">
                  <c:v>71592.5</c:v>
                </c:pt>
                <c:pt idx="230">
                  <c:v>71644</c:v>
                </c:pt>
                <c:pt idx="231">
                  <c:v>71656</c:v>
                </c:pt>
                <c:pt idx="232">
                  <c:v>71658.5</c:v>
                </c:pt>
                <c:pt idx="233">
                  <c:v>71670.5</c:v>
                </c:pt>
                <c:pt idx="234">
                  <c:v>71782</c:v>
                </c:pt>
                <c:pt idx="235">
                  <c:v>71782</c:v>
                </c:pt>
                <c:pt idx="236">
                  <c:v>72367</c:v>
                </c:pt>
                <c:pt idx="237">
                  <c:v>72436</c:v>
                </c:pt>
                <c:pt idx="238">
                  <c:v>72498</c:v>
                </c:pt>
                <c:pt idx="239">
                  <c:v>72559.5</c:v>
                </c:pt>
                <c:pt idx="240">
                  <c:v>72749</c:v>
                </c:pt>
                <c:pt idx="241">
                  <c:v>73765.5</c:v>
                </c:pt>
                <c:pt idx="242">
                  <c:v>73928.5</c:v>
                </c:pt>
                <c:pt idx="243">
                  <c:v>74683.5</c:v>
                </c:pt>
                <c:pt idx="244">
                  <c:v>74857.5</c:v>
                </c:pt>
                <c:pt idx="245">
                  <c:v>75719.5</c:v>
                </c:pt>
                <c:pt idx="246">
                  <c:v>75812.5</c:v>
                </c:pt>
                <c:pt idx="247">
                  <c:v>75813</c:v>
                </c:pt>
                <c:pt idx="248">
                  <c:v>75897.5</c:v>
                </c:pt>
                <c:pt idx="249">
                  <c:v>75939</c:v>
                </c:pt>
                <c:pt idx="250">
                  <c:v>76894.5</c:v>
                </c:pt>
                <c:pt idx="251">
                  <c:v>76941</c:v>
                </c:pt>
                <c:pt idx="252">
                  <c:v>76955</c:v>
                </c:pt>
                <c:pt idx="253">
                  <c:v>76958.5</c:v>
                </c:pt>
                <c:pt idx="254">
                  <c:v>76979</c:v>
                </c:pt>
                <c:pt idx="255">
                  <c:v>77751</c:v>
                </c:pt>
                <c:pt idx="256">
                  <c:v>77892.5</c:v>
                </c:pt>
                <c:pt idx="257">
                  <c:v>77978</c:v>
                </c:pt>
                <c:pt idx="258">
                  <c:v>77980.5</c:v>
                </c:pt>
                <c:pt idx="259">
                  <c:v>78025</c:v>
                </c:pt>
                <c:pt idx="260">
                  <c:v>78916.5</c:v>
                </c:pt>
                <c:pt idx="261">
                  <c:v>78975</c:v>
                </c:pt>
                <c:pt idx="262">
                  <c:v>79208</c:v>
                </c:pt>
                <c:pt idx="263">
                  <c:v>79263.5</c:v>
                </c:pt>
                <c:pt idx="264">
                  <c:v>79790</c:v>
                </c:pt>
                <c:pt idx="265">
                  <c:v>79825.5</c:v>
                </c:pt>
                <c:pt idx="266">
                  <c:v>79974</c:v>
                </c:pt>
                <c:pt idx="267">
                  <c:v>80186.5</c:v>
                </c:pt>
                <c:pt idx="268">
                  <c:v>80245</c:v>
                </c:pt>
                <c:pt idx="269">
                  <c:v>80993.5</c:v>
                </c:pt>
                <c:pt idx="270">
                  <c:v>81056</c:v>
                </c:pt>
                <c:pt idx="271">
                  <c:v>81061.5</c:v>
                </c:pt>
                <c:pt idx="272">
                  <c:v>81165.5</c:v>
                </c:pt>
                <c:pt idx="273">
                  <c:v>81340.5</c:v>
                </c:pt>
                <c:pt idx="274">
                  <c:v>82147</c:v>
                </c:pt>
                <c:pt idx="275">
                  <c:v>82147.5</c:v>
                </c:pt>
                <c:pt idx="276">
                  <c:v>82281</c:v>
                </c:pt>
                <c:pt idx="277">
                  <c:v>82304.5</c:v>
                </c:pt>
                <c:pt idx="278">
                  <c:v>82304.5</c:v>
                </c:pt>
                <c:pt idx="279">
                  <c:v>82363</c:v>
                </c:pt>
                <c:pt idx="280">
                  <c:v>82374.5</c:v>
                </c:pt>
                <c:pt idx="281">
                  <c:v>83076.5</c:v>
                </c:pt>
                <c:pt idx="282">
                  <c:v>83309.5</c:v>
                </c:pt>
                <c:pt idx="283">
                  <c:v>83336</c:v>
                </c:pt>
                <c:pt idx="284">
                  <c:v>83414.5</c:v>
                </c:pt>
                <c:pt idx="285">
                  <c:v>83440.5</c:v>
                </c:pt>
                <c:pt idx="286">
                  <c:v>84349.5</c:v>
                </c:pt>
                <c:pt idx="287">
                  <c:v>84350</c:v>
                </c:pt>
                <c:pt idx="288">
                  <c:v>84428.5</c:v>
                </c:pt>
                <c:pt idx="289">
                  <c:v>84579.5</c:v>
                </c:pt>
              </c:numCache>
            </c:numRef>
          </c:xVal>
          <c:yVal>
            <c:numRef>
              <c:f>Active!$I$21:$I$868</c:f>
              <c:numCache>
                <c:formatCode>General</c:formatCode>
                <c:ptCount val="848"/>
                <c:pt idx="0">
                  <c:v>-0.23202817852870794</c:v>
                </c:pt>
                <c:pt idx="1">
                  <c:v>-0.22141437785467133</c:v>
                </c:pt>
                <c:pt idx="2">
                  <c:v>-0.17215906846831786</c:v>
                </c:pt>
                <c:pt idx="3">
                  <c:v>-0.17115906846811413</c:v>
                </c:pt>
                <c:pt idx="4">
                  <c:v>-0.18211347928809118</c:v>
                </c:pt>
                <c:pt idx="5">
                  <c:v>-0.16502230092737591</c:v>
                </c:pt>
                <c:pt idx="6">
                  <c:v>-0.17881764327830751</c:v>
                </c:pt>
                <c:pt idx="7">
                  <c:v>-0.16477205409682938</c:v>
                </c:pt>
                <c:pt idx="8">
                  <c:v>-0.16668087573634693</c:v>
                </c:pt>
                <c:pt idx="9">
                  <c:v>-0.17756542179995449</c:v>
                </c:pt>
                <c:pt idx="10">
                  <c:v>-0.17270021469084895</c:v>
                </c:pt>
                <c:pt idx="11">
                  <c:v>-0.16942667960756808</c:v>
                </c:pt>
                <c:pt idx="12">
                  <c:v>-0.16722202195524005</c:v>
                </c:pt>
                <c:pt idx="13">
                  <c:v>-0.16701341501175193</c:v>
                </c:pt>
                <c:pt idx="14">
                  <c:v>-0.16396782583251479</c:v>
                </c:pt>
                <c:pt idx="15">
                  <c:v>-0.15923741161896032</c:v>
                </c:pt>
                <c:pt idx="16">
                  <c:v>-0.1671918224383262</c:v>
                </c:pt>
                <c:pt idx="17">
                  <c:v>-0.17180480806564447</c:v>
                </c:pt>
                <c:pt idx="18">
                  <c:v>-0.16342388991324697</c:v>
                </c:pt>
                <c:pt idx="19">
                  <c:v>-0.15703687554196222</c:v>
                </c:pt>
                <c:pt idx="20">
                  <c:v>-0.15899128636010573</c:v>
                </c:pt>
                <c:pt idx="21">
                  <c:v>-8.4958860323240515E-2</c:v>
                </c:pt>
                <c:pt idx="22">
                  <c:v>-8.6228446110908408E-2</c:v>
                </c:pt>
                <c:pt idx="23">
                  <c:v>-9.5976224634796381E-2</c:v>
                </c:pt>
                <c:pt idx="24">
                  <c:v>-9.2858796044311021E-2</c:v>
                </c:pt>
                <c:pt idx="25">
                  <c:v>-0.10403720347676426</c:v>
                </c:pt>
                <c:pt idx="26">
                  <c:v>-8.3650189095351379E-2</c:v>
                </c:pt>
                <c:pt idx="27">
                  <c:v>-9.7602625268336851E-2</c:v>
                </c:pt>
                <c:pt idx="29">
                  <c:v>-0.10203638843086082</c:v>
                </c:pt>
                <c:pt idx="31">
                  <c:v>-6.5879466885235161E-2</c:v>
                </c:pt>
                <c:pt idx="32">
                  <c:v>-7.9853216659103055E-2</c:v>
                </c:pt>
                <c:pt idx="33">
                  <c:v>-9.3779402610380203E-2</c:v>
                </c:pt>
                <c:pt idx="34">
                  <c:v>-7.4779402610147372E-2</c:v>
                </c:pt>
                <c:pt idx="35">
                  <c:v>-6.8757273955270648E-2</c:v>
                </c:pt>
                <c:pt idx="37">
                  <c:v>-7.553443695360329E-2</c:v>
                </c:pt>
                <c:pt idx="38">
                  <c:v>-9.2710869728762191E-2</c:v>
                </c:pt>
                <c:pt idx="45">
                  <c:v>-7.3648870318720583E-2</c:v>
                </c:pt>
                <c:pt idx="46">
                  <c:v>1.1079569245339371E-2</c:v>
                </c:pt>
                <c:pt idx="48">
                  <c:v>8.6598009074805304E-3</c:v>
                </c:pt>
                <c:pt idx="49">
                  <c:v>-7.2946099098771811E-3</c:v>
                </c:pt>
                <c:pt idx="51">
                  <c:v>-7.3241666614194401E-3</c:v>
                </c:pt>
                <c:pt idx="52">
                  <c:v>-4.7528209252050146E-3</c:v>
                </c:pt>
                <c:pt idx="53">
                  <c:v>-2.5039771018782631E-2</c:v>
                </c:pt>
                <c:pt idx="54">
                  <c:v>-1.2434413438313641E-3</c:v>
                </c:pt>
                <c:pt idx="55">
                  <c:v>-1.1682485674100462E-2</c:v>
                </c:pt>
                <c:pt idx="56">
                  <c:v>1.1019531390047632E-2</c:v>
                </c:pt>
                <c:pt idx="57">
                  <c:v>2.0019531388243195E-2</c:v>
                </c:pt>
                <c:pt idx="58">
                  <c:v>2.3941188243043143E-2</c:v>
                </c:pt>
                <c:pt idx="59">
                  <c:v>-4.0853339065506589E-2</c:v>
                </c:pt>
                <c:pt idx="60">
                  <c:v>1.0648141927958932E-2</c:v>
                </c:pt>
                <c:pt idx="61">
                  <c:v>2.8932798595633358E-3</c:v>
                </c:pt>
                <c:pt idx="62">
                  <c:v>6.7342113834456541E-3</c:v>
                </c:pt>
                <c:pt idx="63">
                  <c:v>3.5930651647504419E-3</c:v>
                </c:pt>
                <c:pt idx="64">
                  <c:v>5.5930651651578955E-3</c:v>
                </c:pt>
                <c:pt idx="65">
                  <c:v>-1.5509124175878242E-2</c:v>
                </c:pt>
                <c:pt idx="66">
                  <c:v>-1.3417945818218868E-2</c:v>
                </c:pt>
                <c:pt idx="67">
                  <c:v>-3.4179458161816001E-3</c:v>
                </c:pt>
                <c:pt idx="68">
                  <c:v>6.582054185855668E-3</c:v>
                </c:pt>
                <c:pt idx="69">
                  <c:v>2.8415944616426714E-3</c:v>
                </c:pt>
                <c:pt idx="70">
                  <c:v>5.9327728085918352E-3</c:v>
                </c:pt>
                <c:pt idx="71">
                  <c:v>-1.4951962657505646E-4</c:v>
                </c:pt>
                <c:pt idx="72">
                  <c:v>5.8504803746473044E-3</c:v>
                </c:pt>
                <c:pt idx="73">
                  <c:v>-4.0103930448822211E-2</c:v>
                </c:pt>
                <c:pt idx="74">
                  <c:v>-2.1039304483565502E-3</c:v>
                </c:pt>
                <c:pt idx="75">
                  <c:v>1.3283083921123762E-2</c:v>
                </c:pt>
                <c:pt idx="76">
                  <c:v>1.215193813550286E-3</c:v>
                </c:pt>
                <c:pt idx="78">
                  <c:v>5.223907450272236E-3</c:v>
                </c:pt>
                <c:pt idx="79">
                  <c:v>2.9956169964862056E-3</c:v>
                </c:pt>
                <c:pt idx="80">
                  <c:v>7.4078942707274109E-3</c:v>
                </c:pt>
                <c:pt idx="81">
                  <c:v>-1.2546516554721165E-2</c:v>
                </c:pt>
                <c:pt idx="82">
                  <c:v>9.6368274898850359E-3</c:v>
                </c:pt>
                <c:pt idx="83">
                  <c:v>4.1085624252445996E-4</c:v>
                </c:pt>
                <c:pt idx="84">
                  <c:v>1.5456445413292386E-2</c:v>
                </c:pt>
                <c:pt idx="85">
                  <c:v>3.502034604025539E-3</c:v>
                </c:pt>
                <c:pt idx="86">
                  <c:v>1.2133199583331589E-2</c:v>
                </c:pt>
                <c:pt idx="88">
                  <c:v>2.0520213955023792E-2</c:v>
                </c:pt>
                <c:pt idx="89">
                  <c:v>1.1135174223454669E-2</c:v>
                </c:pt>
                <c:pt idx="90">
                  <c:v>6.8127434351481497E-3</c:v>
                </c:pt>
                <c:pt idx="91">
                  <c:v>5.3397225710796192E-3</c:v>
                </c:pt>
                <c:pt idx="92">
                  <c:v>2.448084692878183E-2</c:v>
                </c:pt>
                <c:pt idx="93">
                  <c:v>5.3595333301927894E-3</c:v>
                </c:pt>
                <c:pt idx="94">
                  <c:v>5.459533327666577E-3</c:v>
                </c:pt>
                <c:pt idx="96">
                  <c:v>3.401344183657784E-3</c:v>
                </c:pt>
                <c:pt idx="97">
                  <c:v>8.2422757113818079E-3</c:v>
                </c:pt>
                <c:pt idx="99">
                  <c:v>1.3006258937821258E-2</c:v>
                </c:pt>
                <c:pt idx="102">
                  <c:v>7.1644043564447202E-3</c:v>
                </c:pt>
                <c:pt idx="105">
                  <c:v>-4.3759910913649946E-3</c:v>
                </c:pt>
                <c:pt idx="106">
                  <c:v>9.4436268336721696E-3</c:v>
                </c:pt>
                <c:pt idx="107">
                  <c:v>2.1356397766794544E-2</c:v>
                </c:pt>
                <c:pt idx="108">
                  <c:v>-1.8504860046959948E-2</c:v>
                </c:pt>
                <c:pt idx="109">
                  <c:v>6.2235795194283128E-3</c:v>
                </c:pt>
                <c:pt idx="112">
                  <c:v>2.3285585557459854E-3</c:v>
                </c:pt>
                <c:pt idx="113">
                  <c:v>1.3611408932774793E-2</c:v>
                </c:pt>
                <c:pt idx="114">
                  <c:v>1.5656998119084165E-2</c:v>
                </c:pt>
                <c:pt idx="118">
                  <c:v>-3.2005818502511829E-4</c:v>
                </c:pt>
                <c:pt idx="121">
                  <c:v>1.4071720528590959E-2</c:v>
                </c:pt>
                <c:pt idx="123">
                  <c:v>2.4800160099403001E-2</c:v>
                </c:pt>
                <c:pt idx="126">
                  <c:v>3.1940532382577658E-2</c:v>
                </c:pt>
                <c:pt idx="128">
                  <c:v>7.2547521631349809E-3</c:v>
                </c:pt>
                <c:pt idx="130">
                  <c:v>9.5777935857768171E-3</c:v>
                </c:pt>
                <c:pt idx="132">
                  <c:v>1.4807714134803973E-2</c:v>
                </c:pt>
                <c:pt idx="133">
                  <c:v>9.3314960467978381E-3</c:v>
                </c:pt>
                <c:pt idx="139">
                  <c:v>4.7193254649755545E-3</c:v>
                </c:pt>
                <c:pt idx="140">
                  <c:v>7.7193254619487561E-3</c:v>
                </c:pt>
                <c:pt idx="155">
                  <c:v>5.9528507554205135E-3</c:v>
                </c:pt>
                <c:pt idx="158">
                  <c:v>3.1430199378519319E-3</c:v>
                </c:pt>
                <c:pt idx="159">
                  <c:v>2.7212126660742797E-3</c:v>
                </c:pt>
                <c:pt idx="166">
                  <c:v>-3.8278035208350047E-4</c:v>
                </c:pt>
                <c:pt idx="169">
                  <c:v>-3.9253651484614238E-3</c:v>
                </c:pt>
                <c:pt idx="171">
                  <c:v>-4.9888123030541465E-3</c:v>
                </c:pt>
                <c:pt idx="253">
                  <c:v>-4.1341683099744841E-2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1BE-4F79-B2C7-93A27DD1A484}"/>
            </c:ext>
          </c:extLst>
        </c:ser>
        <c:ser>
          <c:idx val="3"/>
          <c:order val="2"/>
          <c:tx>
            <c:strRef>
              <c:f>Active!$J$20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Active!$D$21:$D$44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Active!$F$21:$F$868</c:f>
              <c:numCache>
                <c:formatCode>General</c:formatCode>
                <c:ptCount val="848"/>
                <c:pt idx="0">
                  <c:v>-6198.5</c:v>
                </c:pt>
                <c:pt idx="1">
                  <c:v>-5182</c:v>
                </c:pt>
                <c:pt idx="2">
                  <c:v>0.5</c:v>
                </c:pt>
                <c:pt idx="3">
                  <c:v>0.5</c:v>
                </c:pt>
                <c:pt idx="4">
                  <c:v>3.5</c:v>
                </c:pt>
                <c:pt idx="5">
                  <c:v>9.5</c:v>
                </c:pt>
                <c:pt idx="6">
                  <c:v>12</c:v>
                </c:pt>
                <c:pt idx="7">
                  <c:v>15</c:v>
                </c:pt>
                <c:pt idx="8">
                  <c:v>21</c:v>
                </c:pt>
                <c:pt idx="9">
                  <c:v>61.5</c:v>
                </c:pt>
                <c:pt idx="10">
                  <c:v>96.5</c:v>
                </c:pt>
                <c:pt idx="11">
                  <c:v>114.5</c:v>
                </c:pt>
                <c:pt idx="12">
                  <c:v>117</c:v>
                </c:pt>
                <c:pt idx="13">
                  <c:v>207.5</c:v>
                </c:pt>
                <c:pt idx="14">
                  <c:v>210.5</c:v>
                </c:pt>
                <c:pt idx="15">
                  <c:v>280.5</c:v>
                </c:pt>
                <c:pt idx="16">
                  <c:v>283.5</c:v>
                </c:pt>
                <c:pt idx="17">
                  <c:v>298</c:v>
                </c:pt>
                <c:pt idx="18">
                  <c:v>1189.5</c:v>
                </c:pt>
                <c:pt idx="19">
                  <c:v>1204</c:v>
                </c:pt>
                <c:pt idx="20">
                  <c:v>1207</c:v>
                </c:pt>
                <c:pt idx="21">
                  <c:v>11551.5</c:v>
                </c:pt>
                <c:pt idx="22">
                  <c:v>11621.5</c:v>
                </c:pt>
                <c:pt idx="23">
                  <c:v>11671</c:v>
                </c:pt>
                <c:pt idx="24">
                  <c:v>11755.5</c:v>
                </c:pt>
                <c:pt idx="25">
                  <c:v>11831.5</c:v>
                </c:pt>
                <c:pt idx="26">
                  <c:v>11846</c:v>
                </c:pt>
                <c:pt idx="27">
                  <c:v>11893</c:v>
                </c:pt>
                <c:pt idx="28">
                  <c:v>11893</c:v>
                </c:pt>
                <c:pt idx="29">
                  <c:v>12862.5</c:v>
                </c:pt>
                <c:pt idx="30">
                  <c:v>12862.5</c:v>
                </c:pt>
                <c:pt idx="31">
                  <c:v>13827</c:v>
                </c:pt>
                <c:pt idx="32">
                  <c:v>13905.5</c:v>
                </c:pt>
                <c:pt idx="33">
                  <c:v>14031</c:v>
                </c:pt>
                <c:pt idx="34">
                  <c:v>14031</c:v>
                </c:pt>
                <c:pt idx="35">
                  <c:v>15030.5</c:v>
                </c:pt>
                <c:pt idx="36">
                  <c:v>15091.5</c:v>
                </c:pt>
                <c:pt idx="37">
                  <c:v>15944.5</c:v>
                </c:pt>
                <c:pt idx="38">
                  <c:v>16064.5</c:v>
                </c:pt>
                <c:pt idx="39">
                  <c:v>16064.5</c:v>
                </c:pt>
                <c:pt idx="40">
                  <c:v>17069.5</c:v>
                </c:pt>
                <c:pt idx="41">
                  <c:v>17244.5</c:v>
                </c:pt>
                <c:pt idx="42">
                  <c:v>28971.5</c:v>
                </c:pt>
                <c:pt idx="43">
                  <c:v>28974</c:v>
                </c:pt>
                <c:pt idx="44">
                  <c:v>28974.5</c:v>
                </c:pt>
                <c:pt idx="45">
                  <c:v>33145</c:v>
                </c:pt>
                <c:pt idx="46">
                  <c:v>33171</c:v>
                </c:pt>
                <c:pt idx="47">
                  <c:v>33174</c:v>
                </c:pt>
                <c:pt idx="48">
                  <c:v>33439.5</c:v>
                </c:pt>
                <c:pt idx="49">
                  <c:v>33442.5</c:v>
                </c:pt>
                <c:pt idx="50">
                  <c:v>34520.5</c:v>
                </c:pt>
                <c:pt idx="51">
                  <c:v>35316</c:v>
                </c:pt>
                <c:pt idx="52">
                  <c:v>35386.5</c:v>
                </c:pt>
                <c:pt idx="53">
                  <c:v>35576</c:v>
                </c:pt>
                <c:pt idx="54">
                  <c:v>35595.5</c:v>
                </c:pt>
                <c:pt idx="55">
                  <c:v>38473</c:v>
                </c:pt>
                <c:pt idx="56">
                  <c:v>39429.5</c:v>
                </c:pt>
                <c:pt idx="57">
                  <c:v>39429.5</c:v>
                </c:pt>
                <c:pt idx="58">
                  <c:v>39709.5</c:v>
                </c:pt>
                <c:pt idx="59">
                  <c:v>40743</c:v>
                </c:pt>
                <c:pt idx="60">
                  <c:v>40776</c:v>
                </c:pt>
                <c:pt idx="61">
                  <c:v>41680.5</c:v>
                </c:pt>
                <c:pt idx="62">
                  <c:v>41681</c:v>
                </c:pt>
                <c:pt idx="63">
                  <c:v>41777</c:v>
                </c:pt>
                <c:pt idx="64">
                  <c:v>41777</c:v>
                </c:pt>
                <c:pt idx="65">
                  <c:v>41829.5</c:v>
                </c:pt>
                <c:pt idx="66">
                  <c:v>41835.5</c:v>
                </c:pt>
                <c:pt idx="67">
                  <c:v>41835.5</c:v>
                </c:pt>
                <c:pt idx="68">
                  <c:v>41835.5</c:v>
                </c:pt>
                <c:pt idx="69">
                  <c:v>42554.5</c:v>
                </c:pt>
                <c:pt idx="70">
                  <c:v>42560.5</c:v>
                </c:pt>
                <c:pt idx="71">
                  <c:v>42752.5</c:v>
                </c:pt>
                <c:pt idx="72">
                  <c:v>42752.5</c:v>
                </c:pt>
                <c:pt idx="73">
                  <c:v>42755.5</c:v>
                </c:pt>
                <c:pt idx="74">
                  <c:v>42755.5</c:v>
                </c:pt>
                <c:pt idx="75">
                  <c:v>42770</c:v>
                </c:pt>
                <c:pt idx="76">
                  <c:v>42776.5</c:v>
                </c:pt>
                <c:pt idx="77">
                  <c:v>43065</c:v>
                </c:pt>
                <c:pt idx="78">
                  <c:v>43983.5</c:v>
                </c:pt>
                <c:pt idx="79">
                  <c:v>45986.5</c:v>
                </c:pt>
                <c:pt idx="80">
                  <c:v>46057.5</c:v>
                </c:pt>
                <c:pt idx="81">
                  <c:v>46060.5</c:v>
                </c:pt>
                <c:pt idx="82">
                  <c:v>46094.5</c:v>
                </c:pt>
                <c:pt idx="83">
                  <c:v>46123.5</c:v>
                </c:pt>
                <c:pt idx="84">
                  <c:v>46126.5</c:v>
                </c:pt>
                <c:pt idx="85">
                  <c:v>46129.5</c:v>
                </c:pt>
                <c:pt idx="86">
                  <c:v>47026.5</c:v>
                </c:pt>
                <c:pt idx="87">
                  <c:v>47041</c:v>
                </c:pt>
                <c:pt idx="88">
                  <c:v>47041</c:v>
                </c:pt>
                <c:pt idx="89">
                  <c:v>47070.5</c:v>
                </c:pt>
                <c:pt idx="90">
                  <c:v>49001.5</c:v>
                </c:pt>
                <c:pt idx="91">
                  <c:v>50615.5</c:v>
                </c:pt>
                <c:pt idx="92">
                  <c:v>51228</c:v>
                </c:pt>
                <c:pt idx="93">
                  <c:v>51259.5</c:v>
                </c:pt>
                <c:pt idx="94">
                  <c:v>51259.5</c:v>
                </c:pt>
                <c:pt idx="95">
                  <c:v>51405.5</c:v>
                </c:pt>
                <c:pt idx="96">
                  <c:v>52495</c:v>
                </c:pt>
                <c:pt idx="97">
                  <c:v>52495.5</c:v>
                </c:pt>
                <c:pt idx="98">
                  <c:v>53240.5</c:v>
                </c:pt>
                <c:pt idx="99">
                  <c:v>53313.5</c:v>
                </c:pt>
                <c:pt idx="100">
                  <c:v>53462</c:v>
                </c:pt>
                <c:pt idx="101">
                  <c:v>53462</c:v>
                </c:pt>
                <c:pt idx="102">
                  <c:v>53495</c:v>
                </c:pt>
                <c:pt idx="103">
                  <c:v>54373.5</c:v>
                </c:pt>
                <c:pt idx="104">
                  <c:v>54373.5</c:v>
                </c:pt>
                <c:pt idx="105">
                  <c:v>54418</c:v>
                </c:pt>
                <c:pt idx="106">
                  <c:v>54450</c:v>
                </c:pt>
                <c:pt idx="107">
                  <c:v>54532</c:v>
                </c:pt>
                <c:pt idx="108">
                  <c:v>54585</c:v>
                </c:pt>
                <c:pt idx="109">
                  <c:v>54611</c:v>
                </c:pt>
                <c:pt idx="110">
                  <c:v>55250.5</c:v>
                </c:pt>
                <c:pt idx="111">
                  <c:v>55594.5</c:v>
                </c:pt>
                <c:pt idx="112">
                  <c:v>55633.5</c:v>
                </c:pt>
                <c:pt idx="113">
                  <c:v>55656.5</c:v>
                </c:pt>
                <c:pt idx="114">
                  <c:v>55659.5</c:v>
                </c:pt>
                <c:pt idx="115">
                  <c:v>56331.5</c:v>
                </c:pt>
                <c:pt idx="116">
                  <c:v>56331.5</c:v>
                </c:pt>
                <c:pt idx="117">
                  <c:v>56704.5</c:v>
                </c:pt>
                <c:pt idx="118">
                  <c:v>57690</c:v>
                </c:pt>
                <c:pt idx="119">
                  <c:v>57782.5</c:v>
                </c:pt>
                <c:pt idx="120">
                  <c:v>58721.5</c:v>
                </c:pt>
                <c:pt idx="121">
                  <c:v>58823.5</c:v>
                </c:pt>
                <c:pt idx="122">
                  <c:v>58837</c:v>
                </c:pt>
                <c:pt idx="123">
                  <c:v>58849.5</c:v>
                </c:pt>
                <c:pt idx="124">
                  <c:v>59830.5</c:v>
                </c:pt>
                <c:pt idx="125">
                  <c:v>60838.5</c:v>
                </c:pt>
                <c:pt idx="126">
                  <c:v>60964.5</c:v>
                </c:pt>
                <c:pt idx="127">
                  <c:v>60977.5</c:v>
                </c:pt>
                <c:pt idx="128">
                  <c:v>60977.5</c:v>
                </c:pt>
                <c:pt idx="129">
                  <c:v>60977.5</c:v>
                </c:pt>
                <c:pt idx="130">
                  <c:v>60984.5</c:v>
                </c:pt>
                <c:pt idx="131">
                  <c:v>60990</c:v>
                </c:pt>
                <c:pt idx="132">
                  <c:v>61043.5</c:v>
                </c:pt>
                <c:pt idx="133">
                  <c:v>61067</c:v>
                </c:pt>
                <c:pt idx="134">
                  <c:v>61964</c:v>
                </c:pt>
                <c:pt idx="135">
                  <c:v>62028</c:v>
                </c:pt>
                <c:pt idx="136">
                  <c:v>62042</c:v>
                </c:pt>
                <c:pt idx="137">
                  <c:v>62042</c:v>
                </c:pt>
                <c:pt idx="138">
                  <c:v>62042</c:v>
                </c:pt>
                <c:pt idx="139">
                  <c:v>62112.5</c:v>
                </c:pt>
                <c:pt idx="140">
                  <c:v>62112.5</c:v>
                </c:pt>
                <c:pt idx="141">
                  <c:v>62874.5</c:v>
                </c:pt>
                <c:pt idx="142">
                  <c:v>62933</c:v>
                </c:pt>
                <c:pt idx="143">
                  <c:v>62934</c:v>
                </c:pt>
                <c:pt idx="144">
                  <c:v>62934</c:v>
                </c:pt>
                <c:pt idx="145">
                  <c:v>63135</c:v>
                </c:pt>
                <c:pt idx="146">
                  <c:v>63160.5</c:v>
                </c:pt>
                <c:pt idx="147">
                  <c:v>63160.5</c:v>
                </c:pt>
                <c:pt idx="148">
                  <c:v>63160.5</c:v>
                </c:pt>
                <c:pt idx="149">
                  <c:v>63292</c:v>
                </c:pt>
                <c:pt idx="150">
                  <c:v>63849.5</c:v>
                </c:pt>
                <c:pt idx="151">
                  <c:v>63984</c:v>
                </c:pt>
                <c:pt idx="152">
                  <c:v>63987</c:v>
                </c:pt>
                <c:pt idx="153">
                  <c:v>64083.5</c:v>
                </c:pt>
                <c:pt idx="154">
                  <c:v>64238.5</c:v>
                </c:pt>
                <c:pt idx="155">
                  <c:v>64277.5</c:v>
                </c:pt>
                <c:pt idx="156">
                  <c:v>64303.5</c:v>
                </c:pt>
                <c:pt idx="157">
                  <c:v>64338.5</c:v>
                </c:pt>
                <c:pt idx="158">
                  <c:v>64970</c:v>
                </c:pt>
                <c:pt idx="159">
                  <c:v>64990.5</c:v>
                </c:pt>
                <c:pt idx="160">
                  <c:v>65106.5</c:v>
                </c:pt>
                <c:pt idx="161">
                  <c:v>65229</c:v>
                </c:pt>
                <c:pt idx="162">
                  <c:v>65272</c:v>
                </c:pt>
                <c:pt idx="163">
                  <c:v>65286.5</c:v>
                </c:pt>
                <c:pt idx="164">
                  <c:v>65303.5</c:v>
                </c:pt>
                <c:pt idx="165">
                  <c:v>65379.5</c:v>
                </c:pt>
                <c:pt idx="166">
                  <c:v>66319.5</c:v>
                </c:pt>
                <c:pt idx="167">
                  <c:v>66966.5</c:v>
                </c:pt>
                <c:pt idx="168">
                  <c:v>67271</c:v>
                </c:pt>
                <c:pt idx="169">
                  <c:v>67295</c:v>
                </c:pt>
                <c:pt idx="170">
                  <c:v>67332</c:v>
                </c:pt>
                <c:pt idx="171">
                  <c:v>67400.5</c:v>
                </c:pt>
                <c:pt idx="172">
                  <c:v>68302.5</c:v>
                </c:pt>
                <c:pt idx="173">
                  <c:v>68305</c:v>
                </c:pt>
                <c:pt idx="174">
                  <c:v>68311</c:v>
                </c:pt>
                <c:pt idx="175">
                  <c:v>68311</c:v>
                </c:pt>
                <c:pt idx="176">
                  <c:v>68311</c:v>
                </c:pt>
                <c:pt idx="177">
                  <c:v>68320.5</c:v>
                </c:pt>
                <c:pt idx="178">
                  <c:v>68320.5</c:v>
                </c:pt>
                <c:pt idx="179">
                  <c:v>68323.5</c:v>
                </c:pt>
                <c:pt idx="180">
                  <c:v>68335</c:v>
                </c:pt>
                <c:pt idx="181">
                  <c:v>68335</c:v>
                </c:pt>
                <c:pt idx="182">
                  <c:v>68381</c:v>
                </c:pt>
                <c:pt idx="183">
                  <c:v>68381</c:v>
                </c:pt>
                <c:pt idx="184">
                  <c:v>68381</c:v>
                </c:pt>
                <c:pt idx="185">
                  <c:v>68389.5</c:v>
                </c:pt>
                <c:pt idx="186">
                  <c:v>68389.5</c:v>
                </c:pt>
                <c:pt idx="187">
                  <c:v>68390</c:v>
                </c:pt>
                <c:pt idx="188">
                  <c:v>68427.5</c:v>
                </c:pt>
                <c:pt idx="189">
                  <c:v>68465.5</c:v>
                </c:pt>
                <c:pt idx="190">
                  <c:v>68465.5</c:v>
                </c:pt>
                <c:pt idx="191">
                  <c:v>68465.5</c:v>
                </c:pt>
                <c:pt idx="192">
                  <c:v>68472</c:v>
                </c:pt>
                <c:pt idx="193">
                  <c:v>68472</c:v>
                </c:pt>
                <c:pt idx="194">
                  <c:v>69296.5</c:v>
                </c:pt>
                <c:pt idx="195">
                  <c:v>69296.5</c:v>
                </c:pt>
                <c:pt idx="196">
                  <c:v>69424.5</c:v>
                </c:pt>
                <c:pt idx="197">
                  <c:v>69424.5</c:v>
                </c:pt>
                <c:pt idx="198">
                  <c:v>69445</c:v>
                </c:pt>
                <c:pt idx="199">
                  <c:v>69445</c:v>
                </c:pt>
                <c:pt idx="200">
                  <c:v>69467.5</c:v>
                </c:pt>
                <c:pt idx="201">
                  <c:v>69553</c:v>
                </c:pt>
                <c:pt idx="202">
                  <c:v>69553</c:v>
                </c:pt>
                <c:pt idx="203">
                  <c:v>69604.5</c:v>
                </c:pt>
                <c:pt idx="204">
                  <c:v>69604.5</c:v>
                </c:pt>
                <c:pt idx="205">
                  <c:v>70177.5</c:v>
                </c:pt>
                <c:pt idx="206">
                  <c:v>70224</c:v>
                </c:pt>
                <c:pt idx="207">
                  <c:v>70227</c:v>
                </c:pt>
                <c:pt idx="208">
                  <c:v>70233</c:v>
                </c:pt>
                <c:pt idx="209">
                  <c:v>70308.5</c:v>
                </c:pt>
                <c:pt idx="210">
                  <c:v>70309</c:v>
                </c:pt>
                <c:pt idx="211">
                  <c:v>70343.5</c:v>
                </c:pt>
                <c:pt idx="212">
                  <c:v>70423</c:v>
                </c:pt>
                <c:pt idx="213">
                  <c:v>70460</c:v>
                </c:pt>
                <c:pt idx="214">
                  <c:v>70460.5</c:v>
                </c:pt>
                <c:pt idx="215">
                  <c:v>70480.5</c:v>
                </c:pt>
                <c:pt idx="216">
                  <c:v>70481</c:v>
                </c:pt>
                <c:pt idx="217">
                  <c:v>70481</c:v>
                </c:pt>
                <c:pt idx="218">
                  <c:v>70481</c:v>
                </c:pt>
                <c:pt idx="219">
                  <c:v>70481</c:v>
                </c:pt>
                <c:pt idx="220">
                  <c:v>70485</c:v>
                </c:pt>
                <c:pt idx="221">
                  <c:v>70485</c:v>
                </c:pt>
                <c:pt idx="222">
                  <c:v>71428</c:v>
                </c:pt>
                <c:pt idx="223">
                  <c:v>71470</c:v>
                </c:pt>
                <c:pt idx="224">
                  <c:v>71472.5</c:v>
                </c:pt>
                <c:pt idx="225">
                  <c:v>71509</c:v>
                </c:pt>
                <c:pt idx="226">
                  <c:v>71511.5</c:v>
                </c:pt>
                <c:pt idx="227">
                  <c:v>71512</c:v>
                </c:pt>
                <c:pt idx="228">
                  <c:v>71554</c:v>
                </c:pt>
                <c:pt idx="229">
                  <c:v>71592.5</c:v>
                </c:pt>
                <c:pt idx="230">
                  <c:v>71644</c:v>
                </c:pt>
                <c:pt idx="231">
                  <c:v>71656</c:v>
                </c:pt>
                <c:pt idx="232">
                  <c:v>71658.5</c:v>
                </c:pt>
                <c:pt idx="233">
                  <c:v>71670.5</c:v>
                </c:pt>
                <c:pt idx="234">
                  <c:v>71782</c:v>
                </c:pt>
                <c:pt idx="235">
                  <c:v>71782</c:v>
                </c:pt>
                <c:pt idx="236">
                  <c:v>72367</c:v>
                </c:pt>
                <c:pt idx="237">
                  <c:v>72436</c:v>
                </c:pt>
                <c:pt idx="238">
                  <c:v>72498</c:v>
                </c:pt>
                <c:pt idx="239">
                  <c:v>72559.5</c:v>
                </c:pt>
                <c:pt idx="240">
                  <c:v>72749</c:v>
                </c:pt>
                <c:pt idx="241">
                  <c:v>73765.5</c:v>
                </c:pt>
                <c:pt idx="242">
                  <c:v>73928.5</c:v>
                </c:pt>
                <c:pt idx="243">
                  <c:v>74683.5</c:v>
                </c:pt>
                <c:pt idx="244">
                  <c:v>74857.5</c:v>
                </c:pt>
                <c:pt idx="245">
                  <c:v>75719.5</c:v>
                </c:pt>
                <c:pt idx="246">
                  <c:v>75812.5</c:v>
                </c:pt>
                <c:pt idx="247">
                  <c:v>75813</c:v>
                </c:pt>
                <c:pt idx="248">
                  <c:v>75897.5</c:v>
                </c:pt>
                <c:pt idx="249">
                  <c:v>75939</c:v>
                </c:pt>
                <c:pt idx="250">
                  <c:v>76894.5</c:v>
                </c:pt>
                <c:pt idx="251">
                  <c:v>76941</c:v>
                </c:pt>
                <c:pt idx="252">
                  <c:v>76955</c:v>
                </c:pt>
                <c:pt idx="253">
                  <c:v>76958.5</c:v>
                </c:pt>
                <c:pt idx="254">
                  <c:v>76979</c:v>
                </c:pt>
                <c:pt idx="255">
                  <c:v>77751</c:v>
                </c:pt>
                <c:pt idx="256">
                  <c:v>77892.5</c:v>
                </c:pt>
                <c:pt idx="257">
                  <c:v>77978</c:v>
                </c:pt>
                <c:pt idx="258">
                  <c:v>77980.5</c:v>
                </c:pt>
                <c:pt idx="259">
                  <c:v>78025</c:v>
                </c:pt>
                <c:pt idx="260">
                  <c:v>78916.5</c:v>
                </c:pt>
                <c:pt idx="261">
                  <c:v>78975</c:v>
                </c:pt>
                <c:pt idx="262">
                  <c:v>79208</c:v>
                </c:pt>
                <c:pt idx="263">
                  <c:v>79263.5</c:v>
                </c:pt>
                <c:pt idx="264">
                  <c:v>79790</c:v>
                </c:pt>
                <c:pt idx="265">
                  <c:v>79825.5</c:v>
                </c:pt>
                <c:pt idx="266">
                  <c:v>79974</c:v>
                </c:pt>
                <c:pt idx="267">
                  <c:v>80186.5</c:v>
                </c:pt>
                <c:pt idx="268">
                  <c:v>80245</c:v>
                </c:pt>
                <c:pt idx="269">
                  <c:v>80993.5</c:v>
                </c:pt>
                <c:pt idx="270">
                  <c:v>81056</c:v>
                </c:pt>
                <c:pt idx="271">
                  <c:v>81061.5</c:v>
                </c:pt>
                <c:pt idx="272">
                  <c:v>81165.5</c:v>
                </c:pt>
                <c:pt idx="273">
                  <c:v>81340.5</c:v>
                </c:pt>
                <c:pt idx="274">
                  <c:v>82147</c:v>
                </c:pt>
                <c:pt idx="275">
                  <c:v>82147.5</c:v>
                </c:pt>
                <c:pt idx="276">
                  <c:v>82281</c:v>
                </c:pt>
                <c:pt idx="277">
                  <c:v>82304.5</c:v>
                </c:pt>
                <c:pt idx="278">
                  <c:v>82304.5</c:v>
                </c:pt>
                <c:pt idx="279">
                  <c:v>82363</c:v>
                </c:pt>
                <c:pt idx="280">
                  <c:v>82374.5</c:v>
                </c:pt>
                <c:pt idx="281">
                  <c:v>83076.5</c:v>
                </c:pt>
                <c:pt idx="282">
                  <c:v>83309.5</c:v>
                </c:pt>
                <c:pt idx="283">
                  <c:v>83336</c:v>
                </c:pt>
                <c:pt idx="284">
                  <c:v>83414.5</c:v>
                </c:pt>
                <c:pt idx="285">
                  <c:v>83440.5</c:v>
                </c:pt>
                <c:pt idx="286">
                  <c:v>84349.5</c:v>
                </c:pt>
                <c:pt idx="287">
                  <c:v>84350</c:v>
                </c:pt>
                <c:pt idx="288">
                  <c:v>84428.5</c:v>
                </c:pt>
                <c:pt idx="289">
                  <c:v>84579.5</c:v>
                </c:pt>
              </c:numCache>
            </c:numRef>
          </c:xVal>
          <c:yVal>
            <c:numRef>
              <c:f>Active!$J$21:$J$868</c:f>
              <c:numCache>
                <c:formatCode>General</c:formatCode>
                <c:ptCount val="848"/>
                <c:pt idx="42">
                  <c:v>-1.8504351981391665E-2</c:v>
                </c:pt>
                <c:pt idx="43">
                  <c:v>-1.7999694326135796E-2</c:v>
                </c:pt>
                <c:pt idx="47">
                  <c:v>-8.7484157120343298E-4</c:v>
                </c:pt>
                <c:pt idx="87">
                  <c:v>5.3202139606582932E-3</c:v>
                </c:pt>
                <c:pt idx="95">
                  <c:v>6.3115401135291904E-3</c:v>
                </c:pt>
                <c:pt idx="98">
                  <c:v>5.4302555436152034E-3</c:v>
                </c:pt>
                <c:pt idx="100">
                  <c:v>7.3629233811516315E-3</c:v>
                </c:pt>
                <c:pt idx="101">
                  <c:v>7.5629233760992065E-3</c:v>
                </c:pt>
                <c:pt idx="103">
                  <c:v>4.5811027302988805E-3</c:v>
                </c:pt>
                <c:pt idx="104">
                  <c:v>4.5811027302988805E-3</c:v>
                </c:pt>
                <c:pt idx="110">
                  <c:v>5.0750065056490712E-3</c:v>
                </c:pt>
                <c:pt idx="111">
                  <c:v>6.6358992116875015E-3</c:v>
                </c:pt>
                <c:pt idx="115">
                  <c:v>6.9689745578216389E-3</c:v>
                </c:pt>
                <c:pt idx="116">
                  <c:v>6.9689745578216389E-3</c:v>
                </c:pt>
                <c:pt idx="117">
                  <c:v>8.2038960099453107E-3</c:v>
                </c:pt>
                <c:pt idx="119">
                  <c:v>5.0522748861112632E-3</c:v>
                </c:pt>
                <c:pt idx="120">
                  <c:v>4.5216883954708464E-3</c:v>
                </c:pt>
                <c:pt idx="122">
                  <c:v>4.9768718454288319E-3</c:v>
                </c:pt>
                <c:pt idx="124">
                  <c:v>7.3078221321338788E-3</c:v>
                </c:pt>
                <c:pt idx="131">
                  <c:v>9.0280404183431529E-3</c:v>
                </c:pt>
                <c:pt idx="136">
                  <c:v>1.0247979720588773E-2</c:v>
                </c:pt>
                <c:pt idx="137">
                  <c:v>1.0847979719983414E-2</c:v>
                </c:pt>
                <c:pt idx="138">
                  <c:v>1.1547979716851842E-2</c:v>
                </c:pt>
                <c:pt idx="141">
                  <c:v>5.598977324552834E-3</c:v>
                </c:pt>
                <c:pt idx="142">
                  <c:v>7.487966344342567E-3</c:v>
                </c:pt>
                <c:pt idx="146">
                  <c:v>5.8118125380133279E-3</c:v>
                </c:pt>
                <c:pt idx="147">
                  <c:v>6.6118125323555432E-3</c:v>
                </c:pt>
                <c:pt idx="148">
                  <c:v>7.5118125387234613E-3</c:v>
                </c:pt>
                <c:pt idx="153">
                  <c:v>5.5714170812279917E-3</c:v>
                </c:pt>
                <c:pt idx="154">
                  <c:v>4.0601914079161361E-3</c:v>
                </c:pt>
                <c:pt idx="160">
                  <c:v>1.5173276406130753E-3</c:v>
                </c:pt>
                <c:pt idx="170">
                  <c:v>-4.5964319215272553E-3</c:v>
                </c:pt>
                <c:pt idx="173">
                  <c:v>-8.0436743664904498E-3</c:v>
                </c:pt>
                <c:pt idx="188">
                  <c:v>-8.8154494951595552E-3</c:v>
                </c:pt>
                <c:pt idx="200">
                  <c:v>-1.2477866905101109E-2</c:v>
                </c:pt>
                <c:pt idx="212">
                  <c:v>-1.635771290602861E-2</c:v>
                </c:pt>
                <c:pt idx="222">
                  <c:v>-2.0585337420925498E-2</c:v>
                </c:pt>
                <c:pt idx="237">
                  <c:v>-2.3767372760630678E-2</c:v>
                </c:pt>
                <c:pt idx="244">
                  <c:v>-3.7035972534795292E-2</c:v>
                </c:pt>
                <c:pt idx="246">
                  <c:v>-3.9556750060000923E-2</c:v>
                </c:pt>
                <c:pt idx="252">
                  <c:v>-4.3028203806898091E-2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1BE-4F79-B2C7-93A27DD1A484}"/>
            </c:ext>
          </c:extLst>
        </c:ser>
        <c:ser>
          <c:idx val="4"/>
          <c:order val="3"/>
          <c:tx>
            <c:strRef>
              <c:f>Active!$K$20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Active!$D$21:$D$92</c:f>
                <c:numCache>
                  <c:formatCode>General</c:formatCode>
                  <c:ptCount val="7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9">
                    <c:v>0</c:v>
                  </c:pt>
                  <c:pt idx="32">
                    <c:v>0</c:v>
                  </c:pt>
                  <c:pt idx="33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</c:numCache>
              </c:numRef>
            </c:plus>
            <c:minus>
              <c:numRef>
                <c:f>Active!$D$21:$D$92</c:f>
                <c:numCache>
                  <c:formatCode>General</c:formatCode>
                  <c:ptCount val="7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9">
                    <c:v>0</c:v>
                  </c:pt>
                  <c:pt idx="32">
                    <c:v>0</c:v>
                  </c:pt>
                  <c:pt idx="33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Active!$F$21:$F$868</c:f>
              <c:numCache>
                <c:formatCode>General</c:formatCode>
                <c:ptCount val="848"/>
                <c:pt idx="0">
                  <c:v>-6198.5</c:v>
                </c:pt>
                <c:pt idx="1">
                  <c:v>-5182</c:v>
                </c:pt>
                <c:pt idx="2">
                  <c:v>0.5</c:v>
                </c:pt>
                <c:pt idx="3">
                  <c:v>0.5</c:v>
                </c:pt>
                <c:pt idx="4">
                  <c:v>3.5</c:v>
                </c:pt>
                <c:pt idx="5">
                  <c:v>9.5</c:v>
                </c:pt>
                <c:pt idx="6">
                  <c:v>12</c:v>
                </c:pt>
                <c:pt idx="7">
                  <c:v>15</c:v>
                </c:pt>
                <c:pt idx="8">
                  <c:v>21</c:v>
                </c:pt>
                <c:pt idx="9">
                  <c:v>61.5</c:v>
                </c:pt>
                <c:pt idx="10">
                  <c:v>96.5</c:v>
                </c:pt>
                <c:pt idx="11">
                  <c:v>114.5</c:v>
                </c:pt>
                <c:pt idx="12">
                  <c:v>117</c:v>
                </c:pt>
                <c:pt idx="13">
                  <c:v>207.5</c:v>
                </c:pt>
                <c:pt idx="14">
                  <c:v>210.5</c:v>
                </c:pt>
                <c:pt idx="15">
                  <c:v>280.5</c:v>
                </c:pt>
                <c:pt idx="16">
                  <c:v>283.5</c:v>
                </c:pt>
                <c:pt idx="17">
                  <c:v>298</c:v>
                </c:pt>
                <c:pt idx="18">
                  <c:v>1189.5</c:v>
                </c:pt>
                <c:pt idx="19">
                  <c:v>1204</c:v>
                </c:pt>
                <c:pt idx="20">
                  <c:v>1207</c:v>
                </c:pt>
                <c:pt idx="21">
                  <c:v>11551.5</c:v>
                </c:pt>
                <c:pt idx="22">
                  <c:v>11621.5</c:v>
                </c:pt>
                <c:pt idx="23">
                  <c:v>11671</c:v>
                </c:pt>
                <c:pt idx="24">
                  <c:v>11755.5</c:v>
                </c:pt>
                <c:pt idx="25">
                  <c:v>11831.5</c:v>
                </c:pt>
                <c:pt idx="26">
                  <c:v>11846</c:v>
                </c:pt>
                <c:pt idx="27">
                  <c:v>11893</c:v>
                </c:pt>
                <c:pt idx="28">
                  <c:v>11893</c:v>
                </c:pt>
                <c:pt idx="29">
                  <c:v>12862.5</c:v>
                </c:pt>
                <c:pt idx="30">
                  <c:v>12862.5</c:v>
                </c:pt>
                <c:pt idx="31">
                  <c:v>13827</c:v>
                </c:pt>
                <c:pt idx="32">
                  <c:v>13905.5</c:v>
                </c:pt>
                <c:pt idx="33">
                  <c:v>14031</c:v>
                </c:pt>
                <c:pt idx="34">
                  <c:v>14031</c:v>
                </c:pt>
                <c:pt idx="35">
                  <c:v>15030.5</c:v>
                </c:pt>
                <c:pt idx="36">
                  <c:v>15091.5</c:v>
                </c:pt>
                <c:pt idx="37">
                  <c:v>15944.5</c:v>
                </c:pt>
                <c:pt idx="38">
                  <c:v>16064.5</c:v>
                </c:pt>
                <c:pt idx="39">
                  <c:v>16064.5</c:v>
                </c:pt>
                <c:pt idx="40">
                  <c:v>17069.5</c:v>
                </c:pt>
                <c:pt idx="41">
                  <c:v>17244.5</c:v>
                </c:pt>
                <c:pt idx="42">
                  <c:v>28971.5</c:v>
                </c:pt>
                <c:pt idx="43">
                  <c:v>28974</c:v>
                </c:pt>
                <c:pt idx="44">
                  <c:v>28974.5</c:v>
                </c:pt>
                <c:pt idx="45">
                  <c:v>33145</c:v>
                </c:pt>
                <c:pt idx="46">
                  <c:v>33171</c:v>
                </c:pt>
                <c:pt idx="47">
                  <c:v>33174</c:v>
                </c:pt>
                <c:pt idx="48">
                  <c:v>33439.5</c:v>
                </c:pt>
                <c:pt idx="49">
                  <c:v>33442.5</c:v>
                </c:pt>
                <c:pt idx="50">
                  <c:v>34520.5</c:v>
                </c:pt>
                <c:pt idx="51">
                  <c:v>35316</c:v>
                </c:pt>
                <c:pt idx="52">
                  <c:v>35386.5</c:v>
                </c:pt>
                <c:pt idx="53">
                  <c:v>35576</c:v>
                </c:pt>
                <c:pt idx="54">
                  <c:v>35595.5</c:v>
                </c:pt>
                <c:pt idx="55">
                  <c:v>38473</c:v>
                </c:pt>
                <c:pt idx="56">
                  <c:v>39429.5</c:v>
                </c:pt>
                <c:pt idx="57">
                  <c:v>39429.5</c:v>
                </c:pt>
                <c:pt idx="58">
                  <c:v>39709.5</c:v>
                </c:pt>
                <c:pt idx="59">
                  <c:v>40743</c:v>
                </c:pt>
                <c:pt idx="60">
                  <c:v>40776</c:v>
                </c:pt>
                <c:pt idx="61">
                  <c:v>41680.5</c:v>
                </c:pt>
                <c:pt idx="62">
                  <c:v>41681</c:v>
                </c:pt>
                <c:pt idx="63">
                  <c:v>41777</c:v>
                </c:pt>
                <c:pt idx="64">
                  <c:v>41777</c:v>
                </c:pt>
                <c:pt idx="65">
                  <c:v>41829.5</c:v>
                </c:pt>
                <c:pt idx="66">
                  <c:v>41835.5</c:v>
                </c:pt>
                <c:pt idx="67">
                  <c:v>41835.5</c:v>
                </c:pt>
                <c:pt idx="68">
                  <c:v>41835.5</c:v>
                </c:pt>
                <c:pt idx="69">
                  <c:v>42554.5</c:v>
                </c:pt>
                <c:pt idx="70">
                  <c:v>42560.5</c:v>
                </c:pt>
                <c:pt idx="71">
                  <c:v>42752.5</c:v>
                </c:pt>
                <c:pt idx="72">
                  <c:v>42752.5</c:v>
                </c:pt>
                <c:pt idx="73">
                  <c:v>42755.5</c:v>
                </c:pt>
                <c:pt idx="74">
                  <c:v>42755.5</c:v>
                </c:pt>
                <c:pt idx="75">
                  <c:v>42770</c:v>
                </c:pt>
                <c:pt idx="76">
                  <c:v>42776.5</c:v>
                </c:pt>
                <c:pt idx="77">
                  <c:v>43065</c:v>
                </c:pt>
                <c:pt idx="78">
                  <c:v>43983.5</c:v>
                </c:pt>
                <c:pt idx="79">
                  <c:v>45986.5</c:v>
                </c:pt>
                <c:pt idx="80">
                  <c:v>46057.5</c:v>
                </c:pt>
                <c:pt idx="81">
                  <c:v>46060.5</c:v>
                </c:pt>
                <c:pt idx="82">
                  <c:v>46094.5</c:v>
                </c:pt>
                <c:pt idx="83">
                  <c:v>46123.5</c:v>
                </c:pt>
                <c:pt idx="84">
                  <c:v>46126.5</c:v>
                </c:pt>
                <c:pt idx="85">
                  <c:v>46129.5</c:v>
                </c:pt>
                <c:pt idx="86">
                  <c:v>47026.5</c:v>
                </c:pt>
                <c:pt idx="87">
                  <c:v>47041</c:v>
                </c:pt>
                <c:pt idx="88">
                  <c:v>47041</c:v>
                </c:pt>
                <c:pt idx="89">
                  <c:v>47070.5</c:v>
                </c:pt>
                <c:pt idx="90">
                  <c:v>49001.5</c:v>
                </c:pt>
                <c:pt idx="91">
                  <c:v>50615.5</c:v>
                </c:pt>
                <c:pt idx="92">
                  <c:v>51228</c:v>
                </c:pt>
                <c:pt idx="93">
                  <c:v>51259.5</c:v>
                </c:pt>
                <c:pt idx="94">
                  <c:v>51259.5</c:v>
                </c:pt>
                <c:pt idx="95">
                  <c:v>51405.5</c:v>
                </c:pt>
                <c:pt idx="96">
                  <c:v>52495</c:v>
                </c:pt>
                <c:pt idx="97">
                  <c:v>52495.5</c:v>
                </c:pt>
                <c:pt idx="98">
                  <c:v>53240.5</c:v>
                </c:pt>
                <c:pt idx="99">
                  <c:v>53313.5</c:v>
                </c:pt>
                <c:pt idx="100">
                  <c:v>53462</c:v>
                </c:pt>
                <c:pt idx="101">
                  <c:v>53462</c:v>
                </c:pt>
                <c:pt idx="102">
                  <c:v>53495</c:v>
                </c:pt>
                <c:pt idx="103">
                  <c:v>54373.5</c:v>
                </c:pt>
                <c:pt idx="104">
                  <c:v>54373.5</c:v>
                </c:pt>
                <c:pt idx="105">
                  <c:v>54418</c:v>
                </c:pt>
                <c:pt idx="106">
                  <c:v>54450</c:v>
                </c:pt>
                <c:pt idx="107">
                  <c:v>54532</c:v>
                </c:pt>
                <c:pt idx="108">
                  <c:v>54585</c:v>
                </c:pt>
                <c:pt idx="109">
                  <c:v>54611</c:v>
                </c:pt>
                <c:pt idx="110">
                  <c:v>55250.5</c:v>
                </c:pt>
                <c:pt idx="111">
                  <c:v>55594.5</c:v>
                </c:pt>
                <c:pt idx="112">
                  <c:v>55633.5</c:v>
                </c:pt>
                <c:pt idx="113">
                  <c:v>55656.5</c:v>
                </c:pt>
                <c:pt idx="114">
                  <c:v>55659.5</c:v>
                </c:pt>
                <c:pt idx="115">
                  <c:v>56331.5</c:v>
                </c:pt>
                <c:pt idx="116">
                  <c:v>56331.5</c:v>
                </c:pt>
                <c:pt idx="117">
                  <c:v>56704.5</c:v>
                </c:pt>
                <c:pt idx="118">
                  <c:v>57690</c:v>
                </c:pt>
                <c:pt idx="119">
                  <c:v>57782.5</c:v>
                </c:pt>
                <c:pt idx="120">
                  <c:v>58721.5</c:v>
                </c:pt>
                <c:pt idx="121">
                  <c:v>58823.5</c:v>
                </c:pt>
                <c:pt idx="122">
                  <c:v>58837</c:v>
                </c:pt>
                <c:pt idx="123">
                  <c:v>58849.5</c:v>
                </c:pt>
                <c:pt idx="124">
                  <c:v>59830.5</c:v>
                </c:pt>
                <c:pt idx="125">
                  <c:v>60838.5</c:v>
                </c:pt>
                <c:pt idx="126">
                  <c:v>60964.5</c:v>
                </c:pt>
                <c:pt idx="127">
                  <c:v>60977.5</c:v>
                </c:pt>
                <c:pt idx="128">
                  <c:v>60977.5</c:v>
                </c:pt>
                <c:pt idx="129">
                  <c:v>60977.5</c:v>
                </c:pt>
                <c:pt idx="130">
                  <c:v>60984.5</c:v>
                </c:pt>
                <c:pt idx="131">
                  <c:v>60990</c:v>
                </c:pt>
                <c:pt idx="132">
                  <c:v>61043.5</c:v>
                </c:pt>
                <c:pt idx="133">
                  <c:v>61067</c:v>
                </c:pt>
                <c:pt idx="134">
                  <c:v>61964</c:v>
                </c:pt>
                <c:pt idx="135">
                  <c:v>62028</c:v>
                </c:pt>
                <c:pt idx="136">
                  <c:v>62042</c:v>
                </c:pt>
                <c:pt idx="137">
                  <c:v>62042</c:v>
                </c:pt>
                <c:pt idx="138">
                  <c:v>62042</c:v>
                </c:pt>
                <c:pt idx="139">
                  <c:v>62112.5</c:v>
                </c:pt>
                <c:pt idx="140">
                  <c:v>62112.5</c:v>
                </c:pt>
                <c:pt idx="141">
                  <c:v>62874.5</c:v>
                </c:pt>
                <c:pt idx="142">
                  <c:v>62933</c:v>
                </c:pt>
                <c:pt idx="143">
                  <c:v>62934</c:v>
                </c:pt>
                <c:pt idx="144">
                  <c:v>62934</c:v>
                </c:pt>
                <c:pt idx="145">
                  <c:v>63135</c:v>
                </c:pt>
                <c:pt idx="146">
                  <c:v>63160.5</c:v>
                </c:pt>
                <c:pt idx="147">
                  <c:v>63160.5</c:v>
                </c:pt>
                <c:pt idx="148">
                  <c:v>63160.5</c:v>
                </c:pt>
                <c:pt idx="149">
                  <c:v>63292</c:v>
                </c:pt>
                <c:pt idx="150">
                  <c:v>63849.5</c:v>
                </c:pt>
                <c:pt idx="151">
                  <c:v>63984</c:v>
                </c:pt>
                <c:pt idx="152">
                  <c:v>63987</c:v>
                </c:pt>
                <c:pt idx="153">
                  <c:v>64083.5</c:v>
                </c:pt>
                <c:pt idx="154">
                  <c:v>64238.5</c:v>
                </c:pt>
                <c:pt idx="155">
                  <c:v>64277.5</c:v>
                </c:pt>
                <c:pt idx="156">
                  <c:v>64303.5</c:v>
                </c:pt>
                <c:pt idx="157">
                  <c:v>64338.5</c:v>
                </c:pt>
                <c:pt idx="158">
                  <c:v>64970</c:v>
                </c:pt>
                <c:pt idx="159">
                  <c:v>64990.5</c:v>
                </c:pt>
                <c:pt idx="160">
                  <c:v>65106.5</c:v>
                </c:pt>
                <c:pt idx="161">
                  <c:v>65229</c:v>
                </c:pt>
                <c:pt idx="162">
                  <c:v>65272</c:v>
                </c:pt>
                <c:pt idx="163">
                  <c:v>65286.5</c:v>
                </c:pt>
                <c:pt idx="164">
                  <c:v>65303.5</c:v>
                </c:pt>
                <c:pt idx="165">
                  <c:v>65379.5</c:v>
                </c:pt>
                <c:pt idx="166">
                  <c:v>66319.5</c:v>
                </c:pt>
                <c:pt idx="167">
                  <c:v>66966.5</c:v>
                </c:pt>
                <c:pt idx="168">
                  <c:v>67271</c:v>
                </c:pt>
                <c:pt idx="169">
                  <c:v>67295</c:v>
                </c:pt>
                <c:pt idx="170">
                  <c:v>67332</c:v>
                </c:pt>
                <c:pt idx="171">
                  <c:v>67400.5</c:v>
                </c:pt>
                <c:pt idx="172">
                  <c:v>68302.5</c:v>
                </c:pt>
                <c:pt idx="173">
                  <c:v>68305</c:v>
                </c:pt>
                <c:pt idx="174">
                  <c:v>68311</c:v>
                </c:pt>
                <c:pt idx="175">
                  <c:v>68311</c:v>
                </c:pt>
                <c:pt idx="176">
                  <c:v>68311</c:v>
                </c:pt>
                <c:pt idx="177">
                  <c:v>68320.5</c:v>
                </c:pt>
                <c:pt idx="178">
                  <c:v>68320.5</c:v>
                </c:pt>
                <c:pt idx="179">
                  <c:v>68323.5</c:v>
                </c:pt>
                <c:pt idx="180">
                  <c:v>68335</c:v>
                </c:pt>
                <c:pt idx="181">
                  <c:v>68335</c:v>
                </c:pt>
                <c:pt idx="182">
                  <c:v>68381</c:v>
                </c:pt>
                <c:pt idx="183">
                  <c:v>68381</c:v>
                </c:pt>
                <c:pt idx="184">
                  <c:v>68381</c:v>
                </c:pt>
                <c:pt idx="185">
                  <c:v>68389.5</c:v>
                </c:pt>
                <c:pt idx="186">
                  <c:v>68389.5</c:v>
                </c:pt>
                <c:pt idx="187">
                  <c:v>68390</c:v>
                </c:pt>
                <c:pt idx="188">
                  <c:v>68427.5</c:v>
                </c:pt>
                <c:pt idx="189">
                  <c:v>68465.5</c:v>
                </c:pt>
                <c:pt idx="190">
                  <c:v>68465.5</c:v>
                </c:pt>
                <c:pt idx="191">
                  <c:v>68465.5</c:v>
                </c:pt>
                <c:pt idx="192">
                  <c:v>68472</c:v>
                </c:pt>
                <c:pt idx="193">
                  <c:v>68472</c:v>
                </c:pt>
                <c:pt idx="194">
                  <c:v>69296.5</c:v>
                </c:pt>
                <c:pt idx="195">
                  <c:v>69296.5</c:v>
                </c:pt>
                <c:pt idx="196">
                  <c:v>69424.5</c:v>
                </c:pt>
                <c:pt idx="197">
                  <c:v>69424.5</c:v>
                </c:pt>
                <c:pt idx="198">
                  <c:v>69445</c:v>
                </c:pt>
                <c:pt idx="199">
                  <c:v>69445</c:v>
                </c:pt>
                <c:pt idx="200">
                  <c:v>69467.5</c:v>
                </c:pt>
                <c:pt idx="201">
                  <c:v>69553</c:v>
                </c:pt>
                <c:pt idx="202">
                  <c:v>69553</c:v>
                </c:pt>
                <c:pt idx="203">
                  <c:v>69604.5</c:v>
                </c:pt>
                <c:pt idx="204">
                  <c:v>69604.5</c:v>
                </c:pt>
                <c:pt idx="205">
                  <c:v>70177.5</c:v>
                </c:pt>
                <c:pt idx="206">
                  <c:v>70224</c:v>
                </c:pt>
                <c:pt idx="207">
                  <c:v>70227</c:v>
                </c:pt>
                <c:pt idx="208">
                  <c:v>70233</c:v>
                </c:pt>
                <c:pt idx="209">
                  <c:v>70308.5</c:v>
                </c:pt>
                <c:pt idx="210">
                  <c:v>70309</c:v>
                </c:pt>
                <c:pt idx="211">
                  <c:v>70343.5</c:v>
                </c:pt>
                <c:pt idx="212">
                  <c:v>70423</c:v>
                </c:pt>
                <c:pt idx="213">
                  <c:v>70460</c:v>
                </c:pt>
                <c:pt idx="214">
                  <c:v>70460.5</c:v>
                </c:pt>
                <c:pt idx="215">
                  <c:v>70480.5</c:v>
                </c:pt>
                <c:pt idx="216">
                  <c:v>70481</c:v>
                </c:pt>
                <c:pt idx="217">
                  <c:v>70481</c:v>
                </c:pt>
                <c:pt idx="218">
                  <c:v>70481</c:v>
                </c:pt>
                <c:pt idx="219">
                  <c:v>70481</c:v>
                </c:pt>
                <c:pt idx="220">
                  <c:v>70485</c:v>
                </c:pt>
                <c:pt idx="221">
                  <c:v>70485</c:v>
                </c:pt>
                <c:pt idx="222">
                  <c:v>71428</c:v>
                </c:pt>
                <c:pt idx="223">
                  <c:v>71470</c:v>
                </c:pt>
                <c:pt idx="224">
                  <c:v>71472.5</c:v>
                </c:pt>
                <c:pt idx="225">
                  <c:v>71509</c:v>
                </c:pt>
                <c:pt idx="226">
                  <c:v>71511.5</c:v>
                </c:pt>
                <c:pt idx="227">
                  <c:v>71512</c:v>
                </c:pt>
                <c:pt idx="228">
                  <c:v>71554</c:v>
                </c:pt>
                <c:pt idx="229">
                  <c:v>71592.5</c:v>
                </c:pt>
                <c:pt idx="230">
                  <c:v>71644</c:v>
                </c:pt>
                <c:pt idx="231">
                  <c:v>71656</c:v>
                </c:pt>
                <c:pt idx="232">
                  <c:v>71658.5</c:v>
                </c:pt>
                <c:pt idx="233">
                  <c:v>71670.5</c:v>
                </c:pt>
                <c:pt idx="234">
                  <c:v>71782</c:v>
                </c:pt>
                <c:pt idx="235">
                  <c:v>71782</c:v>
                </c:pt>
                <c:pt idx="236">
                  <c:v>72367</c:v>
                </c:pt>
                <c:pt idx="237">
                  <c:v>72436</c:v>
                </c:pt>
                <c:pt idx="238">
                  <c:v>72498</c:v>
                </c:pt>
                <c:pt idx="239">
                  <c:v>72559.5</c:v>
                </c:pt>
                <c:pt idx="240">
                  <c:v>72749</c:v>
                </c:pt>
                <c:pt idx="241">
                  <c:v>73765.5</c:v>
                </c:pt>
                <c:pt idx="242">
                  <c:v>73928.5</c:v>
                </c:pt>
                <c:pt idx="243">
                  <c:v>74683.5</c:v>
                </c:pt>
                <c:pt idx="244">
                  <c:v>74857.5</c:v>
                </c:pt>
                <c:pt idx="245">
                  <c:v>75719.5</c:v>
                </c:pt>
                <c:pt idx="246">
                  <c:v>75812.5</c:v>
                </c:pt>
                <c:pt idx="247">
                  <c:v>75813</c:v>
                </c:pt>
                <c:pt idx="248">
                  <c:v>75897.5</c:v>
                </c:pt>
                <c:pt idx="249">
                  <c:v>75939</c:v>
                </c:pt>
                <c:pt idx="250">
                  <c:v>76894.5</c:v>
                </c:pt>
                <c:pt idx="251">
                  <c:v>76941</c:v>
                </c:pt>
                <c:pt idx="252">
                  <c:v>76955</c:v>
                </c:pt>
                <c:pt idx="253">
                  <c:v>76958.5</c:v>
                </c:pt>
                <c:pt idx="254">
                  <c:v>76979</c:v>
                </c:pt>
                <c:pt idx="255">
                  <c:v>77751</c:v>
                </c:pt>
                <c:pt idx="256">
                  <c:v>77892.5</c:v>
                </c:pt>
                <c:pt idx="257">
                  <c:v>77978</c:v>
                </c:pt>
                <c:pt idx="258">
                  <c:v>77980.5</c:v>
                </c:pt>
                <c:pt idx="259">
                  <c:v>78025</c:v>
                </c:pt>
                <c:pt idx="260">
                  <c:v>78916.5</c:v>
                </c:pt>
                <c:pt idx="261">
                  <c:v>78975</c:v>
                </c:pt>
                <c:pt idx="262">
                  <c:v>79208</c:v>
                </c:pt>
                <c:pt idx="263">
                  <c:v>79263.5</c:v>
                </c:pt>
                <c:pt idx="264">
                  <c:v>79790</c:v>
                </c:pt>
                <c:pt idx="265">
                  <c:v>79825.5</c:v>
                </c:pt>
                <c:pt idx="266">
                  <c:v>79974</c:v>
                </c:pt>
                <c:pt idx="267">
                  <c:v>80186.5</c:v>
                </c:pt>
                <c:pt idx="268">
                  <c:v>80245</c:v>
                </c:pt>
                <c:pt idx="269">
                  <c:v>80993.5</c:v>
                </c:pt>
                <c:pt idx="270">
                  <c:v>81056</c:v>
                </c:pt>
                <c:pt idx="271">
                  <c:v>81061.5</c:v>
                </c:pt>
                <c:pt idx="272">
                  <c:v>81165.5</c:v>
                </c:pt>
                <c:pt idx="273">
                  <c:v>81340.5</c:v>
                </c:pt>
                <c:pt idx="274">
                  <c:v>82147</c:v>
                </c:pt>
                <c:pt idx="275">
                  <c:v>82147.5</c:v>
                </c:pt>
                <c:pt idx="276">
                  <c:v>82281</c:v>
                </c:pt>
                <c:pt idx="277">
                  <c:v>82304.5</c:v>
                </c:pt>
                <c:pt idx="278">
                  <c:v>82304.5</c:v>
                </c:pt>
                <c:pt idx="279">
                  <c:v>82363</c:v>
                </c:pt>
                <c:pt idx="280">
                  <c:v>82374.5</c:v>
                </c:pt>
                <c:pt idx="281">
                  <c:v>83076.5</c:v>
                </c:pt>
                <c:pt idx="282">
                  <c:v>83309.5</c:v>
                </c:pt>
                <c:pt idx="283">
                  <c:v>83336</c:v>
                </c:pt>
                <c:pt idx="284">
                  <c:v>83414.5</c:v>
                </c:pt>
                <c:pt idx="285">
                  <c:v>83440.5</c:v>
                </c:pt>
                <c:pt idx="286">
                  <c:v>84349.5</c:v>
                </c:pt>
                <c:pt idx="287">
                  <c:v>84350</c:v>
                </c:pt>
                <c:pt idx="288">
                  <c:v>84428.5</c:v>
                </c:pt>
                <c:pt idx="289">
                  <c:v>84579.5</c:v>
                </c:pt>
              </c:numCache>
            </c:numRef>
          </c:xVal>
          <c:yVal>
            <c:numRef>
              <c:f>Active!$K$21:$K$868</c:f>
              <c:numCache>
                <c:formatCode>General</c:formatCode>
                <c:ptCount val="848"/>
                <c:pt idx="36">
                  <c:v>-6.6163627285277471E-2</c:v>
                </c:pt>
                <c:pt idx="125">
                  <c:v>7.3257867989013903E-3</c:v>
                </c:pt>
                <c:pt idx="127">
                  <c:v>6.8047521635890007E-3</c:v>
                </c:pt>
                <c:pt idx="129">
                  <c:v>7.7047521626809612E-3</c:v>
                </c:pt>
                <c:pt idx="134">
                  <c:v>1.0462661026394926E-2</c:v>
                </c:pt>
                <c:pt idx="135">
                  <c:v>9.5018968859221786E-3</c:v>
                </c:pt>
                <c:pt idx="143">
                  <c:v>6.769829400582239E-3</c:v>
                </c:pt>
                <c:pt idx="144">
                  <c:v>6.7776799842249602E-3</c:v>
                </c:pt>
                <c:pt idx="145">
                  <c:v>6.824304502515588E-3</c:v>
                </c:pt>
                <c:pt idx="149">
                  <c:v>7.576804950076621E-3</c:v>
                </c:pt>
                <c:pt idx="150">
                  <c:v>4.0154610032914206E-3</c:v>
                </c:pt>
                <c:pt idx="151">
                  <c:v>5.9260425914544612E-3</c:v>
                </c:pt>
                <c:pt idx="152">
                  <c:v>5.3716317779617384E-3</c:v>
                </c:pt>
                <c:pt idx="156">
                  <c:v>5.2812903231824748E-3</c:v>
                </c:pt>
                <c:pt idx="157">
                  <c:v>4.9464974290458485E-3</c:v>
                </c:pt>
                <c:pt idx="161">
                  <c:v>2.4455525126541033E-3</c:v>
                </c:pt>
                <c:pt idx="162">
                  <c:v>4.165664104220923E-3</c:v>
                </c:pt>
                <c:pt idx="163">
                  <c:v>2.8526784808491357E-3</c:v>
                </c:pt>
                <c:pt idx="164">
                  <c:v>2.6443504975759424E-3</c:v>
                </c:pt>
                <c:pt idx="165">
                  <c:v>2.1659430713043548E-3</c:v>
                </c:pt>
                <c:pt idx="167">
                  <c:v>-3.7173804230405949E-3</c:v>
                </c:pt>
                <c:pt idx="168">
                  <c:v>-3.8900785948499106E-3</c:v>
                </c:pt>
                <c:pt idx="174">
                  <c:v>-8.1524959969101474E-3</c:v>
                </c:pt>
                <c:pt idx="175">
                  <c:v>-8.0724959989311174E-3</c:v>
                </c:pt>
                <c:pt idx="176">
                  <c:v>-8.0524959994363599E-3</c:v>
                </c:pt>
                <c:pt idx="177">
                  <c:v>-8.774796937359497E-3</c:v>
                </c:pt>
                <c:pt idx="178">
                  <c:v>-8.774796937359497E-3</c:v>
                </c:pt>
                <c:pt idx="180">
                  <c:v>-7.887782558100298E-3</c:v>
                </c:pt>
                <c:pt idx="181">
                  <c:v>-7.887782558100298E-3</c:v>
                </c:pt>
                <c:pt idx="182">
                  <c:v>-7.922081793367397E-3</c:v>
                </c:pt>
                <c:pt idx="183">
                  <c:v>-7.8620817876071669E-3</c:v>
                </c:pt>
                <c:pt idx="184">
                  <c:v>-7.8220817886176519E-3</c:v>
                </c:pt>
                <c:pt idx="185">
                  <c:v>-9.1262457790435292E-3</c:v>
                </c:pt>
                <c:pt idx="186">
                  <c:v>-9.0962457834393717E-3</c:v>
                </c:pt>
                <c:pt idx="187">
                  <c:v>-7.8853142476873472E-3</c:v>
                </c:pt>
                <c:pt idx="189">
                  <c:v>-9.3046532056177966E-3</c:v>
                </c:pt>
                <c:pt idx="190">
                  <c:v>-9.3046532056177966E-3</c:v>
                </c:pt>
                <c:pt idx="191">
                  <c:v>-9.2046532008680515E-3</c:v>
                </c:pt>
                <c:pt idx="192">
                  <c:v>-7.3725433176150545E-3</c:v>
                </c:pt>
                <c:pt idx="193">
                  <c:v>-7.3725433176150545E-3</c:v>
                </c:pt>
                <c:pt idx="194">
                  <c:v>-1.2176450196420774E-2</c:v>
                </c:pt>
                <c:pt idx="195">
                  <c:v>-1.2176450196420774E-2</c:v>
                </c:pt>
                <c:pt idx="196">
                  <c:v>-1.2497978488681838E-2</c:v>
                </c:pt>
                <c:pt idx="197">
                  <c:v>-1.2497978488681838E-2</c:v>
                </c:pt>
                <c:pt idx="198">
                  <c:v>-1.1019785757525824E-2</c:v>
                </c:pt>
                <c:pt idx="199">
                  <c:v>-1.1019785757525824E-2</c:v>
                </c:pt>
                <c:pt idx="201">
                  <c:v>-1.2578575260704383E-2</c:v>
                </c:pt>
                <c:pt idx="202">
                  <c:v>-1.2578575260704383E-2</c:v>
                </c:pt>
                <c:pt idx="203">
                  <c:v>-1.7562627661391161E-2</c:v>
                </c:pt>
                <c:pt idx="204">
                  <c:v>-1.7562627661391161E-2</c:v>
                </c:pt>
                <c:pt idx="205">
                  <c:v>-1.6375094179238658E-2</c:v>
                </c:pt>
                <c:pt idx="206">
                  <c:v>-1.4868461883452255E-2</c:v>
                </c:pt>
                <c:pt idx="207">
                  <c:v>-1.5892872695985716E-2</c:v>
                </c:pt>
                <c:pt idx="208">
                  <c:v>-1.6941694346314762E-2</c:v>
                </c:pt>
                <c:pt idx="209">
                  <c:v>-1.7371033296512906E-2</c:v>
                </c:pt>
                <c:pt idx="210">
                  <c:v>-1.6350101766875014E-2</c:v>
                </c:pt>
                <c:pt idx="211">
                  <c:v>-1.6525826191355009E-2</c:v>
                </c:pt>
                <c:pt idx="213">
                  <c:v>-1.6268779676465783E-2</c:v>
                </c:pt>
                <c:pt idx="214">
                  <c:v>-1.8117848143447191E-2</c:v>
                </c:pt>
                <c:pt idx="215">
                  <c:v>-1.8410586941172369E-2</c:v>
                </c:pt>
                <c:pt idx="216">
                  <c:v>-1.7449655417294707E-2</c:v>
                </c:pt>
                <c:pt idx="217">
                  <c:v>-1.6779655416030437E-2</c:v>
                </c:pt>
                <c:pt idx="218">
                  <c:v>-1.6739655417040922E-2</c:v>
                </c:pt>
                <c:pt idx="219">
                  <c:v>-1.6139655417646281E-2</c:v>
                </c:pt>
                <c:pt idx="220">
                  <c:v>-1.5982203171006404E-2</c:v>
                </c:pt>
                <c:pt idx="221">
                  <c:v>-1.5982203171006404E-2</c:v>
                </c:pt>
                <c:pt idx="223">
                  <c:v>-1.9847088893584441E-2</c:v>
                </c:pt>
                <c:pt idx="225">
                  <c:v>-2.0654429543355945E-2</c:v>
                </c:pt>
                <c:pt idx="226">
                  <c:v>-2.2549771900230553E-2</c:v>
                </c:pt>
                <c:pt idx="227">
                  <c:v>-2.0708840369479731E-2</c:v>
                </c:pt>
                <c:pt idx="228">
                  <c:v>-1.7970591834455263E-2</c:v>
                </c:pt>
                <c:pt idx="229">
                  <c:v>-2.0518864024779759E-2</c:v>
                </c:pt>
                <c:pt idx="230">
                  <c:v>-2.100291641545482E-2</c:v>
                </c:pt>
                <c:pt idx="231">
                  <c:v>-2.2120559697214048E-2</c:v>
                </c:pt>
                <c:pt idx="232">
                  <c:v>-2.1615902056510095E-2</c:v>
                </c:pt>
                <c:pt idx="233">
                  <c:v>-2.193354533665115E-2</c:v>
                </c:pt>
                <c:pt idx="234">
                  <c:v>-2.1705814120650757E-2</c:v>
                </c:pt>
                <c:pt idx="235">
                  <c:v>-2.1705814120650757E-2</c:v>
                </c:pt>
                <c:pt idx="236">
                  <c:v>-2.3215923909447156E-2</c:v>
                </c:pt>
                <c:pt idx="238">
                  <c:v>-2.3991863025003113E-2</c:v>
                </c:pt>
                <c:pt idx="239">
                  <c:v>-2.625728482962586E-2</c:v>
                </c:pt>
                <c:pt idx="240">
                  <c:v>-2.6944234923576005E-2</c:v>
                </c:pt>
                <c:pt idx="241">
                  <c:v>-3.0430434249865357E-2</c:v>
                </c:pt>
                <c:pt idx="242">
                  <c:v>-3.7356755441578571E-2</c:v>
                </c:pt>
                <c:pt idx="243">
                  <c:v>-3.5580145005951636E-2</c:v>
                </c:pt>
                <c:pt idx="245">
                  <c:v>-3.4470014659746084E-2</c:v>
                </c:pt>
                <c:pt idx="247">
                  <c:v>-4.0415818533801939E-2</c:v>
                </c:pt>
                <c:pt idx="248">
                  <c:v>-4.5398389942420181E-2</c:v>
                </c:pt>
                <c:pt idx="249">
                  <c:v>-4.0701072946831118E-2</c:v>
                </c:pt>
                <c:pt idx="250">
                  <c:v>-4.4480918950284831E-2</c:v>
                </c:pt>
                <c:pt idx="251">
                  <c:v>-4.4374286648235284E-2</c:v>
                </c:pt>
                <c:pt idx="254">
                  <c:v>-4.3163490357983392E-2</c:v>
                </c:pt>
                <c:pt idx="255">
                  <c:v>-4.8265207900840323E-2</c:v>
                </c:pt>
                <c:pt idx="256">
                  <c:v>-4.9021584665752016E-2</c:v>
                </c:pt>
                <c:pt idx="257">
                  <c:v>-4.9282293242868036E-2</c:v>
                </c:pt>
                <c:pt idx="258">
                  <c:v>-4.927763558953302E-2</c:v>
                </c:pt>
                <c:pt idx="259">
                  <c:v>-4.90347294107778E-2</c:v>
                </c:pt>
                <c:pt idx="260">
                  <c:v>-5.3453811262443196E-2</c:v>
                </c:pt>
                <c:pt idx="261">
                  <c:v>-5.2164822242048103E-2</c:v>
                </c:pt>
                <c:pt idx="262">
                  <c:v>-5.6890729218139313E-2</c:v>
                </c:pt>
                <c:pt idx="263">
                  <c:v>-5.474732937727822E-2</c:v>
                </c:pt>
                <c:pt idx="264">
                  <c:v>-5.564642819808796E-2</c:v>
                </c:pt>
                <c:pt idx="265">
                  <c:v>-5.6540289559052326E-2</c:v>
                </c:pt>
                <c:pt idx="266">
                  <c:v>-5.5483625117631163E-2</c:v>
                </c:pt>
                <c:pt idx="267">
                  <c:v>-4.828772482869681E-2</c:v>
                </c:pt>
                <c:pt idx="268">
                  <c:v>-5.7098735807812773E-2</c:v>
                </c:pt>
                <c:pt idx="269">
                  <c:v>-6.0124235264083836E-2</c:v>
                </c:pt>
                <c:pt idx="270">
                  <c:v>-5.8507794004981406E-2</c:v>
                </c:pt>
                <c:pt idx="271">
                  <c:v>-5.9457547176862136E-2</c:v>
                </c:pt>
                <c:pt idx="272">
                  <c:v>-6.0943788907025009E-2</c:v>
                </c:pt>
                <c:pt idx="273">
                  <c:v>-6.2217753380537033E-2</c:v>
                </c:pt>
                <c:pt idx="274">
                  <c:v>-6.6395195346558467E-2</c:v>
                </c:pt>
                <c:pt idx="275">
                  <c:v>-6.6854263823188376E-2</c:v>
                </c:pt>
                <c:pt idx="276">
                  <c:v>5.537445471418323E-2</c:v>
                </c:pt>
                <c:pt idx="277">
                  <c:v>-6.7101763372193091E-2</c:v>
                </c:pt>
                <c:pt idx="278">
                  <c:v>-6.6801763365219813E-2</c:v>
                </c:pt>
                <c:pt idx="279">
                  <c:v>-6.8312774346850347E-2</c:v>
                </c:pt>
                <c:pt idx="280">
                  <c:v>-6.7271349151269533E-2</c:v>
                </c:pt>
                <c:pt idx="281">
                  <c:v>-7.0703480909287464E-2</c:v>
                </c:pt>
                <c:pt idx="282">
                  <c:v>-7.1629387886787299E-2</c:v>
                </c:pt>
                <c:pt idx="283">
                  <c:v>-6.996001679362962E-2</c:v>
                </c:pt>
                <c:pt idx="284">
                  <c:v>-7.253376657172339E-2</c:v>
                </c:pt>
                <c:pt idx="285">
                  <c:v>-7.2505326999817044E-2</c:v>
                </c:pt>
                <c:pt idx="286">
                  <c:v>-7.5991805293597281E-2</c:v>
                </c:pt>
                <c:pt idx="287">
                  <c:v>-7.2450873769412283E-2</c:v>
                </c:pt>
                <c:pt idx="288">
                  <c:v>-7.6124623541545589E-2</c:v>
                </c:pt>
                <c:pt idx="289">
                  <c:v>-7.7163301459222566E-2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1BE-4F79-B2C7-93A27DD1A484}"/>
            </c:ext>
          </c:extLst>
        </c:ser>
        <c:ser>
          <c:idx val="2"/>
          <c:order val="4"/>
          <c:tx>
            <c:strRef>
              <c:f>Active!$L$20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Active!$D$21:$D$92</c:f>
                <c:numCache>
                  <c:formatCode>General</c:formatCode>
                  <c:ptCount val="7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9">
                    <c:v>0</c:v>
                  </c:pt>
                  <c:pt idx="32">
                    <c:v>0</c:v>
                  </c:pt>
                  <c:pt idx="33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</c:numCache>
              </c:numRef>
            </c:plus>
            <c:minus>
              <c:numRef>
                <c:f>Active!$D$21:$D$92</c:f>
                <c:numCache>
                  <c:formatCode>General</c:formatCode>
                  <c:ptCount val="7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9">
                    <c:v>0</c:v>
                  </c:pt>
                  <c:pt idx="32">
                    <c:v>0</c:v>
                  </c:pt>
                  <c:pt idx="33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Active!$F$21:$F$868</c:f>
              <c:numCache>
                <c:formatCode>General</c:formatCode>
                <c:ptCount val="848"/>
                <c:pt idx="0">
                  <c:v>-6198.5</c:v>
                </c:pt>
                <c:pt idx="1">
                  <c:v>-5182</c:v>
                </c:pt>
                <c:pt idx="2">
                  <c:v>0.5</c:v>
                </c:pt>
                <c:pt idx="3">
                  <c:v>0.5</c:v>
                </c:pt>
                <c:pt idx="4">
                  <c:v>3.5</c:v>
                </c:pt>
                <c:pt idx="5">
                  <c:v>9.5</c:v>
                </c:pt>
                <c:pt idx="6">
                  <c:v>12</c:v>
                </c:pt>
                <c:pt idx="7">
                  <c:v>15</c:v>
                </c:pt>
                <c:pt idx="8">
                  <c:v>21</c:v>
                </c:pt>
                <c:pt idx="9">
                  <c:v>61.5</c:v>
                </c:pt>
                <c:pt idx="10">
                  <c:v>96.5</c:v>
                </c:pt>
                <c:pt idx="11">
                  <c:v>114.5</c:v>
                </c:pt>
                <c:pt idx="12">
                  <c:v>117</c:v>
                </c:pt>
                <c:pt idx="13">
                  <c:v>207.5</c:v>
                </c:pt>
                <c:pt idx="14">
                  <c:v>210.5</c:v>
                </c:pt>
                <c:pt idx="15">
                  <c:v>280.5</c:v>
                </c:pt>
                <c:pt idx="16">
                  <c:v>283.5</c:v>
                </c:pt>
                <c:pt idx="17">
                  <c:v>298</c:v>
                </c:pt>
                <c:pt idx="18">
                  <c:v>1189.5</c:v>
                </c:pt>
                <c:pt idx="19">
                  <c:v>1204</c:v>
                </c:pt>
                <c:pt idx="20">
                  <c:v>1207</c:v>
                </c:pt>
                <c:pt idx="21">
                  <c:v>11551.5</c:v>
                </c:pt>
                <c:pt idx="22">
                  <c:v>11621.5</c:v>
                </c:pt>
                <c:pt idx="23">
                  <c:v>11671</c:v>
                </c:pt>
                <c:pt idx="24">
                  <c:v>11755.5</c:v>
                </c:pt>
                <c:pt idx="25">
                  <c:v>11831.5</c:v>
                </c:pt>
                <c:pt idx="26">
                  <c:v>11846</c:v>
                </c:pt>
                <c:pt idx="27">
                  <c:v>11893</c:v>
                </c:pt>
                <c:pt idx="28">
                  <c:v>11893</c:v>
                </c:pt>
                <c:pt idx="29">
                  <c:v>12862.5</c:v>
                </c:pt>
                <c:pt idx="30">
                  <c:v>12862.5</c:v>
                </c:pt>
                <c:pt idx="31">
                  <c:v>13827</c:v>
                </c:pt>
                <c:pt idx="32">
                  <c:v>13905.5</c:v>
                </c:pt>
                <c:pt idx="33">
                  <c:v>14031</c:v>
                </c:pt>
                <c:pt idx="34">
                  <c:v>14031</c:v>
                </c:pt>
                <c:pt idx="35">
                  <c:v>15030.5</c:v>
                </c:pt>
                <c:pt idx="36">
                  <c:v>15091.5</c:v>
                </c:pt>
                <c:pt idx="37">
                  <c:v>15944.5</c:v>
                </c:pt>
                <c:pt idx="38">
                  <c:v>16064.5</c:v>
                </c:pt>
                <c:pt idx="39">
                  <c:v>16064.5</c:v>
                </c:pt>
                <c:pt idx="40">
                  <c:v>17069.5</c:v>
                </c:pt>
                <c:pt idx="41">
                  <c:v>17244.5</c:v>
                </c:pt>
                <c:pt idx="42">
                  <c:v>28971.5</c:v>
                </c:pt>
                <c:pt idx="43">
                  <c:v>28974</c:v>
                </c:pt>
                <c:pt idx="44">
                  <c:v>28974.5</c:v>
                </c:pt>
                <c:pt idx="45">
                  <c:v>33145</c:v>
                </c:pt>
                <c:pt idx="46">
                  <c:v>33171</c:v>
                </c:pt>
                <c:pt idx="47">
                  <c:v>33174</c:v>
                </c:pt>
                <c:pt idx="48">
                  <c:v>33439.5</c:v>
                </c:pt>
                <c:pt idx="49">
                  <c:v>33442.5</c:v>
                </c:pt>
                <c:pt idx="50">
                  <c:v>34520.5</c:v>
                </c:pt>
                <c:pt idx="51">
                  <c:v>35316</c:v>
                </c:pt>
                <c:pt idx="52">
                  <c:v>35386.5</c:v>
                </c:pt>
                <c:pt idx="53">
                  <c:v>35576</c:v>
                </c:pt>
                <c:pt idx="54">
                  <c:v>35595.5</c:v>
                </c:pt>
                <c:pt idx="55">
                  <c:v>38473</c:v>
                </c:pt>
                <c:pt idx="56">
                  <c:v>39429.5</c:v>
                </c:pt>
                <c:pt idx="57">
                  <c:v>39429.5</c:v>
                </c:pt>
                <c:pt idx="58">
                  <c:v>39709.5</c:v>
                </c:pt>
                <c:pt idx="59">
                  <c:v>40743</c:v>
                </c:pt>
                <c:pt idx="60">
                  <c:v>40776</c:v>
                </c:pt>
                <c:pt idx="61">
                  <c:v>41680.5</c:v>
                </c:pt>
                <c:pt idx="62">
                  <c:v>41681</c:v>
                </c:pt>
                <c:pt idx="63">
                  <c:v>41777</c:v>
                </c:pt>
                <c:pt idx="64">
                  <c:v>41777</c:v>
                </c:pt>
                <c:pt idx="65">
                  <c:v>41829.5</c:v>
                </c:pt>
                <c:pt idx="66">
                  <c:v>41835.5</c:v>
                </c:pt>
                <c:pt idx="67">
                  <c:v>41835.5</c:v>
                </c:pt>
                <c:pt idx="68">
                  <c:v>41835.5</c:v>
                </c:pt>
                <c:pt idx="69">
                  <c:v>42554.5</c:v>
                </c:pt>
                <c:pt idx="70">
                  <c:v>42560.5</c:v>
                </c:pt>
                <c:pt idx="71">
                  <c:v>42752.5</c:v>
                </c:pt>
                <c:pt idx="72">
                  <c:v>42752.5</c:v>
                </c:pt>
                <c:pt idx="73">
                  <c:v>42755.5</c:v>
                </c:pt>
                <c:pt idx="74">
                  <c:v>42755.5</c:v>
                </c:pt>
                <c:pt idx="75">
                  <c:v>42770</c:v>
                </c:pt>
                <c:pt idx="76">
                  <c:v>42776.5</c:v>
                </c:pt>
                <c:pt idx="77">
                  <c:v>43065</c:v>
                </c:pt>
                <c:pt idx="78">
                  <c:v>43983.5</c:v>
                </c:pt>
                <c:pt idx="79">
                  <c:v>45986.5</c:v>
                </c:pt>
                <c:pt idx="80">
                  <c:v>46057.5</c:v>
                </c:pt>
                <c:pt idx="81">
                  <c:v>46060.5</c:v>
                </c:pt>
                <c:pt idx="82">
                  <c:v>46094.5</c:v>
                </c:pt>
                <c:pt idx="83">
                  <c:v>46123.5</c:v>
                </c:pt>
                <c:pt idx="84">
                  <c:v>46126.5</c:v>
                </c:pt>
                <c:pt idx="85">
                  <c:v>46129.5</c:v>
                </c:pt>
                <c:pt idx="86">
                  <c:v>47026.5</c:v>
                </c:pt>
                <c:pt idx="87">
                  <c:v>47041</c:v>
                </c:pt>
                <c:pt idx="88">
                  <c:v>47041</c:v>
                </c:pt>
                <c:pt idx="89">
                  <c:v>47070.5</c:v>
                </c:pt>
                <c:pt idx="90">
                  <c:v>49001.5</c:v>
                </c:pt>
                <c:pt idx="91">
                  <c:v>50615.5</c:v>
                </c:pt>
                <c:pt idx="92">
                  <c:v>51228</c:v>
                </c:pt>
                <c:pt idx="93">
                  <c:v>51259.5</c:v>
                </c:pt>
                <c:pt idx="94">
                  <c:v>51259.5</c:v>
                </c:pt>
                <c:pt idx="95">
                  <c:v>51405.5</c:v>
                </c:pt>
                <c:pt idx="96">
                  <c:v>52495</c:v>
                </c:pt>
                <c:pt idx="97">
                  <c:v>52495.5</c:v>
                </c:pt>
                <c:pt idx="98">
                  <c:v>53240.5</c:v>
                </c:pt>
                <c:pt idx="99">
                  <c:v>53313.5</c:v>
                </c:pt>
                <c:pt idx="100">
                  <c:v>53462</c:v>
                </c:pt>
                <c:pt idx="101">
                  <c:v>53462</c:v>
                </c:pt>
                <c:pt idx="102">
                  <c:v>53495</c:v>
                </c:pt>
                <c:pt idx="103">
                  <c:v>54373.5</c:v>
                </c:pt>
                <c:pt idx="104">
                  <c:v>54373.5</c:v>
                </c:pt>
                <c:pt idx="105">
                  <c:v>54418</c:v>
                </c:pt>
                <c:pt idx="106">
                  <c:v>54450</c:v>
                </c:pt>
                <c:pt idx="107">
                  <c:v>54532</c:v>
                </c:pt>
                <c:pt idx="108">
                  <c:v>54585</c:v>
                </c:pt>
                <c:pt idx="109">
                  <c:v>54611</c:v>
                </c:pt>
                <c:pt idx="110">
                  <c:v>55250.5</c:v>
                </c:pt>
                <c:pt idx="111">
                  <c:v>55594.5</c:v>
                </c:pt>
                <c:pt idx="112">
                  <c:v>55633.5</c:v>
                </c:pt>
                <c:pt idx="113">
                  <c:v>55656.5</c:v>
                </c:pt>
                <c:pt idx="114">
                  <c:v>55659.5</c:v>
                </c:pt>
                <c:pt idx="115">
                  <c:v>56331.5</c:v>
                </c:pt>
                <c:pt idx="116">
                  <c:v>56331.5</c:v>
                </c:pt>
                <c:pt idx="117">
                  <c:v>56704.5</c:v>
                </c:pt>
                <c:pt idx="118">
                  <c:v>57690</c:v>
                </c:pt>
                <c:pt idx="119">
                  <c:v>57782.5</c:v>
                </c:pt>
                <c:pt idx="120">
                  <c:v>58721.5</c:v>
                </c:pt>
                <c:pt idx="121">
                  <c:v>58823.5</c:v>
                </c:pt>
                <c:pt idx="122">
                  <c:v>58837</c:v>
                </c:pt>
                <c:pt idx="123">
                  <c:v>58849.5</c:v>
                </c:pt>
                <c:pt idx="124">
                  <c:v>59830.5</c:v>
                </c:pt>
                <c:pt idx="125">
                  <c:v>60838.5</c:v>
                </c:pt>
                <c:pt idx="126">
                  <c:v>60964.5</c:v>
                </c:pt>
                <c:pt idx="127">
                  <c:v>60977.5</c:v>
                </c:pt>
                <c:pt idx="128">
                  <c:v>60977.5</c:v>
                </c:pt>
                <c:pt idx="129">
                  <c:v>60977.5</c:v>
                </c:pt>
                <c:pt idx="130">
                  <c:v>60984.5</c:v>
                </c:pt>
                <c:pt idx="131">
                  <c:v>60990</c:v>
                </c:pt>
                <c:pt idx="132">
                  <c:v>61043.5</c:v>
                </c:pt>
                <c:pt idx="133">
                  <c:v>61067</c:v>
                </c:pt>
                <c:pt idx="134">
                  <c:v>61964</c:v>
                </c:pt>
                <c:pt idx="135">
                  <c:v>62028</c:v>
                </c:pt>
                <c:pt idx="136">
                  <c:v>62042</c:v>
                </c:pt>
                <c:pt idx="137">
                  <c:v>62042</c:v>
                </c:pt>
                <c:pt idx="138">
                  <c:v>62042</c:v>
                </c:pt>
                <c:pt idx="139">
                  <c:v>62112.5</c:v>
                </c:pt>
                <c:pt idx="140">
                  <c:v>62112.5</c:v>
                </c:pt>
                <c:pt idx="141">
                  <c:v>62874.5</c:v>
                </c:pt>
                <c:pt idx="142">
                  <c:v>62933</c:v>
                </c:pt>
                <c:pt idx="143">
                  <c:v>62934</c:v>
                </c:pt>
                <c:pt idx="144">
                  <c:v>62934</c:v>
                </c:pt>
                <c:pt idx="145">
                  <c:v>63135</c:v>
                </c:pt>
                <c:pt idx="146">
                  <c:v>63160.5</c:v>
                </c:pt>
                <c:pt idx="147">
                  <c:v>63160.5</c:v>
                </c:pt>
                <c:pt idx="148">
                  <c:v>63160.5</c:v>
                </c:pt>
                <c:pt idx="149">
                  <c:v>63292</c:v>
                </c:pt>
                <c:pt idx="150">
                  <c:v>63849.5</c:v>
                </c:pt>
                <c:pt idx="151">
                  <c:v>63984</c:v>
                </c:pt>
                <c:pt idx="152">
                  <c:v>63987</c:v>
                </c:pt>
                <c:pt idx="153">
                  <c:v>64083.5</c:v>
                </c:pt>
                <c:pt idx="154">
                  <c:v>64238.5</c:v>
                </c:pt>
                <c:pt idx="155">
                  <c:v>64277.5</c:v>
                </c:pt>
                <c:pt idx="156">
                  <c:v>64303.5</c:v>
                </c:pt>
                <c:pt idx="157">
                  <c:v>64338.5</c:v>
                </c:pt>
                <c:pt idx="158">
                  <c:v>64970</c:v>
                </c:pt>
                <c:pt idx="159">
                  <c:v>64990.5</c:v>
                </c:pt>
                <c:pt idx="160">
                  <c:v>65106.5</c:v>
                </c:pt>
                <c:pt idx="161">
                  <c:v>65229</c:v>
                </c:pt>
                <c:pt idx="162">
                  <c:v>65272</c:v>
                </c:pt>
                <c:pt idx="163">
                  <c:v>65286.5</c:v>
                </c:pt>
                <c:pt idx="164">
                  <c:v>65303.5</c:v>
                </c:pt>
                <c:pt idx="165">
                  <c:v>65379.5</c:v>
                </c:pt>
                <c:pt idx="166">
                  <c:v>66319.5</c:v>
                </c:pt>
                <c:pt idx="167">
                  <c:v>66966.5</c:v>
                </c:pt>
                <c:pt idx="168">
                  <c:v>67271</c:v>
                </c:pt>
                <c:pt idx="169">
                  <c:v>67295</c:v>
                </c:pt>
                <c:pt idx="170">
                  <c:v>67332</c:v>
                </c:pt>
                <c:pt idx="171">
                  <c:v>67400.5</c:v>
                </c:pt>
                <c:pt idx="172">
                  <c:v>68302.5</c:v>
                </c:pt>
                <c:pt idx="173">
                  <c:v>68305</c:v>
                </c:pt>
                <c:pt idx="174">
                  <c:v>68311</c:v>
                </c:pt>
                <c:pt idx="175">
                  <c:v>68311</c:v>
                </c:pt>
                <c:pt idx="176">
                  <c:v>68311</c:v>
                </c:pt>
                <c:pt idx="177">
                  <c:v>68320.5</c:v>
                </c:pt>
                <c:pt idx="178">
                  <c:v>68320.5</c:v>
                </c:pt>
                <c:pt idx="179">
                  <c:v>68323.5</c:v>
                </c:pt>
                <c:pt idx="180">
                  <c:v>68335</c:v>
                </c:pt>
                <c:pt idx="181">
                  <c:v>68335</c:v>
                </c:pt>
                <c:pt idx="182">
                  <c:v>68381</c:v>
                </c:pt>
                <c:pt idx="183">
                  <c:v>68381</c:v>
                </c:pt>
                <c:pt idx="184">
                  <c:v>68381</c:v>
                </c:pt>
                <c:pt idx="185">
                  <c:v>68389.5</c:v>
                </c:pt>
                <c:pt idx="186">
                  <c:v>68389.5</c:v>
                </c:pt>
                <c:pt idx="187">
                  <c:v>68390</c:v>
                </c:pt>
                <c:pt idx="188">
                  <c:v>68427.5</c:v>
                </c:pt>
                <c:pt idx="189">
                  <c:v>68465.5</c:v>
                </c:pt>
                <c:pt idx="190">
                  <c:v>68465.5</c:v>
                </c:pt>
                <c:pt idx="191">
                  <c:v>68465.5</c:v>
                </c:pt>
                <c:pt idx="192">
                  <c:v>68472</c:v>
                </c:pt>
                <c:pt idx="193">
                  <c:v>68472</c:v>
                </c:pt>
                <c:pt idx="194">
                  <c:v>69296.5</c:v>
                </c:pt>
                <c:pt idx="195">
                  <c:v>69296.5</c:v>
                </c:pt>
                <c:pt idx="196">
                  <c:v>69424.5</c:v>
                </c:pt>
                <c:pt idx="197">
                  <c:v>69424.5</c:v>
                </c:pt>
                <c:pt idx="198">
                  <c:v>69445</c:v>
                </c:pt>
                <c:pt idx="199">
                  <c:v>69445</c:v>
                </c:pt>
                <c:pt idx="200">
                  <c:v>69467.5</c:v>
                </c:pt>
                <c:pt idx="201">
                  <c:v>69553</c:v>
                </c:pt>
                <c:pt idx="202">
                  <c:v>69553</c:v>
                </c:pt>
                <c:pt idx="203">
                  <c:v>69604.5</c:v>
                </c:pt>
                <c:pt idx="204">
                  <c:v>69604.5</c:v>
                </c:pt>
                <c:pt idx="205">
                  <c:v>70177.5</c:v>
                </c:pt>
                <c:pt idx="206">
                  <c:v>70224</c:v>
                </c:pt>
                <c:pt idx="207">
                  <c:v>70227</c:v>
                </c:pt>
                <c:pt idx="208">
                  <c:v>70233</c:v>
                </c:pt>
                <c:pt idx="209">
                  <c:v>70308.5</c:v>
                </c:pt>
                <c:pt idx="210">
                  <c:v>70309</c:v>
                </c:pt>
                <c:pt idx="211">
                  <c:v>70343.5</c:v>
                </c:pt>
                <c:pt idx="212">
                  <c:v>70423</c:v>
                </c:pt>
                <c:pt idx="213">
                  <c:v>70460</c:v>
                </c:pt>
                <c:pt idx="214">
                  <c:v>70460.5</c:v>
                </c:pt>
                <c:pt idx="215">
                  <c:v>70480.5</c:v>
                </c:pt>
                <c:pt idx="216">
                  <c:v>70481</c:v>
                </c:pt>
                <c:pt idx="217">
                  <c:v>70481</c:v>
                </c:pt>
                <c:pt idx="218">
                  <c:v>70481</c:v>
                </c:pt>
                <c:pt idx="219">
                  <c:v>70481</c:v>
                </c:pt>
                <c:pt idx="220">
                  <c:v>70485</c:v>
                </c:pt>
                <c:pt idx="221">
                  <c:v>70485</c:v>
                </c:pt>
                <c:pt idx="222">
                  <c:v>71428</c:v>
                </c:pt>
                <c:pt idx="223">
                  <c:v>71470</c:v>
                </c:pt>
                <c:pt idx="224">
                  <c:v>71472.5</c:v>
                </c:pt>
                <c:pt idx="225">
                  <c:v>71509</c:v>
                </c:pt>
                <c:pt idx="226">
                  <c:v>71511.5</c:v>
                </c:pt>
                <c:pt idx="227">
                  <c:v>71512</c:v>
                </c:pt>
                <c:pt idx="228">
                  <c:v>71554</c:v>
                </c:pt>
                <c:pt idx="229">
                  <c:v>71592.5</c:v>
                </c:pt>
                <c:pt idx="230">
                  <c:v>71644</c:v>
                </c:pt>
                <c:pt idx="231">
                  <c:v>71656</c:v>
                </c:pt>
                <c:pt idx="232">
                  <c:v>71658.5</c:v>
                </c:pt>
                <c:pt idx="233">
                  <c:v>71670.5</c:v>
                </c:pt>
                <c:pt idx="234">
                  <c:v>71782</c:v>
                </c:pt>
                <c:pt idx="235">
                  <c:v>71782</c:v>
                </c:pt>
                <c:pt idx="236">
                  <c:v>72367</c:v>
                </c:pt>
                <c:pt idx="237">
                  <c:v>72436</c:v>
                </c:pt>
                <c:pt idx="238">
                  <c:v>72498</c:v>
                </c:pt>
                <c:pt idx="239">
                  <c:v>72559.5</c:v>
                </c:pt>
                <c:pt idx="240">
                  <c:v>72749</c:v>
                </c:pt>
                <c:pt idx="241">
                  <c:v>73765.5</c:v>
                </c:pt>
                <c:pt idx="242">
                  <c:v>73928.5</c:v>
                </c:pt>
                <c:pt idx="243">
                  <c:v>74683.5</c:v>
                </c:pt>
                <c:pt idx="244">
                  <c:v>74857.5</c:v>
                </c:pt>
                <c:pt idx="245">
                  <c:v>75719.5</c:v>
                </c:pt>
                <c:pt idx="246">
                  <c:v>75812.5</c:v>
                </c:pt>
                <c:pt idx="247">
                  <c:v>75813</c:v>
                </c:pt>
                <c:pt idx="248">
                  <c:v>75897.5</c:v>
                </c:pt>
                <c:pt idx="249">
                  <c:v>75939</c:v>
                </c:pt>
                <c:pt idx="250">
                  <c:v>76894.5</c:v>
                </c:pt>
                <c:pt idx="251">
                  <c:v>76941</c:v>
                </c:pt>
                <c:pt idx="252">
                  <c:v>76955</c:v>
                </c:pt>
                <c:pt idx="253">
                  <c:v>76958.5</c:v>
                </c:pt>
                <c:pt idx="254">
                  <c:v>76979</c:v>
                </c:pt>
                <c:pt idx="255">
                  <c:v>77751</c:v>
                </c:pt>
                <c:pt idx="256">
                  <c:v>77892.5</c:v>
                </c:pt>
                <c:pt idx="257">
                  <c:v>77978</c:v>
                </c:pt>
                <c:pt idx="258">
                  <c:v>77980.5</c:v>
                </c:pt>
                <c:pt idx="259">
                  <c:v>78025</c:v>
                </c:pt>
                <c:pt idx="260">
                  <c:v>78916.5</c:v>
                </c:pt>
                <c:pt idx="261">
                  <c:v>78975</c:v>
                </c:pt>
                <c:pt idx="262">
                  <c:v>79208</c:v>
                </c:pt>
                <c:pt idx="263">
                  <c:v>79263.5</c:v>
                </c:pt>
                <c:pt idx="264">
                  <c:v>79790</c:v>
                </c:pt>
                <c:pt idx="265">
                  <c:v>79825.5</c:v>
                </c:pt>
                <c:pt idx="266">
                  <c:v>79974</c:v>
                </c:pt>
                <c:pt idx="267">
                  <c:v>80186.5</c:v>
                </c:pt>
                <c:pt idx="268">
                  <c:v>80245</c:v>
                </c:pt>
                <c:pt idx="269">
                  <c:v>80993.5</c:v>
                </c:pt>
                <c:pt idx="270">
                  <c:v>81056</c:v>
                </c:pt>
                <c:pt idx="271">
                  <c:v>81061.5</c:v>
                </c:pt>
                <c:pt idx="272">
                  <c:v>81165.5</c:v>
                </c:pt>
                <c:pt idx="273">
                  <c:v>81340.5</c:v>
                </c:pt>
                <c:pt idx="274">
                  <c:v>82147</c:v>
                </c:pt>
                <c:pt idx="275">
                  <c:v>82147.5</c:v>
                </c:pt>
                <c:pt idx="276">
                  <c:v>82281</c:v>
                </c:pt>
                <c:pt idx="277">
                  <c:v>82304.5</c:v>
                </c:pt>
                <c:pt idx="278">
                  <c:v>82304.5</c:v>
                </c:pt>
                <c:pt idx="279">
                  <c:v>82363</c:v>
                </c:pt>
                <c:pt idx="280">
                  <c:v>82374.5</c:v>
                </c:pt>
                <c:pt idx="281">
                  <c:v>83076.5</c:v>
                </c:pt>
                <c:pt idx="282">
                  <c:v>83309.5</c:v>
                </c:pt>
                <c:pt idx="283">
                  <c:v>83336</c:v>
                </c:pt>
                <c:pt idx="284">
                  <c:v>83414.5</c:v>
                </c:pt>
                <c:pt idx="285">
                  <c:v>83440.5</c:v>
                </c:pt>
                <c:pt idx="286">
                  <c:v>84349.5</c:v>
                </c:pt>
                <c:pt idx="287">
                  <c:v>84350</c:v>
                </c:pt>
                <c:pt idx="288">
                  <c:v>84428.5</c:v>
                </c:pt>
                <c:pt idx="289">
                  <c:v>84579.5</c:v>
                </c:pt>
              </c:numCache>
            </c:numRef>
          </c:xVal>
          <c:yVal>
            <c:numRef>
              <c:f>Active!$L$21:$L$868</c:f>
              <c:numCache>
                <c:formatCode>General</c:formatCode>
                <c:ptCount val="84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1BE-4F79-B2C7-93A27DD1A484}"/>
            </c:ext>
          </c:extLst>
        </c:ser>
        <c:ser>
          <c:idx val="5"/>
          <c:order val="5"/>
          <c:tx>
            <c:strRef>
              <c:f>Active!$M$20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Active!$D$21:$D$92</c:f>
                <c:numCache>
                  <c:formatCode>General</c:formatCode>
                  <c:ptCount val="7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9">
                    <c:v>0</c:v>
                  </c:pt>
                  <c:pt idx="32">
                    <c:v>0</c:v>
                  </c:pt>
                  <c:pt idx="33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</c:numCache>
              </c:numRef>
            </c:plus>
            <c:minus>
              <c:numRef>
                <c:f>Active!$D$21:$D$92</c:f>
                <c:numCache>
                  <c:formatCode>General</c:formatCode>
                  <c:ptCount val="7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9">
                    <c:v>0</c:v>
                  </c:pt>
                  <c:pt idx="32">
                    <c:v>0</c:v>
                  </c:pt>
                  <c:pt idx="33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Active!$F$21:$F$868</c:f>
              <c:numCache>
                <c:formatCode>General</c:formatCode>
                <c:ptCount val="848"/>
                <c:pt idx="0">
                  <c:v>-6198.5</c:v>
                </c:pt>
                <c:pt idx="1">
                  <c:v>-5182</c:v>
                </c:pt>
                <c:pt idx="2">
                  <c:v>0.5</c:v>
                </c:pt>
                <c:pt idx="3">
                  <c:v>0.5</c:v>
                </c:pt>
                <c:pt idx="4">
                  <c:v>3.5</c:v>
                </c:pt>
                <c:pt idx="5">
                  <c:v>9.5</c:v>
                </c:pt>
                <c:pt idx="6">
                  <c:v>12</c:v>
                </c:pt>
                <c:pt idx="7">
                  <c:v>15</c:v>
                </c:pt>
                <c:pt idx="8">
                  <c:v>21</c:v>
                </c:pt>
                <c:pt idx="9">
                  <c:v>61.5</c:v>
                </c:pt>
                <c:pt idx="10">
                  <c:v>96.5</c:v>
                </c:pt>
                <c:pt idx="11">
                  <c:v>114.5</c:v>
                </c:pt>
                <c:pt idx="12">
                  <c:v>117</c:v>
                </c:pt>
                <c:pt idx="13">
                  <c:v>207.5</c:v>
                </c:pt>
                <c:pt idx="14">
                  <c:v>210.5</c:v>
                </c:pt>
                <c:pt idx="15">
                  <c:v>280.5</c:v>
                </c:pt>
                <c:pt idx="16">
                  <c:v>283.5</c:v>
                </c:pt>
                <c:pt idx="17">
                  <c:v>298</c:v>
                </c:pt>
                <c:pt idx="18">
                  <c:v>1189.5</c:v>
                </c:pt>
                <c:pt idx="19">
                  <c:v>1204</c:v>
                </c:pt>
                <c:pt idx="20">
                  <c:v>1207</c:v>
                </c:pt>
                <c:pt idx="21">
                  <c:v>11551.5</c:v>
                </c:pt>
                <c:pt idx="22">
                  <c:v>11621.5</c:v>
                </c:pt>
                <c:pt idx="23">
                  <c:v>11671</c:v>
                </c:pt>
                <c:pt idx="24">
                  <c:v>11755.5</c:v>
                </c:pt>
                <c:pt idx="25">
                  <c:v>11831.5</c:v>
                </c:pt>
                <c:pt idx="26">
                  <c:v>11846</c:v>
                </c:pt>
                <c:pt idx="27">
                  <c:v>11893</c:v>
                </c:pt>
                <c:pt idx="28">
                  <c:v>11893</c:v>
                </c:pt>
                <c:pt idx="29">
                  <c:v>12862.5</c:v>
                </c:pt>
                <c:pt idx="30">
                  <c:v>12862.5</c:v>
                </c:pt>
                <c:pt idx="31">
                  <c:v>13827</c:v>
                </c:pt>
                <c:pt idx="32">
                  <c:v>13905.5</c:v>
                </c:pt>
                <c:pt idx="33">
                  <c:v>14031</c:v>
                </c:pt>
                <c:pt idx="34">
                  <c:v>14031</c:v>
                </c:pt>
                <c:pt idx="35">
                  <c:v>15030.5</c:v>
                </c:pt>
                <c:pt idx="36">
                  <c:v>15091.5</c:v>
                </c:pt>
                <c:pt idx="37">
                  <c:v>15944.5</c:v>
                </c:pt>
                <c:pt idx="38">
                  <c:v>16064.5</c:v>
                </c:pt>
                <c:pt idx="39">
                  <c:v>16064.5</c:v>
                </c:pt>
                <c:pt idx="40">
                  <c:v>17069.5</c:v>
                </c:pt>
                <c:pt idx="41">
                  <c:v>17244.5</c:v>
                </c:pt>
                <c:pt idx="42">
                  <c:v>28971.5</c:v>
                </c:pt>
                <c:pt idx="43">
                  <c:v>28974</c:v>
                </c:pt>
                <c:pt idx="44">
                  <c:v>28974.5</c:v>
                </c:pt>
                <c:pt idx="45">
                  <c:v>33145</c:v>
                </c:pt>
                <c:pt idx="46">
                  <c:v>33171</c:v>
                </c:pt>
                <c:pt idx="47">
                  <c:v>33174</c:v>
                </c:pt>
                <c:pt idx="48">
                  <c:v>33439.5</c:v>
                </c:pt>
                <c:pt idx="49">
                  <c:v>33442.5</c:v>
                </c:pt>
                <c:pt idx="50">
                  <c:v>34520.5</c:v>
                </c:pt>
                <c:pt idx="51">
                  <c:v>35316</c:v>
                </c:pt>
                <c:pt idx="52">
                  <c:v>35386.5</c:v>
                </c:pt>
                <c:pt idx="53">
                  <c:v>35576</c:v>
                </c:pt>
                <c:pt idx="54">
                  <c:v>35595.5</c:v>
                </c:pt>
                <c:pt idx="55">
                  <c:v>38473</c:v>
                </c:pt>
                <c:pt idx="56">
                  <c:v>39429.5</c:v>
                </c:pt>
                <c:pt idx="57">
                  <c:v>39429.5</c:v>
                </c:pt>
                <c:pt idx="58">
                  <c:v>39709.5</c:v>
                </c:pt>
                <c:pt idx="59">
                  <c:v>40743</c:v>
                </c:pt>
                <c:pt idx="60">
                  <c:v>40776</c:v>
                </c:pt>
                <c:pt idx="61">
                  <c:v>41680.5</c:v>
                </c:pt>
                <c:pt idx="62">
                  <c:v>41681</c:v>
                </c:pt>
                <c:pt idx="63">
                  <c:v>41777</c:v>
                </c:pt>
                <c:pt idx="64">
                  <c:v>41777</c:v>
                </c:pt>
                <c:pt idx="65">
                  <c:v>41829.5</c:v>
                </c:pt>
                <c:pt idx="66">
                  <c:v>41835.5</c:v>
                </c:pt>
                <c:pt idx="67">
                  <c:v>41835.5</c:v>
                </c:pt>
                <c:pt idx="68">
                  <c:v>41835.5</c:v>
                </c:pt>
                <c:pt idx="69">
                  <c:v>42554.5</c:v>
                </c:pt>
                <c:pt idx="70">
                  <c:v>42560.5</c:v>
                </c:pt>
                <c:pt idx="71">
                  <c:v>42752.5</c:v>
                </c:pt>
                <c:pt idx="72">
                  <c:v>42752.5</c:v>
                </c:pt>
                <c:pt idx="73">
                  <c:v>42755.5</c:v>
                </c:pt>
                <c:pt idx="74">
                  <c:v>42755.5</c:v>
                </c:pt>
                <c:pt idx="75">
                  <c:v>42770</c:v>
                </c:pt>
                <c:pt idx="76">
                  <c:v>42776.5</c:v>
                </c:pt>
                <c:pt idx="77">
                  <c:v>43065</c:v>
                </c:pt>
                <c:pt idx="78">
                  <c:v>43983.5</c:v>
                </c:pt>
                <c:pt idx="79">
                  <c:v>45986.5</c:v>
                </c:pt>
                <c:pt idx="80">
                  <c:v>46057.5</c:v>
                </c:pt>
                <c:pt idx="81">
                  <c:v>46060.5</c:v>
                </c:pt>
                <c:pt idx="82">
                  <c:v>46094.5</c:v>
                </c:pt>
                <c:pt idx="83">
                  <c:v>46123.5</c:v>
                </c:pt>
                <c:pt idx="84">
                  <c:v>46126.5</c:v>
                </c:pt>
                <c:pt idx="85">
                  <c:v>46129.5</c:v>
                </c:pt>
                <c:pt idx="86">
                  <c:v>47026.5</c:v>
                </c:pt>
                <c:pt idx="87">
                  <c:v>47041</c:v>
                </c:pt>
                <c:pt idx="88">
                  <c:v>47041</c:v>
                </c:pt>
                <c:pt idx="89">
                  <c:v>47070.5</c:v>
                </c:pt>
                <c:pt idx="90">
                  <c:v>49001.5</c:v>
                </c:pt>
                <c:pt idx="91">
                  <c:v>50615.5</c:v>
                </c:pt>
                <c:pt idx="92">
                  <c:v>51228</c:v>
                </c:pt>
                <c:pt idx="93">
                  <c:v>51259.5</c:v>
                </c:pt>
                <c:pt idx="94">
                  <c:v>51259.5</c:v>
                </c:pt>
                <c:pt idx="95">
                  <c:v>51405.5</c:v>
                </c:pt>
                <c:pt idx="96">
                  <c:v>52495</c:v>
                </c:pt>
                <c:pt idx="97">
                  <c:v>52495.5</c:v>
                </c:pt>
                <c:pt idx="98">
                  <c:v>53240.5</c:v>
                </c:pt>
                <c:pt idx="99">
                  <c:v>53313.5</c:v>
                </c:pt>
                <c:pt idx="100">
                  <c:v>53462</c:v>
                </c:pt>
                <c:pt idx="101">
                  <c:v>53462</c:v>
                </c:pt>
                <c:pt idx="102">
                  <c:v>53495</c:v>
                </c:pt>
                <c:pt idx="103">
                  <c:v>54373.5</c:v>
                </c:pt>
                <c:pt idx="104">
                  <c:v>54373.5</c:v>
                </c:pt>
                <c:pt idx="105">
                  <c:v>54418</c:v>
                </c:pt>
                <c:pt idx="106">
                  <c:v>54450</c:v>
                </c:pt>
                <c:pt idx="107">
                  <c:v>54532</c:v>
                </c:pt>
                <c:pt idx="108">
                  <c:v>54585</c:v>
                </c:pt>
                <c:pt idx="109">
                  <c:v>54611</c:v>
                </c:pt>
                <c:pt idx="110">
                  <c:v>55250.5</c:v>
                </c:pt>
                <c:pt idx="111">
                  <c:v>55594.5</c:v>
                </c:pt>
                <c:pt idx="112">
                  <c:v>55633.5</c:v>
                </c:pt>
                <c:pt idx="113">
                  <c:v>55656.5</c:v>
                </c:pt>
                <c:pt idx="114">
                  <c:v>55659.5</c:v>
                </c:pt>
                <c:pt idx="115">
                  <c:v>56331.5</c:v>
                </c:pt>
                <c:pt idx="116">
                  <c:v>56331.5</c:v>
                </c:pt>
                <c:pt idx="117">
                  <c:v>56704.5</c:v>
                </c:pt>
                <c:pt idx="118">
                  <c:v>57690</c:v>
                </c:pt>
                <c:pt idx="119">
                  <c:v>57782.5</c:v>
                </c:pt>
                <c:pt idx="120">
                  <c:v>58721.5</c:v>
                </c:pt>
                <c:pt idx="121">
                  <c:v>58823.5</c:v>
                </c:pt>
                <c:pt idx="122">
                  <c:v>58837</c:v>
                </c:pt>
                <c:pt idx="123">
                  <c:v>58849.5</c:v>
                </c:pt>
                <c:pt idx="124">
                  <c:v>59830.5</c:v>
                </c:pt>
                <c:pt idx="125">
                  <c:v>60838.5</c:v>
                </c:pt>
                <c:pt idx="126">
                  <c:v>60964.5</c:v>
                </c:pt>
                <c:pt idx="127">
                  <c:v>60977.5</c:v>
                </c:pt>
                <c:pt idx="128">
                  <c:v>60977.5</c:v>
                </c:pt>
                <c:pt idx="129">
                  <c:v>60977.5</c:v>
                </c:pt>
                <c:pt idx="130">
                  <c:v>60984.5</c:v>
                </c:pt>
                <c:pt idx="131">
                  <c:v>60990</c:v>
                </c:pt>
                <c:pt idx="132">
                  <c:v>61043.5</c:v>
                </c:pt>
                <c:pt idx="133">
                  <c:v>61067</c:v>
                </c:pt>
                <c:pt idx="134">
                  <c:v>61964</c:v>
                </c:pt>
                <c:pt idx="135">
                  <c:v>62028</c:v>
                </c:pt>
                <c:pt idx="136">
                  <c:v>62042</c:v>
                </c:pt>
                <c:pt idx="137">
                  <c:v>62042</c:v>
                </c:pt>
                <c:pt idx="138">
                  <c:v>62042</c:v>
                </c:pt>
                <c:pt idx="139">
                  <c:v>62112.5</c:v>
                </c:pt>
                <c:pt idx="140">
                  <c:v>62112.5</c:v>
                </c:pt>
                <c:pt idx="141">
                  <c:v>62874.5</c:v>
                </c:pt>
                <c:pt idx="142">
                  <c:v>62933</c:v>
                </c:pt>
                <c:pt idx="143">
                  <c:v>62934</c:v>
                </c:pt>
                <c:pt idx="144">
                  <c:v>62934</c:v>
                </c:pt>
                <c:pt idx="145">
                  <c:v>63135</c:v>
                </c:pt>
                <c:pt idx="146">
                  <c:v>63160.5</c:v>
                </c:pt>
                <c:pt idx="147">
                  <c:v>63160.5</c:v>
                </c:pt>
                <c:pt idx="148">
                  <c:v>63160.5</c:v>
                </c:pt>
                <c:pt idx="149">
                  <c:v>63292</c:v>
                </c:pt>
                <c:pt idx="150">
                  <c:v>63849.5</c:v>
                </c:pt>
                <c:pt idx="151">
                  <c:v>63984</c:v>
                </c:pt>
                <c:pt idx="152">
                  <c:v>63987</c:v>
                </c:pt>
                <c:pt idx="153">
                  <c:v>64083.5</c:v>
                </c:pt>
                <c:pt idx="154">
                  <c:v>64238.5</c:v>
                </c:pt>
                <c:pt idx="155">
                  <c:v>64277.5</c:v>
                </c:pt>
                <c:pt idx="156">
                  <c:v>64303.5</c:v>
                </c:pt>
                <c:pt idx="157">
                  <c:v>64338.5</c:v>
                </c:pt>
                <c:pt idx="158">
                  <c:v>64970</c:v>
                </c:pt>
                <c:pt idx="159">
                  <c:v>64990.5</c:v>
                </c:pt>
                <c:pt idx="160">
                  <c:v>65106.5</c:v>
                </c:pt>
                <c:pt idx="161">
                  <c:v>65229</c:v>
                </c:pt>
                <c:pt idx="162">
                  <c:v>65272</c:v>
                </c:pt>
                <c:pt idx="163">
                  <c:v>65286.5</c:v>
                </c:pt>
                <c:pt idx="164">
                  <c:v>65303.5</c:v>
                </c:pt>
                <c:pt idx="165">
                  <c:v>65379.5</c:v>
                </c:pt>
                <c:pt idx="166">
                  <c:v>66319.5</c:v>
                </c:pt>
                <c:pt idx="167">
                  <c:v>66966.5</c:v>
                </c:pt>
                <c:pt idx="168">
                  <c:v>67271</c:v>
                </c:pt>
                <c:pt idx="169">
                  <c:v>67295</c:v>
                </c:pt>
                <c:pt idx="170">
                  <c:v>67332</c:v>
                </c:pt>
                <c:pt idx="171">
                  <c:v>67400.5</c:v>
                </c:pt>
                <c:pt idx="172">
                  <c:v>68302.5</c:v>
                </c:pt>
                <c:pt idx="173">
                  <c:v>68305</c:v>
                </c:pt>
                <c:pt idx="174">
                  <c:v>68311</c:v>
                </c:pt>
                <c:pt idx="175">
                  <c:v>68311</c:v>
                </c:pt>
                <c:pt idx="176">
                  <c:v>68311</c:v>
                </c:pt>
                <c:pt idx="177">
                  <c:v>68320.5</c:v>
                </c:pt>
                <c:pt idx="178">
                  <c:v>68320.5</c:v>
                </c:pt>
                <c:pt idx="179">
                  <c:v>68323.5</c:v>
                </c:pt>
                <c:pt idx="180">
                  <c:v>68335</c:v>
                </c:pt>
                <c:pt idx="181">
                  <c:v>68335</c:v>
                </c:pt>
                <c:pt idx="182">
                  <c:v>68381</c:v>
                </c:pt>
                <c:pt idx="183">
                  <c:v>68381</c:v>
                </c:pt>
                <c:pt idx="184">
                  <c:v>68381</c:v>
                </c:pt>
                <c:pt idx="185">
                  <c:v>68389.5</c:v>
                </c:pt>
                <c:pt idx="186">
                  <c:v>68389.5</c:v>
                </c:pt>
                <c:pt idx="187">
                  <c:v>68390</c:v>
                </c:pt>
                <c:pt idx="188">
                  <c:v>68427.5</c:v>
                </c:pt>
                <c:pt idx="189">
                  <c:v>68465.5</c:v>
                </c:pt>
                <c:pt idx="190">
                  <c:v>68465.5</c:v>
                </c:pt>
                <c:pt idx="191">
                  <c:v>68465.5</c:v>
                </c:pt>
                <c:pt idx="192">
                  <c:v>68472</c:v>
                </c:pt>
                <c:pt idx="193">
                  <c:v>68472</c:v>
                </c:pt>
                <c:pt idx="194">
                  <c:v>69296.5</c:v>
                </c:pt>
                <c:pt idx="195">
                  <c:v>69296.5</c:v>
                </c:pt>
                <c:pt idx="196">
                  <c:v>69424.5</c:v>
                </c:pt>
                <c:pt idx="197">
                  <c:v>69424.5</c:v>
                </c:pt>
                <c:pt idx="198">
                  <c:v>69445</c:v>
                </c:pt>
                <c:pt idx="199">
                  <c:v>69445</c:v>
                </c:pt>
                <c:pt idx="200">
                  <c:v>69467.5</c:v>
                </c:pt>
                <c:pt idx="201">
                  <c:v>69553</c:v>
                </c:pt>
                <c:pt idx="202">
                  <c:v>69553</c:v>
                </c:pt>
                <c:pt idx="203">
                  <c:v>69604.5</c:v>
                </c:pt>
                <c:pt idx="204">
                  <c:v>69604.5</c:v>
                </c:pt>
                <c:pt idx="205">
                  <c:v>70177.5</c:v>
                </c:pt>
                <c:pt idx="206">
                  <c:v>70224</c:v>
                </c:pt>
                <c:pt idx="207">
                  <c:v>70227</c:v>
                </c:pt>
                <c:pt idx="208">
                  <c:v>70233</c:v>
                </c:pt>
                <c:pt idx="209">
                  <c:v>70308.5</c:v>
                </c:pt>
                <c:pt idx="210">
                  <c:v>70309</c:v>
                </c:pt>
                <c:pt idx="211">
                  <c:v>70343.5</c:v>
                </c:pt>
                <c:pt idx="212">
                  <c:v>70423</c:v>
                </c:pt>
                <c:pt idx="213">
                  <c:v>70460</c:v>
                </c:pt>
                <c:pt idx="214">
                  <c:v>70460.5</c:v>
                </c:pt>
                <c:pt idx="215">
                  <c:v>70480.5</c:v>
                </c:pt>
                <c:pt idx="216">
                  <c:v>70481</c:v>
                </c:pt>
                <c:pt idx="217">
                  <c:v>70481</c:v>
                </c:pt>
                <c:pt idx="218">
                  <c:v>70481</c:v>
                </c:pt>
                <c:pt idx="219">
                  <c:v>70481</c:v>
                </c:pt>
                <c:pt idx="220">
                  <c:v>70485</c:v>
                </c:pt>
                <c:pt idx="221">
                  <c:v>70485</c:v>
                </c:pt>
                <c:pt idx="222">
                  <c:v>71428</c:v>
                </c:pt>
                <c:pt idx="223">
                  <c:v>71470</c:v>
                </c:pt>
                <c:pt idx="224">
                  <c:v>71472.5</c:v>
                </c:pt>
                <c:pt idx="225">
                  <c:v>71509</c:v>
                </c:pt>
                <c:pt idx="226">
                  <c:v>71511.5</c:v>
                </c:pt>
                <c:pt idx="227">
                  <c:v>71512</c:v>
                </c:pt>
                <c:pt idx="228">
                  <c:v>71554</c:v>
                </c:pt>
                <c:pt idx="229">
                  <c:v>71592.5</c:v>
                </c:pt>
                <c:pt idx="230">
                  <c:v>71644</c:v>
                </c:pt>
                <c:pt idx="231">
                  <c:v>71656</c:v>
                </c:pt>
                <c:pt idx="232">
                  <c:v>71658.5</c:v>
                </c:pt>
                <c:pt idx="233">
                  <c:v>71670.5</c:v>
                </c:pt>
                <c:pt idx="234">
                  <c:v>71782</c:v>
                </c:pt>
                <c:pt idx="235">
                  <c:v>71782</c:v>
                </c:pt>
                <c:pt idx="236">
                  <c:v>72367</c:v>
                </c:pt>
                <c:pt idx="237">
                  <c:v>72436</c:v>
                </c:pt>
                <c:pt idx="238">
                  <c:v>72498</c:v>
                </c:pt>
                <c:pt idx="239">
                  <c:v>72559.5</c:v>
                </c:pt>
                <c:pt idx="240">
                  <c:v>72749</c:v>
                </c:pt>
                <c:pt idx="241">
                  <c:v>73765.5</c:v>
                </c:pt>
                <c:pt idx="242">
                  <c:v>73928.5</c:v>
                </c:pt>
                <c:pt idx="243">
                  <c:v>74683.5</c:v>
                </c:pt>
                <c:pt idx="244">
                  <c:v>74857.5</c:v>
                </c:pt>
                <c:pt idx="245">
                  <c:v>75719.5</c:v>
                </c:pt>
                <c:pt idx="246">
                  <c:v>75812.5</c:v>
                </c:pt>
                <c:pt idx="247">
                  <c:v>75813</c:v>
                </c:pt>
                <c:pt idx="248">
                  <c:v>75897.5</c:v>
                </c:pt>
                <c:pt idx="249">
                  <c:v>75939</c:v>
                </c:pt>
                <c:pt idx="250">
                  <c:v>76894.5</c:v>
                </c:pt>
                <c:pt idx="251">
                  <c:v>76941</c:v>
                </c:pt>
                <c:pt idx="252">
                  <c:v>76955</c:v>
                </c:pt>
                <c:pt idx="253">
                  <c:v>76958.5</c:v>
                </c:pt>
                <c:pt idx="254">
                  <c:v>76979</c:v>
                </c:pt>
                <c:pt idx="255">
                  <c:v>77751</c:v>
                </c:pt>
                <c:pt idx="256">
                  <c:v>77892.5</c:v>
                </c:pt>
                <c:pt idx="257">
                  <c:v>77978</c:v>
                </c:pt>
                <c:pt idx="258">
                  <c:v>77980.5</c:v>
                </c:pt>
                <c:pt idx="259">
                  <c:v>78025</c:v>
                </c:pt>
                <c:pt idx="260">
                  <c:v>78916.5</c:v>
                </c:pt>
                <c:pt idx="261">
                  <c:v>78975</c:v>
                </c:pt>
                <c:pt idx="262">
                  <c:v>79208</c:v>
                </c:pt>
                <c:pt idx="263">
                  <c:v>79263.5</c:v>
                </c:pt>
                <c:pt idx="264">
                  <c:v>79790</c:v>
                </c:pt>
                <c:pt idx="265">
                  <c:v>79825.5</c:v>
                </c:pt>
                <c:pt idx="266">
                  <c:v>79974</c:v>
                </c:pt>
                <c:pt idx="267">
                  <c:v>80186.5</c:v>
                </c:pt>
                <c:pt idx="268">
                  <c:v>80245</c:v>
                </c:pt>
                <c:pt idx="269">
                  <c:v>80993.5</c:v>
                </c:pt>
                <c:pt idx="270">
                  <c:v>81056</c:v>
                </c:pt>
                <c:pt idx="271">
                  <c:v>81061.5</c:v>
                </c:pt>
                <c:pt idx="272">
                  <c:v>81165.5</c:v>
                </c:pt>
                <c:pt idx="273">
                  <c:v>81340.5</c:v>
                </c:pt>
                <c:pt idx="274">
                  <c:v>82147</c:v>
                </c:pt>
                <c:pt idx="275">
                  <c:v>82147.5</c:v>
                </c:pt>
                <c:pt idx="276">
                  <c:v>82281</c:v>
                </c:pt>
                <c:pt idx="277">
                  <c:v>82304.5</c:v>
                </c:pt>
                <c:pt idx="278">
                  <c:v>82304.5</c:v>
                </c:pt>
                <c:pt idx="279">
                  <c:v>82363</c:v>
                </c:pt>
                <c:pt idx="280">
                  <c:v>82374.5</c:v>
                </c:pt>
                <c:pt idx="281">
                  <c:v>83076.5</c:v>
                </c:pt>
                <c:pt idx="282">
                  <c:v>83309.5</c:v>
                </c:pt>
                <c:pt idx="283">
                  <c:v>83336</c:v>
                </c:pt>
                <c:pt idx="284">
                  <c:v>83414.5</c:v>
                </c:pt>
                <c:pt idx="285">
                  <c:v>83440.5</c:v>
                </c:pt>
                <c:pt idx="286">
                  <c:v>84349.5</c:v>
                </c:pt>
                <c:pt idx="287">
                  <c:v>84350</c:v>
                </c:pt>
                <c:pt idx="288">
                  <c:v>84428.5</c:v>
                </c:pt>
                <c:pt idx="289">
                  <c:v>84579.5</c:v>
                </c:pt>
              </c:numCache>
            </c:numRef>
          </c:xVal>
          <c:yVal>
            <c:numRef>
              <c:f>Active!$M$21:$M$868</c:f>
              <c:numCache>
                <c:formatCode>General</c:formatCode>
                <c:ptCount val="84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1BE-4F79-B2C7-93A27DD1A484}"/>
            </c:ext>
          </c:extLst>
        </c:ser>
        <c:ser>
          <c:idx val="6"/>
          <c:order val="6"/>
          <c:tx>
            <c:strRef>
              <c:f>Active!$N$20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Active!$D$21:$D$92</c:f>
                <c:numCache>
                  <c:formatCode>General</c:formatCode>
                  <c:ptCount val="7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9">
                    <c:v>0</c:v>
                  </c:pt>
                  <c:pt idx="32">
                    <c:v>0</c:v>
                  </c:pt>
                  <c:pt idx="33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</c:numCache>
              </c:numRef>
            </c:plus>
            <c:minus>
              <c:numRef>
                <c:f>Active!$D$21:$D$92</c:f>
                <c:numCache>
                  <c:formatCode>General</c:formatCode>
                  <c:ptCount val="7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9">
                    <c:v>0</c:v>
                  </c:pt>
                  <c:pt idx="32">
                    <c:v>0</c:v>
                  </c:pt>
                  <c:pt idx="33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Active!$F$21:$F$868</c:f>
              <c:numCache>
                <c:formatCode>General</c:formatCode>
                <c:ptCount val="848"/>
                <c:pt idx="0">
                  <c:v>-6198.5</c:v>
                </c:pt>
                <c:pt idx="1">
                  <c:v>-5182</c:v>
                </c:pt>
                <c:pt idx="2">
                  <c:v>0.5</c:v>
                </c:pt>
                <c:pt idx="3">
                  <c:v>0.5</c:v>
                </c:pt>
                <c:pt idx="4">
                  <c:v>3.5</c:v>
                </c:pt>
                <c:pt idx="5">
                  <c:v>9.5</c:v>
                </c:pt>
                <c:pt idx="6">
                  <c:v>12</c:v>
                </c:pt>
                <c:pt idx="7">
                  <c:v>15</c:v>
                </c:pt>
                <c:pt idx="8">
                  <c:v>21</c:v>
                </c:pt>
                <c:pt idx="9">
                  <c:v>61.5</c:v>
                </c:pt>
                <c:pt idx="10">
                  <c:v>96.5</c:v>
                </c:pt>
                <c:pt idx="11">
                  <c:v>114.5</c:v>
                </c:pt>
                <c:pt idx="12">
                  <c:v>117</c:v>
                </c:pt>
                <c:pt idx="13">
                  <c:v>207.5</c:v>
                </c:pt>
                <c:pt idx="14">
                  <c:v>210.5</c:v>
                </c:pt>
                <c:pt idx="15">
                  <c:v>280.5</c:v>
                </c:pt>
                <c:pt idx="16">
                  <c:v>283.5</c:v>
                </c:pt>
                <c:pt idx="17">
                  <c:v>298</c:v>
                </c:pt>
                <c:pt idx="18">
                  <c:v>1189.5</c:v>
                </c:pt>
                <c:pt idx="19">
                  <c:v>1204</c:v>
                </c:pt>
                <c:pt idx="20">
                  <c:v>1207</c:v>
                </c:pt>
                <c:pt idx="21">
                  <c:v>11551.5</c:v>
                </c:pt>
                <c:pt idx="22">
                  <c:v>11621.5</c:v>
                </c:pt>
                <c:pt idx="23">
                  <c:v>11671</c:v>
                </c:pt>
                <c:pt idx="24">
                  <c:v>11755.5</c:v>
                </c:pt>
                <c:pt idx="25">
                  <c:v>11831.5</c:v>
                </c:pt>
                <c:pt idx="26">
                  <c:v>11846</c:v>
                </c:pt>
                <c:pt idx="27">
                  <c:v>11893</c:v>
                </c:pt>
                <c:pt idx="28">
                  <c:v>11893</c:v>
                </c:pt>
                <c:pt idx="29">
                  <c:v>12862.5</c:v>
                </c:pt>
                <c:pt idx="30">
                  <c:v>12862.5</c:v>
                </c:pt>
                <c:pt idx="31">
                  <c:v>13827</c:v>
                </c:pt>
                <c:pt idx="32">
                  <c:v>13905.5</c:v>
                </c:pt>
                <c:pt idx="33">
                  <c:v>14031</c:v>
                </c:pt>
                <c:pt idx="34">
                  <c:v>14031</c:v>
                </c:pt>
                <c:pt idx="35">
                  <c:v>15030.5</c:v>
                </c:pt>
                <c:pt idx="36">
                  <c:v>15091.5</c:v>
                </c:pt>
                <c:pt idx="37">
                  <c:v>15944.5</c:v>
                </c:pt>
                <c:pt idx="38">
                  <c:v>16064.5</c:v>
                </c:pt>
                <c:pt idx="39">
                  <c:v>16064.5</c:v>
                </c:pt>
                <c:pt idx="40">
                  <c:v>17069.5</c:v>
                </c:pt>
                <c:pt idx="41">
                  <c:v>17244.5</c:v>
                </c:pt>
                <c:pt idx="42">
                  <c:v>28971.5</c:v>
                </c:pt>
                <c:pt idx="43">
                  <c:v>28974</c:v>
                </c:pt>
                <c:pt idx="44">
                  <c:v>28974.5</c:v>
                </c:pt>
                <c:pt idx="45">
                  <c:v>33145</c:v>
                </c:pt>
                <c:pt idx="46">
                  <c:v>33171</c:v>
                </c:pt>
                <c:pt idx="47">
                  <c:v>33174</c:v>
                </c:pt>
                <c:pt idx="48">
                  <c:v>33439.5</c:v>
                </c:pt>
                <c:pt idx="49">
                  <c:v>33442.5</c:v>
                </c:pt>
                <c:pt idx="50">
                  <c:v>34520.5</c:v>
                </c:pt>
                <c:pt idx="51">
                  <c:v>35316</c:v>
                </c:pt>
                <c:pt idx="52">
                  <c:v>35386.5</c:v>
                </c:pt>
                <c:pt idx="53">
                  <c:v>35576</c:v>
                </c:pt>
                <c:pt idx="54">
                  <c:v>35595.5</c:v>
                </c:pt>
                <c:pt idx="55">
                  <c:v>38473</c:v>
                </c:pt>
                <c:pt idx="56">
                  <c:v>39429.5</c:v>
                </c:pt>
                <c:pt idx="57">
                  <c:v>39429.5</c:v>
                </c:pt>
                <c:pt idx="58">
                  <c:v>39709.5</c:v>
                </c:pt>
                <c:pt idx="59">
                  <c:v>40743</c:v>
                </c:pt>
                <c:pt idx="60">
                  <c:v>40776</c:v>
                </c:pt>
                <c:pt idx="61">
                  <c:v>41680.5</c:v>
                </c:pt>
                <c:pt idx="62">
                  <c:v>41681</c:v>
                </c:pt>
                <c:pt idx="63">
                  <c:v>41777</c:v>
                </c:pt>
                <c:pt idx="64">
                  <c:v>41777</c:v>
                </c:pt>
                <c:pt idx="65">
                  <c:v>41829.5</c:v>
                </c:pt>
                <c:pt idx="66">
                  <c:v>41835.5</c:v>
                </c:pt>
                <c:pt idx="67">
                  <c:v>41835.5</c:v>
                </c:pt>
                <c:pt idx="68">
                  <c:v>41835.5</c:v>
                </c:pt>
                <c:pt idx="69">
                  <c:v>42554.5</c:v>
                </c:pt>
                <c:pt idx="70">
                  <c:v>42560.5</c:v>
                </c:pt>
                <c:pt idx="71">
                  <c:v>42752.5</c:v>
                </c:pt>
                <c:pt idx="72">
                  <c:v>42752.5</c:v>
                </c:pt>
                <c:pt idx="73">
                  <c:v>42755.5</c:v>
                </c:pt>
                <c:pt idx="74">
                  <c:v>42755.5</c:v>
                </c:pt>
                <c:pt idx="75">
                  <c:v>42770</c:v>
                </c:pt>
                <c:pt idx="76">
                  <c:v>42776.5</c:v>
                </c:pt>
                <c:pt idx="77">
                  <c:v>43065</c:v>
                </c:pt>
                <c:pt idx="78">
                  <c:v>43983.5</c:v>
                </c:pt>
                <c:pt idx="79">
                  <c:v>45986.5</c:v>
                </c:pt>
                <c:pt idx="80">
                  <c:v>46057.5</c:v>
                </c:pt>
                <c:pt idx="81">
                  <c:v>46060.5</c:v>
                </c:pt>
                <c:pt idx="82">
                  <c:v>46094.5</c:v>
                </c:pt>
                <c:pt idx="83">
                  <c:v>46123.5</c:v>
                </c:pt>
                <c:pt idx="84">
                  <c:v>46126.5</c:v>
                </c:pt>
                <c:pt idx="85">
                  <c:v>46129.5</c:v>
                </c:pt>
                <c:pt idx="86">
                  <c:v>47026.5</c:v>
                </c:pt>
                <c:pt idx="87">
                  <c:v>47041</c:v>
                </c:pt>
                <c:pt idx="88">
                  <c:v>47041</c:v>
                </c:pt>
                <c:pt idx="89">
                  <c:v>47070.5</c:v>
                </c:pt>
                <c:pt idx="90">
                  <c:v>49001.5</c:v>
                </c:pt>
                <c:pt idx="91">
                  <c:v>50615.5</c:v>
                </c:pt>
                <c:pt idx="92">
                  <c:v>51228</c:v>
                </c:pt>
                <c:pt idx="93">
                  <c:v>51259.5</c:v>
                </c:pt>
                <c:pt idx="94">
                  <c:v>51259.5</c:v>
                </c:pt>
                <c:pt idx="95">
                  <c:v>51405.5</c:v>
                </c:pt>
                <c:pt idx="96">
                  <c:v>52495</c:v>
                </c:pt>
                <c:pt idx="97">
                  <c:v>52495.5</c:v>
                </c:pt>
                <c:pt idx="98">
                  <c:v>53240.5</c:v>
                </c:pt>
                <c:pt idx="99">
                  <c:v>53313.5</c:v>
                </c:pt>
                <c:pt idx="100">
                  <c:v>53462</c:v>
                </c:pt>
                <c:pt idx="101">
                  <c:v>53462</c:v>
                </c:pt>
                <c:pt idx="102">
                  <c:v>53495</c:v>
                </c:pt>
                <c:pt idx="103">
                  <c:v>54373.5</c:v>
                </c:pt>
                <c:pt idx="104">
                  <c:v>54373.5</c:v>
                </c:pt>
                <c:pt idx="105">
                  <c:v>54418</c:v>
                </c:pt>
                <c:pt idx="106">
                  <c:v>54450</c:v>
                </c:pt>
                <c:pt idx="107">
                  <c:v>54532</c:v>
                </c:pt>
                <c:pt idx="108">
                  <c:v>54585</c:v>
                </c:pt>
                <c:pt idx="109">
                  <c:v>54611</c:v>
                </c:pt>
                <c:pt idx="110">
                  <c:v>55250.5</c:v>
                </c:pt>
                <c:pt idx="111">
                  <c:v>55594.5</c:v>
                </c:pt>
                <c:pt idx="112">
                  <c:v>55633.5</c:v>
                </c:pt>
                <c:pt idx="113">
                  <c:v>55656.5</c:v>
                </c:pt>
                <c:pt idx="114">
                  <c:v>55659.5</c:v>
                </c:pt>
                <c:pt idx="115">
                  <c:v>56331.5</c:v>
                </c:pt>
                <c:pt idx="116">
                  <c:v>56331.5</c:v>
                </c:pt>
                <c:pt idx="117">
                  <c:v>56704.5</c:v>
                </c:pt>
                <c:pt idx="118">
                  <c:v>57690</c:v>
                </c:pt>
                <c:pt idx="119">
                  <c:v>57782.5</c:v>
                </c:pt>
                <c:pt idx="120">
                  <c:v>58721.5</c:v>
                </c:pt>
                <c:pt idx="121">
                  <c:v>58823.5</c:v>
                </c:pt>
                <c:pt idx="122">
                  <c:v>58837</c:v>
                </c:pt>
                <c:pt idx="123">
                  <c:v>58849.5</c:v>
                </c:pt>
                <c:pt idx="124">
                  <c:v>59830.5</c:v>
                </c:pt>
                <c:pt idx="125">
                  <c:v>60838.5</c:v>
                </c:pt>
                <c:pt idx="126">
                  <c:v>60964.5</c:v>
                </c:pt>
                <c:pt idx="127">
                  <c:v>60977.5</c:v>
                </c:pt>
                <c:pt idx="128">
                  <c:v>60977.5</c:v>
                </c:pt>
                <c:pt idx="129">
                  <c:v>60977.5</c:v>
                </c:pt>
                <c:pt idx="130">
                  <c:v>60984.5</c:v>
                </c:pt>
                <c:pt idx="131">
                  <c:v>60990</c:v>
                </c:pt>
                <c:pt idx="132">
                  <c:v>61043.5</c:v>
                </c:pt>
                <c:pt idx="133">
                  <c:v>61067</c:v>
                </c:pt>
                <c:pt idx="134">
                  <c:v>61964</c:v>
                </c:pt>
                <c:pt idx="135">
                  <c:v>62028</c:v>
                </c:pt>
                <c:pt idx="136">
                  <c:v>62042</c:v>
                </c:pt>
                <c:pt idx="137">
                  <c:v>62042</c:v>
                </c:pt>
                <c:pt idx="138">
                  <c:v>62042</c:v>
                </c:pt>
                <c:pt idx="139">
                  <c:v>62112.5</c:v>
                </c:pt>
                <c:pt idx="140">
                  <c:v>62112.5</c:v>
                </c:pt>
                <c:pt idx="141">
                  <c:v>62874.5</c:v>
                </c:pt>
                <c:pt idx="142">
                  <c:v>62933</c:v>
                </c:pt>
                <c:pt idx="143">
                  <c:v>62934</c:v>
                </c:pt>
                <c:pt idx="144">
                  <c:v>62934</c:v>
                </c:pt>
                <c:pt idx="145">
                  <c:v>63135</c:v>
                </c:pt>
                <c:pt idx="146">
                  <c:v>63160.5</c:v>
                </c:pt>
                <c:pt idx="147">
                  <c:v>63160.5</c:v>
                </c:pt>
                <c:pt idx="148">
                  <c:v>63160.5</c:v>
                </c:pt>
                <c:pt idx="149">
                  <c:v>63292</c:v>
                </c:pt>
                <c:pt idx="150">
                  <c:v>63849.5</c:v>
                </c:pt>
                <c:pt idx="151">
                  <c:v>63984</c:v>
                </c:pt>
                <c:pt idx="152">
                  <c:v>63987</c:v>
                </c:pt>
                <c:pt idx="153">
                  <c:v>64083.5</c:v>
                </c:pt>
                <c:pt idx="154">
                  <c:v>64238.5</c:v>
                </c:pt>
                <c:pt idx="155">
                  <c:v>64277.5</c:v>
                </c:pt>
                <c:pt idx="156">
                  <c:v>64303.5</c:v>
                </c:pt>
                <c:pt idx="157">
                  <c:v>64338.5</c:v>
                </c:pt>
                <c:pt idx="158">
                  <c:v>64970</c:v>
                </c:pt>
                <c:pt idx="159">
                  <c:v>64990.5</c:v>
                </c:pt>
                <c:pt idx="160">
                  <c:v>65106.5</c:v>
                </c:pt>
                <c:pt idx="161">
                  <c:v>65229</c:v>
                </c:pt>
                <c:pt idx="162">
                  <c:v>65272</c:v>
                </c:pt>
                <c:pt idx="163">
                  <c:v>65286.5</c:v>
                </c:pt>
                <c:pt idx="164">
                  <c:v>65303.5</c:v>
                </c:pt>
                <c:pt idx="165">
                  <c:v>65379.5</c:v>
                </c:pt>
                <c:pt idx="166">
                  <c:v>66319.5</c:v>
                </c:pt>
                <c:pt idx="167">
                  <c:v>66966.5</c:v>
                </c:pt>
                <c:pt idx="168">
                  <c:v>67271</c:v>
                </c:pt>
                <c:pt idx="169">
                  <c:v>67295</c:v>
                </c:pt>
                <c:pt idx="170">
                  <c:v>67332</c:v>
                </c:pt>
                <c:pt idx="171">
                  <c:v>67400.5</c:v>
                </c:pt>
                <c:pt idx="172">
                  <c:v>68302.5</c:v>
                </c:pt>
                <c:pt idx="173">
                  <c:v>68305</c:v>
                </c:pt>
                <c:pt idx="174">
                  <c:v>68311</c:v>
                </c:pt>
                <c:pt idx="175">
                  <c:v>68311</c:v>
                </c:pt>
                <c:pt idx="176">
                  <c:v>68311</c:v>
                </c:pt>
                <c:pt idx="177">
                  <c:v>68320.5</c:v>
                </c:pt>
                <c:pt idx="178">
                  <c:v>68320.5</c:v>
                </c:pt>
                <c:pt idx="179">
                  <c:v>68323.5</c:v>
                </c:pt>
                <c:pt idx="180">
                  <c:v>68335</c:v>
                </c:pt>
                <c:pt idx="181">
                  <c:v>68335</c:v>
                </c:pt>
                <c:pt idx="182">
                  <c:v>68381</c:v>
                </c:pt>
                <c:pt idx="183">
                  <c:v>68381</c:v>
                </c:pt>
                <c:pt idx="184">
                  <c:v>68381</c:v>
                </c:pt>
                <c:pt idx="185">
                  <c:v>68389.5</c:v>
                </c:pt>
                <c:pt idx="186">
                  <c:v>68389.5</c:v>
                </c:pt>
                <c:pt idx="187">
                  <c:v>68390</c:v>
                </c:pt>
                <c:pt idx="188">
                  <c:v>68427.5</c:v>
                </c:pt>
                <c:pt idx="189">
                  <c:v>68465.5</c:v>
                </c:pt>
                <c:pt idx="190">
                  <c:v>68465.5</c:v>
                </c:pt>
                <c:pt idx="191">
                  <c:v>68465.5</c:v>
                </c:pt>
                <c:pt idx="192">
                  <c:v>68472</c:v>
                </c:pt>
                <c:pt idx="193">
                  <c:v>68472</c:v>
                </c:pt>
                <c:pt idx="194">
                  <c:v>69296.5</c:v>
                </c:pt>
                <c:pt idx="195">
                  <c:v>69296.5</c:v>
                </c:pt>
                <c:pt idx="196">
                  <c:v>69424.5</c:v>
                </c:pt>
                <c:pt idx="197">
                  <c:v>69424.5</c:v>
                </c:pt>
                <c:pt idx="198">
                  <c:v>69445</c:v>
                </c:pt>
                <c:pt idx="199">
                  <c:v>69445</c:v>
                </c:pt>
                <c:pt idx="200">
                  <c:v>69467.5</c:v>
                </c:pt>
                <c:pt idx="201">
                  <c:v>69553</c:v>
                </c:pt>
                <c:pt idx="202">
                  <c:v>69553</c:v>
                </c:pt>
                <c:pt idx="203">
                  <c:v>69604.5</c:v>
                </c:pt>
                <c:pt idx="204">
                  <c:v>69604.5</c:v>
                </c:pt>
                <c:pt idx="205">
                  <c:v>70177.5</c:v>
                </c:pt>
                <c:pt idx="206">
                  <c:v>70224</c:v>
                </c:pt>
                <c:pt idx="207">
                  <c:v>70227</c:v>
                </c:pt>
                <c:pt idx="208">
                  <c:v>70233</c:v>
                </c:pt>
                <c:pt idx="209">
                  <c:v>70308.5</c:v>
                </c:pt>
                <c:pt idx="210">
                  <c:v>70309</c:v>
                </c:pt>
                <c:pt idx="211">
                  <c:v>70343.5</c:v>
                </c:pt>
                <c:pt idx="212">
                  <c:v>70423</c:v>
                </c:pt>
                <c:pt idx="213">
                  <c:v>70460</c:v>
                </c:pt>
                <c:pt idx="214">
                  <c:v>70460.5</c:v>
                </c:pt>
                <c:pt idx="215">
                  <c:v>70480.5</c:v>
                </c:pt>
                <c:pt idx="216">
                  <c:v>70481</c:v>
                </c:pt>
                <c:pt idx="217">
                  <c:v>70481</c:v>
                </c:pt>
                <c:pt idx="218">
                  <c:v>70481</c:v>
                </c:pt>
                <c:pt idx="219">
                  <c:v>70481</c:v>
                </c:pt>
                <c:pt idx="220">
                  <c:v>70485</c:v>
                </c:pt>
                <c:pt idx="221">
                  <c:v>70485</c:v>
                </c:pt>
                <c:pt idx="222">
                  <c:v>71428</c:v>
                </c:pt>
                <c:pt idx="223">
                  <c:v>71470</c:v>
                </c:pt>
                <c:pt idx="224">
                  <c:v>71472.5</c:v>
                </c:pt>
                <c:pt idx="225">
                  <c:v>71509</c:v>
                </c:pt>
                <c:pt idx="226">
                  <c:v>71511.5</c:v>
                </c:pt>
                <c:pt idx="227">
                  <c:v>71512</c:v>
                </c:pt>
                <c:pt idx="228">
                  <c:v>71554</c:v>
                </c:pt>
                <c:pt idx="229">
                  <c:v>71592.5</c:v>
                </c:pt>
                <c:pt idx="230">
                  <c:v>71644</c:v>
                </c:pt>
                <c:pt idx="231">
                  <c:v>71656</c:v>
                </c:pt>
                <c:pt idx="232">
                  <c:v>71658.5</c:v>
                </c:pt>
                <c:pt idx="233">
                  <c:v>71670.5</c:v>
                </c:pt>
                <c:pt idx="234">
                  <c:v>71782</c:v>
                </c:pt>
                <c:pt idx="235">
                  <c:v>71782</c:v>
                </c:pt>
                <c:pt idx="236">
                  <c:v>72367</c:v>
                </c:pt>
                <c:pt idx="237">
                  <c:v>72436</c:v>
                </c:pt>
                <c:pt idx="238">
                  <c:v>72498</c:v>
                </c:pt>
                <c:pt idx="239">
                  <c:v>72559.5</c:v>
                </c:pt>
                <c:pt idx="240">
                  <c:v>72749</c:v>
                </c:pt>
                <c:pt idx="241">
                  <c:v>73765.5</c:v>
                </c:pt>
                <c:pt idx="242">
                  <c:v>73928.5</c:v>
                </c:pt>
                <c:pt idx="243">
                  <c:v>74683.5</c:v>
                </c:pt>
                <c:pt idx="244">
                  <c:v>74857.5</c:v>
                </c:pt>
                <c:pt idx="245">
                  <c:v>75719.5</c:v>
                </c:pt>
                <c:pt idx="246">
                  <c:v>75812.5</c:v>
                </c:pt>
                <c:pt idx="247">
                  <c:v>75813</c:v>
                </c:pt>
                <c:pt idx="248">
                  <c:v>75897.5</c:v>
                </c:pt>
                <c:pt idx="249">
                  <c:v>75939</c:v>
                </c:pt>
                <c:pt idx="250">
                  <c:v>76894.5</c:v>
                </c:pt>
                <c:pt idx="251">
                  <c:v>76941</c:v>
                </c:pt>
                <c:pt idx="252">
                  <c:v>76955</c:v>
                </c:pt>
                <c:pt idx="253">
                  <c:v>76958.5</c:v>
                </c:pt>
                <c:pt idx="254">
                  <c:v>76979</c:v>
                </c:pt>
                <c:pt idx="255">
                  <c:v>77751</c:v>
                </c:pt>
                <c:pt idx="256">
                  <c:v>77892.5</c:v>
                </c:pt>
                <c:pt idx="257">
                  <c:v>77978</c:v>
                </c:pt>
                <c:pt idx="258">
                  <c:v>77980.5</c:v>
                </c:pt>
                <c:pt idx="259">
                  <c:v>78025</c:v>
                </c:pt>
                <c:pt idx="260">
                  <c:v>78916.5</c:v>
                </c:pt>
                <c:pt idx="261">
                  <c:v>78975</c:v>
                </c:pt>
                <c:pt idx="262">
                  <c:v>79208</c:v>
                </c:pt>
                <c:pt idx="263">
                  <c:v>79263.5</c:v>
                </c:pt>
                <c:pt idx="264">
                  <c:v>79790</c:v>
                </c:pt>
                <c:pt idx="265">
                  <c:v>79825.5</c:v>
                </c:pt>
                <c:pt idx="266">
                  <c:v>79974</c:v>
                </c:pt>
                <c:pt idx="267">
                  <c:v>80186.5</c:v>
                </c:pt>
                <c:pt idx="268">
                  <c:v>80245</c:v>
                </c:pt>
                <c:pt idx="269">
                  <c:v>80993.5</c:v>
                </c:pt>
                <c:pt idx="270">
                  <c:v>81056</c:v>
                </c:pt>
                <c:pt idx="271">
                  <c:v>81061.5</c:v>
                </c:pt>
                <c:pt idx="272">
                  <c:v>81165.5</c:v>
                </c:pt>
                <c:pt idx="273">
                  <c:v>81340.5</c:v>
                </c:pt>
                <c:pt idx="274">
                  <c:v>82147</c:v>
                </c:pt>
                <c:pt idx="275">
                  <c:v>82147.5</c:v>
                </c:pt>
                <c:pt idx="276">
                  <c:v>82281</c:v>
                </c:pt>
                <c:pt idx="277">
                  <c:v>82304.5</c:v>
                </c:pt>
                <c:pt idx="278">
                  <c:v>82304.5</c:v>
                </c:pt>
                <c:pt idx="279">
                  <c:v>82363</c:v>
                </c:pt>
                <c:pt idx="280">
                  <c:v>82374.5</c:v>
                </c:pt>
                <c:pt idx="281">
                  <c:v>83076.5</c:v>
                </c:pt>
                <c:pt idx="282">
                  <c:v>83309.5</c:v>
                </c:pt>
                <c:pt idx="283">
                  <c:v>83336</c:v>
                </c:pt>
                <c:pt idx="284">
                  <c:v>83414.5</c:v>
                </c:pt>
                <c:pt idx="285">
                  <c:v>83440.5</c:v>
                </c:pt>
                <c:pt idx="286">
                  <c:v>84349.5</c:v>
                </c:pt>
                <c:pt idx="287">
                  <c:v>84350</c:v>
                </c:pt>
                <c:pt idx="288">
                  <c:v>84428.5</c:v>
                </c:pt>
                <c:pt idx="289">
                  <c:v>84579.5</c:v>
                </c:pt>
              </c:numCache>
            </c:numRef>
          </c:xVal>
          <c:yVal>
            <c:numRef>
              <c:f>Active!$N$21:$N$868</c:f>
              <c:numCache>
                <c:formatCode>General</c:formatCode>
                <c:ptCount val="84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1BE-4F79-B2C7-93A27DD1A484}"/>
            </c:ext>
          </c:extLst>
        </c:ser>
        <c:ser>
          <c:idx val="7"/>
          <c:order val="7"/>
          <c:tx>
            <c:strRef>
              <c:f>Active!$O$20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Active!$F$21:$F$868</c:f>
              <c:numCache>
                <c:formatCode>General</c:formatCode>
                <c:ptCount val="848"/>
                <c:pt idx="0">
                  <c:v>-6198.5</c:v>
                </c:pt>
                <c:pt idx="1">
                  <c:v>-5182</c:v>
                </c:pt>
                <c:pt idx="2">
                  <c:v>0.5</c:v>
                </c:pt>
                <c:pt idx="3">
                  <c:v>0.5</c:v>
                </c:pt>
                <c:pt idx="4">
                  <c:v>3.5</c:v>
                </c:pt>
                <c:pt idx="5">
                  <c:v>9.5</c:v>
                </c:pt>
                <c:pt idx="6">
                  <c:v>12</c:v>
                </c:pt>
                <c:pt idx="7">
                  <c:v>15</c:v>
                </c:pt>
                <c:pt idx="8">
                  <c:v>21</c:v>
                </c:pt>
                <c:pt idx="9">
                  <c:v>61.5</c:v>
                </c:pt>
                <c:pt idx="10">
                  <c:v>96.5</c:v>
                </c:pt>
                <c:pt idx="11">
                  <c:v>114.5</c:v>
                </c:pt>
                <c:pt idx="12">
                  <c:v>117</c:v>
                </c:pt>
                <c:pt idx="13">
                  <c:v>207.5</c:v>
                </c:pt>
                <c:pt idx="14">
                  <c:v>210.5</c:v>
                </c:pt>
                <c:pt idx="15">
                  <c:v>280.5</c:v>
                </c:pt>
                <c:pt idx="16">
                  <c:v>283.5</c:v>
                </c:pt>
                <c:pt idx="17">
                  <c:v>298</c:v>
                </c:pt>
                <c:pt idx="18">
                  <c:v>1189.5</c:v>
                </c:pt>
                <c:pt idx="19">
                  <c:v>1204</c:v>
                </c:pt>
                <c:pt idx="20">
                  <c:v>1207</c:v>
                </c:pt>
                <c:pt idx="21">
                  <c:v>11551.5</c:v>
                </c:pt>
                <c:pt idx="22">
                  <c:v>11621.5</c:v>
                </c:pt>
                <c:pt idx="23">
                  <c:v>11671</c:v>
                </c:pt>
                <c:pt idx="24">
                  <c:v>11755.5</c:v>
                </c:pt>
                <c:pt idx="25">
                  <c:v>11831.5</c:v>
                </c:pt>
                <c:pt idx="26">
                  <c:v>11846</c:v>
                </c:pt>
                <c:pt idx="27">
                  <c:v>11893</c:v>
                </c:pt>
                <c:pt idx="28">
                  <c:v>11893</c:v>
                </c:pt>
                <c:pt idx="29">
                  <c:v>12862.5</c:v>
                </c:pt>
                <c:pt idx="30">
                  <c:v>12862.5</c:v>
                </c:pt>
                <c:pt idx="31">
                  <c:v>13827</c:v>
                </c:pt>
                <c:pt idx="32">
                  <c:v>13905.5</c:v>
                </c:pt>
                <c:pt idx="33">
                  <c:v>14031</c:v>
                </c:pt>
                <c:pt idx="34">
                  <c:v>14031</c:v>
                </c:pt>
                <c:pt idx="35">
                  <c:v>15030.5</c:v>
                </c:pt>
                <c:pt idx="36">
                  <c:v>15091.5</c:v>
                </c:pt>
                <c:pt idx="37">
                  <c:v>15944.5</c:v>
                </c:pt>
                <c:pt idx="38">
                  <c:v>16064.5</c:v>
                </c:pt>
                <c:pt idx="39">
                  <c:v>16064.5</c:v>
                </c:pt>
                <c:pt idx="40">
                  <c:v>17069.5</c:v>
                </c:pt>
                <c:pt idx="41">
                  <c:v>17244.5</c:v>
                </c:pt>
                <c:pt idx="42">
                  <c:v>28971.5</c:v>
                </c:pt>
                <c:pt idx="43">
                  <c:v>28974</c:v>
                </c:pt>
                <c:pt idx="44">
                  <c:v>28974.5</c:v>
                </c:pt>
                <c:pt idx="45">
                  <c:v>33145</c:v>
                </c:pt>
                <c:pt idx="46">
                  <c:v>33171</c:v>
                </c:pt>
                <c:pt idx="47">
                  <c:v>33174</c:v>
                </c:pt>
                <c:pt idx="48">
                  <c:v>33439.5</c:v>
                </c:pt>
                <c:pt idx="49">
                  <c:v>33442.5</c:v>
                </c:pt>
                <c:pt idx="50">
                  <c:v>34520.5</c:v>
                </c:pt>
                <c:pt idx="51">
                  <c:v>35316</c:v>
                </c:pt>
                <c:pt idx="52">
                  <c:v>35386.5</c:v>
                </c:pt>
                <c:pt idx="53">
                  <c:v>35576</c:v>
                </c:pt>
                <c:pt idx="54">
                  <c:v>35595.5</c:v>
                </c:pt>
                <c:pt idx="55">
                  <c:v>38473</c:v>
                </c:pt>
                <c:pt idx="56">
                  <c:v>39429.5</c:v>
                </c:pt>
                <c:pt idx="57">
                  <c:v>39429.5</c:v>
                </c:pt>
                <c:pt idx="58">
                  <c:v>39709.5</c:v>
                </c:pt>
                <c:pt idx="59">
                  <c:v>40743</c:v>
                </c:pt>
                <c:pt idx="60">
                  <c:v>40776</c:v>
                </c:pt>
                <c:pt idx="61">
                  <c:v>41680.5</c:v>
                </c:pt>
                <c:pt idx="62">
                  <c:v>41681</c:v>
                </c:pt>
                <c:pt idx="63">
                  <c:v>41777</c:v>
                </c:pt>
                <c:pt idx="64">
                  <c:v>41777</c:v>
                </c:pt>
                <c:pt idx="65">
                  <c:v>41829.5</c:v>
                </c:pt>
                <c:pt idx="66">
                  <c:v>41835.5</c:v>
                </c:pt>
                <c:pt idx="67">
                  <c:v>41835.5</c:v>
                </c:pt>
                <c:pt idx="68">
                  <c:v>41835.5</c:v>
                </c:pt>
                <c:pt idx="69">
                  <c:v>42554.5</c:v>
                </c:pt>
                <c:pt idx="70">
                  <c:v>42560.5</c:v>
                </c:pt>
                <c:pt idx="71">
                  <c:v>42752.5</c:v>
                </c:pt>
                <c:pt idx="72">
                  <c:v>42752.5</c:v>
                </c:pt>
                <c:pt idx="73">
                  <c:v>42755.5</c:v>
                </c:pt>
                <c:pt idx="74">
                  <c:v>42755.5</c:v>
                </c:pt>
                <c:pt idx="75">
                  <c:v>42770</c:v>
                </c:pt>
                <c:pt idx="76">
                  <c:v>42776.5</c:v>
                </c:pt>
                <c:pt idx="77">
                  <c:v>43065</c:v>
                </c:pt>
                <c:pt idx="78">
                  <c:v>43983.5</c:v>
                </c:pt>
                <c:pt idx="79">
                  <c:v>45986.5</c:v>
                </c:pt>
                <c:pt idx="80">
                  <c:v>46057.5</c:v>
                </c:pt>
                <c:pt idx="81">
                  <c:v>46060.5</c:v>
                </c:pt>
                <c:pt idx="82">
                  <c:v>46094.5</c:v>
                </c:pt>
                <c:pt idx="83">
                  <c:v>46123.5</c:v>
                </c:pt>
                <c:pt idx="84">
                  <c:v>46126.5</c:v>
                </c:pt>
                <c:pt idx="85">
                  <c:v>46129.5</c:v>
                </c:pt>
                <c:pt idx="86">
                  <c:v>47026.5</c:v>
                </c:pt>
                <c:pt idx="87">
                  <c:v>47041</c:v>
                </c:pt>
                <c:pt idx="88">
                  <c:v>47041</c:v>
                </c:pt>
                <c:pt idx="89">
                  <c:v>47070.5</c:v>
                </c:pt>
                <c:pt idx="90">
                  <c:v>49001.5</c:v>
                </c:pt>
                <c:pt idx="91">
                  <c:v>50615.5</c:v>
                </c:pt>
                <c:pt idx="92">
                  <c:v>51228</c:v>
                </c:pt>
                <c:pt idx="93">
                  <c:v>51259.5</c:v>
                </c:pt>
                <c:pt idx="94">
                  <c:v>51259.5</c:v>
                </c:pt>
                <c:pt idx="95">
                  <c:v>51405.5</c:v>
                </c:pt>
                <c:pt idx="96">
                  <c:v>52495</c:v>
                </c:pt>
                <c:pt idx="97">
                  <c:v>52495.5</c:v>
                </c:pt>
                <c:pt idx="98">
                  <c:v>53240.5</c:v>
                </c:pt>
                <c:pt idx="99">
                  <c:v>53313.5</c:v>
                </c:pt>
                <c:pt idx="100">
                  <c:v>53462</c:v>
                </c:pt>
                <c:pt idx="101">
                  <c:v>53462</c:v>
                </c:pt>
                <c:pt idx="102">
                  <c:v>53495</c:v>
                </c:pt>
                <c:pt idx="103">
                  <c:v>54373.5</c:v>
                </c:pt>
                <c:pt idx="104">
                  <c:v>54373.5</c:v>
                </c:pt>
                <c:pt idx="105">
                  <c:v>54418</c:v>
                </c:pt>
                <c:pt idx="106">
                  <c:v>54450</c:v>
                </c:pt>
                <c:pt idx="107">
                  <c:v>54532</c:v>
                </c:pt>
                <c:pt idx="108">
                  <c:v>54585</c:v>
                </c:pt>
                <c:pt idx="109">
                  <c:v>54611</c:v>
                </c:pt>
                <c:pt idx="110">
                  <c:v>55250.5</c:v>
                </c:pt>
                <c:pt idx="111">
                  <c:v>55594.5</c:v>
                </c:pt>
                <c:pt idx="112">
                  <c:v>55633.5</c:v>
                </c:pt>
                <c:pt idx="113">
                  <c:v>55656.5</c:v>
                </c:pt>
                <c:pt idx="114">
                  <c:v>55659.5</c:v>
                </c:pt>
                <c:pt idx="115">
                  <c:v>56331.5</c:v>
                </c:pt>
                <c:pt idx="116">
                  <c:v>56331.5</c:v>
                </c:pt>
                <c:pt idx="117">
                  <c:v>56704.5</c:v>
                </c:pt>
                <c:pt idx="118">
                  <c:v>57690</c:v>
                </c:pt>
                <c:pt idx="119">
                  <c:v>57782.5</c:v>
                </c:pt>
                <c:pt idx="120">
                  <c:v>58721.5</c:v>
                </c:pt>
                <c:pt idx="121">
                  <c:v>58823.5</c:v>
                </c:pt>
                <c:pt idx="122">
                  <c:v>58837</c:v>
                </c:pt>
                <c:pt idx="123">
                  <c:v>58849.5</c:v>
                </c:pt>
                <c:pt idx="124">
                  <c:v>59830.5</c:v>
                </c:pt>
                <c:pt idx="125">
                  <c:v>60838.5</c:v>
                </c:pt>
                <c:pt idx="126">
                  <c:v>60964.5</c:v>
                </c:pt>
                <c:pt idx="127">
                  <c:v>60977.5</c:v>
                </c:pt>
                <c:pt idx="128">
                  <c:v>60977.5</c:v>
                </c:pt>
                <c:pt idx="129">
                  <c:v>60977.5</c:v>
                </c:pt>
                <c:pt idx="130">
                  <c:v>60984.5</c:v>
                </c:pt>
                <c:pt idx="131">
                  <c:v>60990</c:v>
                </c:pt>
                <c:pt idx="132">
                  <c:v>61043.5</c:v>
                </c:pt>
                <c:pt idx="133">
                  <c:v>61067</c:v>
                </c:pt>
                <c:pt idx="134">
                  <c:v>61964</c:v>
                </c:pt>
                <c:pt idx="135">
                  <c:v>62028</c:v>
                </c:pt>
                <c:pt idx="136">
                  <c:v>62042</c:v>
                </c:pt>
                <c:pt idx="137">
                  <c:v>62042</c:v>
                </c:pt>
                <c:pt idx="138">
                  <c:v>62042</c:v>
                </c:pt>
                <c:pt idx="139">
                  <c:v>62112.5</c:v>
                </c:pt>
                <c:pt idx="140">
                  <c:v>62112.5</c:v>
                </c:pt>
                <c:pt idx="141">
                  <c:v>62874.5</c:v>
                </c:pt>
                <c:pt idx="142">
                  <c:v>62933</c:v>
                </c:pt>
                <c:pt idx="143">
                  <c:v>62934</c:v>
                </c:pt>
                <c:pt idx="144">
                  <c:v>62934</c:v>
                </c:pt>
                <c:pt idx="145">
                  <c:v>63135</c:v>
                </c:pt>
                <c:pt idx="146">
                  <c:v>63160.5</c:v>
                </c:pt>
                <c:pt idx="147">
                  <c:v>63160.5</c:v>
                </c:pt>
                <c:pt idx="148">
                  <c:v>63160.5</c:v>
                </c:pt>
                <c:pt idx="149">
                  <c:v>63292</c:v>
                </c:pt>
                <c:pt idx="150">
                  <c:v>63849.5</c:v>
                </c:pt>
                <c:pt idx="151">
                  <c:v>63984</c:v>
                </c:pt>
                <c:pt idx="152">
                  <c:v>63987</c:v>
                </c:pt>
                <c:pt idx="153">
                  <c:v>64083.5</c:v>
                </c:pt>
                <c:pt idx="154">
                  <c:v>64238.5</c:v>
                </c:pt>
                <c:pt idx="155">
                  <c:v>64277.5</c:v>
                </c:pt>
                <c:pt idx="156">
                  <c:v>64303.5</c:v>
                </c:pt>
                <c:pt idx="157">
                  <c:v>64338.5</c:v>
                </c:pt>
                <c:pt idx="158">
                  <c:v>64970</c:v>
                </c:pt>
                <c:pt idx="159">
                  <c:v>64990.5</c:v>
                </c:pt>
                <c:pt idx="160">
                  <c:v>65106.5</c:v>
                </c:pt>
                <c:pt idx="161">
                  <c:v>65229</c:v>
                </c:pt>
                <c:pt idx="162">
                  <c:v>65272</c:v>
                </c:pt>
                <c:pt idx="163">
                  <c:v>65286.5</c:v>
                </c:pt>
                <c:pt idx="164">
                  <c:v>65303.5</c:v>
                </c:pt>
                <c:pt idx="165">
                  <c:v>65379.5</c:v>
                </c:pt>
                <c:pt idx="166">
                  <c:v>66319.5</c:v>
                </c:pt>
                <c:pt idx="167">
                  <c:v>66966.5</c:v>
                </c:pt>
                <c:pt idx="168">
                  <c:v>67271</c:v>
                </c:pt>
                <c:pt idx="169">
                  <c:v>67295</c:v>
                </c:pt>
                <c:pt idx="170">
                  <c:v>67332</c:v>
                </c:pt>
                <c:pt idx="171">
                  <c:v>67400.5</c:v>
                </c:pt>
                <c:pt idx="172">
                  <c:v>68302.5</c:v>
                </c:pt>
                <c:pt idx="173">
                  <c:v>68305</c:v>
                </c:pt>
                <c:pt idx="174">
                  <c:v>68311</c:v>
                </c:pt>
                <c:pt idx="175">
                  <c:v>68311</c:v>
                </c:pt>
                <c:pt idx="176">
                  <c:v>68311</c:v>
                </c:pt>
                <c:pt idx="177">
                  <c:v>68320.5</c:v>
                </c:pt>
                <c:pt idx="178">
                  <c:v>68320.5</c:v>
                </c:pt>
                <c:pt idx="179">
                  <c:v>68323.5</c:v>
                </c:pt>
                <c:pt idx="180">
                  <c:v>68335</c:v>
                </c:pt>
                <c:pt idx="181">
                  <c:v>68335</c:v>
                </c:pt>
                <c:pt idx="182">
                  <c:v>68381</c:v>
                </c:pt>
                <c:pt idx="183">
                  <c:v>68381</c:v>
                </c:pt>
                <c:pt idx="184">
                  <c:v>68381</c:v>
                </c:pt>
                <c:pt idx="185">
                  <c:v>68389.5</c:v>
                </c:pt>
                <c:pt idx="186">
                  <c:v>68389.5</c:v>
                </c:pt>
                <c:pt idx="187">
                  <c:v>68390</c:v>
                </c:pt>
                <c:pt idx="188">
                  <c:v>68427.5</c:v>
                </c:pt>
                <c:pt idx="189">
                  <c:v>68465.5</c:v>
                </c:pt>
                <c:pt idx="190">
                  <c:v>68465.5</c:v>
                </c:pt>
                <c:pt idx="191">
                  <c:v>68465.5</c:v>
                </c:pt>
                <c:pt idx="192">
                  <c:v>68472</c:v>
                </c:pt>
                <c:pt idx="193">
                  <c:v>68472</c:v>
                </c:pt>
                <c:pt idx="194">
                  <c:v>69296.5</c:v>
                </c:pt>
                <c:pt idx="195">
                  <c:v>69296.5</c:v>
                </c:pt>
                <c:pt idx="196">
                  <c:v>69424.5</c:v>
                </c:pt>
                <c:pt idx="197">
                  <c:v>69424.5</c:v>
                </c:pt>
                <c:pt idx="198">
                  <c:v>69445</c:v>
                </c:pt>
                <c:pt idx="199">
                  <c:v>69445</c:v>
                </c:pt>
                <c:pt idx="200">
                  <c:v>69467.5</c:v>
                </c:pt>
                <c:pt idx="201">
                  <c:v>69553</c:v>
                </c:pt>
                <c:pt idx="202">
                  <c:v>69553</c:v>
                </c:pt>
                <c:pt idx="203">
                  <c:v>69604.5</c:v>
                </c:pt>
                <c:pt idx="204">
                  <c:v>69604.5</c:v>
                </c:pt>
                <c:pt idx="205">
                  <c:v>70177.5</c:v>
                </c:pt>
                <c:pt idx="206">
                  <c:v>70224</c:v>
                </c:pt>
                <c:pt idx="207">
                  <c:v>70227</c:v>
                </c:pt>
                <c:pt idx="208">
                  <c:v>70233</c:v>
                </c:pt>
                <c:pt idx="209">
                  <c:v>70308.5</c:v>
                </c:pt>
                <c:pt idx="210">
                  <c:v>70309</c:v>
                </c:pt>
                <c:pt idx="211">
                  <c:v>70343.5</c:v>
                </c:pt>
                <c:pt idx="212">
                  <c:v>70423</c:v>
                </c:pt>
                <c:pt idx="213">
                  <c:v>70460</c:v>
                </c:pt>
                <c:pt idx="214">
                  <c:v>70460.5</c:v>
                </c:pt>
                <c:pt idx="215">
                  <c:v>70480.5</c:v>
                </c:pt>
                <c:pt idx="216">
                  <c:v>70481</c:v>
                </c:pt>
                <c:pt idx="217">
                  <c:v>70481</c:v>
                </c:pt>
                <c:pt idx="218">
                  <c:v>70481</c:v>
                </c:pt>
                <c:pt idx="219">
                  <c:v>70481</c:v>
                </c:pt>
                <c:pt idx="220">
                  <c:v>70485</c:v>
                </c:pt>
                <c:pt idx="221">
                  <c:v>70485</c:v>
                </c:pt>
                <c:pt idx="222">
                  <c:v>71428</c:v>
                </c:pt>
                <c:pt idx="223">
                  <c:v>71470</c:v>
                </c:pt>
                <c:pt idx="224">
                  <c:v>71472.5</c:v>
                </c:pt>
                <c:pt idx="225">
                  <c:v>71509</c:v>
                </c:pt>
                <c:pt idx="226">
                  <c:v>71511.5</c:v>
                </c:pt>
                <c:pt idx="227">
                  <c:v>71512</c:v>
                </c:pt>
                <c:pt idx="228">
                  <c:v>71554</c:v>
                </c:pt>
                <c:pt idx="229">
                  <c:v>71592.5</c:v>
                </c:pt>
                <c:pt idx="230">
                  <c:v>71644</c:v>
                </c:pt>
                <c:pt idx="231">
                  <c:v>71656</c:v>
                </c:pt>
                <c:pt idx="232">
                  <c:v>71658.5</c:v>
                </c:pt>
                <c:pt idx="233">
                  <c:v>71670.5</c:v>
                </c:pt>
                <c:pt idx="234">
                  <c:v>71782</c:v>
                </c:pt>
                <c:pt idx="235">
                  <c:v>71782</c:v>
                </c:pt>
                <c:pt idx="236">
                  <c:v>72367</c:v>
                </c:pt>
                <c:pt idx="237">
                  <c:v>72436</c:v>
                </c:pt>
                <c:pt idx="238">
                  <c:v>72498</c:v>
                </c:pt>
                <c:pt idx="239">
                  <c:v>72559.5</c:v>
                </c:pt>
                <c:pt idx="240">
                  <c:v>72749</c:v>
                </c:pt>
                <c:pt idx="241">
                  <c:v>73765.5</c:v>
                </c:pt>
                <c:pt idx="242">
                  <c:v>73928.5</c:v>
                </c:pt>
                <c:pt idx="243">
                  <c:v>74683.5</c:v>
                </c:pt>
                <c:pt idx="244">
                  <c:v>74857.5</c:v>
                </c:pt>
                <c:pt idx="245">
                  <c:v>75719.5</c:v>
                </c:pt>
                <c:pt idx="246">
                  <c:v>75812.5</c:v>
                </c:pt>
                <c:pt idx="247">
                  <c:v>75813</c:v>
                </c:pt>
                <c:pt idx="248">
                  <c:v>75897.5</c:v>
                </c:pt>
                <c:pt idx="249">
                  <c:v>75939</c:v>
                </c:pt>
                <c:pt idx="250">
                  <c:v>76894.5</c:v>
                </c:pt>
                <c:pt idx="251">
                  <c:v>76941</c:v>
                </c:pt>
                <c:pt idx="252">
                  <c:v>76955</c:v>
                </c:pt>
                <c:pt idx="253">
                  <c:v>76958.5</c:v>
                </c:pt>
                <c:pt idx="254">
                  <c:v>76979</c:v>
                </c:pt>
                <c:pt idx="255">
                  <c:v>77751</c:v>
                </c:pt>
                <c:pt idx="256">
                  <c:v>77892.5</c:v>
                </c:pt>
                <c:pt idx="257">
                  <c:v>77978</c:v>
                </c:pt>
                <c:pt idx="258">
                  <c:v>77980.5</c:v>
                </c:pt>
                <c:pt idx="259">
                  <c:v>78025</c:v>
                </c:pt>
                <c:pt idx="260">
                  <c:v>78916.5</c:v>
                </c:pt>
                <c:pt idx="261">
                  <c:v>78975</c:v>
                </c:pt>
                <c:pt idx="262">
                  <c:v>79208</c:v>
                </c:pt>
                <c:pt idx="263">
                  <c:v>79263.5</c:v>
                </c:pt>
                <c:pt idx="264">
                  <c:v>79790</c:v>
                </c:pt>
                <c:pt idx="265">
                  <c:v>79825.5</c:v>
                </c:pt>
                <c:pt idx="266">
                  <c:v>79974</c:v>
                </c:pt>
                <c:pt idx="267">
                  <c:v>80186.5</c:v>
                </c:pt>
                <c:pt idx="268">
                  <c:v>80245</c:v>
                </c:pt>
                <c:pt idx="269">
                  <c:v>80993.5</c:v>
                </c:pt>
                <c:pt idx="270">
                  <c:v>81056</c:v>
                </c:pt>
                <c:pt idx="271">
                  <c:v>81061.5</c:v>
                </c:pt>
                <c:pt idx="272">
                  <c:v>81165.5</c:v>
                </c:pt>
                <c:pt idx="273">
                  <c:v>81340.5</c:v>
                </c:pt>
                <c:pt idx="274">
                  <c:v>82147</c:v>
                </c:pt>
                <c:pt idx="275">
                  <c:v>82147.5</c:v>
                </c:pt>
                <c:pt idx="276">
                  <c:v>82281</c:v>
                </c:pt>
                <c:pt idx="277">
                  <c:v>82304.5</c:v>
                </c:pt>
                <c:pt idx="278">
                  <c:v>82304.5</c:v>
                </c:pt>
                <c:pt idx="279">
                  <c:v>82363</c:v>
                </c:pt>
                <c:pt idx="280">
                  <c:v>82374.5</c:v>
                </c:pt>
                <c:pt idx="281">
                  <c:v>83076.5</c:v>
                </c:pt>
                <c:pt idx="282">
                  <c:v>83309.5</c:v>
                </c:pt>
                <c:pt idx="283">
                  <c:v>83336</c:v>
                </c:pt>
                <c:pt idx="284">
                  <c:v>83414.5</c:v>
                </c:pt>
                <c:pt idx="285">
                  <c:v>83440.5</c:v>
                </c:pt>
                <c:pt idx="286">
                  <c:v>84349.5</c:v>
                </c:pt>
                <c:pt idx="287">
                  <c:v>84350</c:v>
                </c:pt>
                <c:pt idx="288">
                  <c:v>84428.5</c:v>
                </c:pt>
                <c:pt idx="289">
                  <c:v>84579.5</c:v>
                </c:pt>
              </c:numCache>
            </c:numRef>
          </c:xVal>
          <c:yVal>
            <c:numRef>
              <c:f>Active!$O$21:$O$868</c:f>
              <c:numCache>
                <c:formatCode>General</c:formatCode>
                <c:ptCount val="848"/>
                <c:pt idx="172">
                  <c:v>-8.705370441933924E-3</c:v>
                </c:pt>
                <c:pt idx="173">
                  <c:v>-8.7150395159169003E-3</c:v>
                </c:pt>
                <c:pt idx="174">
                  <c:v>-8.7382452934759991E-3</c:v>
                </c:pt>
                <c:pt idx="175">
                  <c:v>-8.7382452934759991E-3</c:v>
                </c:pt>
                <c:pt idx="176">
                  <c:v>-8.7382452934759991E-3</c:v>
                </c:pt>
                <c:pt idx="177">
                  <c:v>-8.7749877746113314E-3</c:v>
                </c:pt>
                <c:pt idx="178">
                  <c:v>-8.7749877746113314E-3</c:v>
                </c:pt>
                <c:pt idx="179">
                  <c:v>-8.7865906633908808E-3</c:v>
                </c:pt>
                <c:pt idx="180">
                  <c:v>-8.8310684037125609E-3</c:v>
                </c:pt>
                <c:pt idx="181">
                  <c:v>-8.8310684037125609E-3</c:v>
                </c:pt>
                <c:pt idx="182">
                  <c:v>-9.0089793649993366E-3</c:v>
                </c:pt>
                <c:pt idx="183">
                  <c:v>-9.0089793649993366E-3</c:v>
                </c:pt>
                <c:pt idx="184">
                  <c:v>-9.0089793649993366E-3</c:v>
                </c:pt>
                <c:pt idx="185">
                  <c:v>-9.0418542165414117E-3</c:v>
                </c:pt>
                <c:pt idx="186">
                  <c:v>-9.0418542165414117E-3</c:v>
                </c:pt>
                <c:pt idx="187">
                  <c:v>-9.0437880313380403E-3</c:v>
                </c:pt>
                <c:pt idx="188">
                  <c:v>-9.1888241410826299E-3</c:v>
                </c:pt>
                <c:pt idx="189">
                  <c:v>-9.3357940656238481E-3</c:v>
                </c:pt>
                <c:pt idx="190">
                  <c:v>-9.3357940656238481E-3</c:v>
                </c:pt>
                <c:pt idx="191">
                  <c:v>-9.3357940656238481E-3</c:v>
                </c:pt>
                <c:pt idx="192">
                  <c:v>-9.360933657979631E-3</c:v>
                </c:pt>
                <c:pt idx="193">
                  <c:v>-9.360933657979631E-3</c:v>
                </c:pt>
                <c:pt idx="194">
                  <c:v>-1.254979425756475E-2</c:v>
                </c:pt>
                <c:pt idx="195">
                  <c:v>-1.254979425756475E-2</c:v>
                </c:pt>
                <c:pt idx="196">
                  <c:v>-1.3044850845493061E-2</c:v>
                </c:pt>
                <c:pt idx="197">
                  <c:v>-1.3044850845493061E-2</c:v>
                </c:pt>
                <c:pt idx="198">
                  <c:v>-1.31241372521535E-2</c:v>
                </c:pt>
                <c:pt idx="199">
                  <c:v>-1.31241372521535E-2</c:v>
                </c:pt>
                <c:pt idx="200">
                  <c:v>-1.3211158918000232E-2</c:v>
                </c:pt>
                <c:pt idx="201">
                  <c:v>-1.3541841248218001E-2</c:v>
                </c:pt>
                <c:pt idx="202">
                  <c:v>-1.3541841248218001E-2</c:v>
                </c:pt>
                <c:pt idx="203">
                  <c:v>-1.3741024172267302E-2</c:v>
                </c:pt>
                <c:pt idx="204">
                  <c:v>-1.3741024172267302E-2</c:v>
                </c:pt>
                <c:pt idx="205">
                  <c:v>-1.5957175929165179E-2</c:v>
                </c:pt>
                <c:pt idx="206">
                  <c:v>-1.6137020705248473E-2</c:v>
                </c:pt>
                <c:pt idx="207">
                  <c:v>-1.6148623594028078E-2</c:v>
                </c:pt>
                <c:pt idx="208">
                  <c:v>-1.6171829371587176E-2</c:v>
                </c:pt>
                <c:pt idx="209">
                  <c:v>-1.646383540587304E-2</c:v>
                </c:pt>
                <c:pt idx="210">
                  <c:v>-1.6465769220669613E-2</c:v>
                </c:pt>
                <c:pt idx="211">
                  <c:v>-1.6599202441634708E-2</c:v>
                </c:pt>
                <c:pt idx="212">
                  <c:v>-1.6906678994293323E-2</c:v>
                </c:pt>
                <c:pt idx="213">
                  <c:v>-1.7049781289241339E-2</c:v>
                </c:pt>
                <c:pt idx="214">
                  <c:v>-1.7051715104037912E-2</c:v>
                </c:pt>
                <c:pt idx="215">
                  <c:v>-1.7129067695901723E-2</c:v>
                </c:pt>
                <c:pt idx="216">
                  <c:v>-1.7131001510698296E-2</c:v>
                </c:pt>
                <c:pt idx="217">
                  <c:v>-1.7131001510698296E-2</c:v>
                </c:pt>
                <c:pt idx="218">
                  <c:v>-1.7131001510698296E-2</c:v>
                </c:pt>
                <c:pt idx="219">
                  <c:v>-1.7131001510698296E-2</c:v>
                </c:pt>
                <c:pt idx="220">
                  <c:v>-1.7146472029071103E-2</c:v>
                </c:pt>
                <c:pt idx="221">
                  <c:v>-1.7146472029071103E-2</c:v>
                </c:pt>
                <c:pt idx="222">
                  <c:v>-2.0793646735449256E-2</c:v>
                </c:pt>
                <c:pt idx="223">
                  <c:v>-2.0956087178363225E-2</c:v>
                </c:pt>
                <c:pt idx="224">
                  <c:v>-2.0965756252346202E-2</c:v>
                </c:pt>
                <c:pt idx="225">
                  <c:v>-2.1106924732497645E-2</c:v>
                </c:pt>
                <c:pt idx="226">
                  <c:v>-2.1116593806480621E-2</c:v>
                </c:pt>
                <c:pt idx="227">
                  <c:v>-2.1118527621277194E-2</c:v>
                </c:pt>
                <c:pt idx="228">
                  <c:v>-2.1280968064191164E-2</c:v>
                </c:pt>
                <c:pt idx="229">
                  <c:v>-2.142987180352901E-2</c:v>
                </c:pt>
                <c:pt idx="230">
                  <c:v>-2.1629054727578312E-2</c:v>
                </c:pt>
                <c:pt idx="231">
                  <c:v>-2.1675466282696565E-2</c:v>
                </c:pt>
                <c:pt idx="232">
                  <c:v>-2.1685135356679541E-2</c:v>
                </c:pt>
                <c:pt idx="233">
                  <c:v>-2.173154691179785E-2</c:v>
                </c:pt>
                <c:pt idx="234">
                  <c:v>-2.2162787611438528E-2</c:v>
                </c:pt>
                <c:pt idx="235">
                  <c:v>-2.2162787611438528E-2</c:v>
                </c:pt>
                <c:pt idx="236">
                  <c:v>-2.4425350923454658E-2</c:v>
                </c:pt>
                <c:pt idx="237">
                  <c:v>-2.4692217365384794E-2</c:v>
                </c:pt>
                <c:pt idx="238">
                  <c:v>-2.4932010400162574E-2</c:v>
                </c:pt>
                <c:pt idx="239">
                  <c:v>-2.5169869620143726E-2</c:v>
                </c:pt>
                <c:pt idx="240">
                  <c:v>-2.5902785428053243E-2</c:v>
                </c:pt>
                <c:pt idx="241">
                  <c:v>-2.9834230909530857E-2</c:v>
                </c:pt>
                <c:pt idx="242">
                  <c:v>-3.0464654533220836E-2</c:v>
                </c:pt>
                <c:pt idx="243">
                  <c:v>-3.3384714876079302E-2</c:v>
                </c:pt>
                <c:pt idx="244">
                  <c:v>-3.4057682425294333E-2</c:v>
                </c:pt>
                <c:pt idx="245">
                  <c:v>-3.7391579134624153E-2</c:v>
                </c:pt>
                <c:pt idx="246">
                  <c:v>-3.7751268686790795E-2</c:v>
                </c:pt>
                <c:pt idx="247">
                  <c:v>-3.7753202501587424E-2</c:v>
                </c:pt>
                <c:pt idx="248">
                  <c:v>-3.8080017202211935E-2</c:v>
                </c:pt>
                <c:pt idx="249">
                  <c:v>-3.8240523830329332E-2</c:v>
                </c:pt>
                <c:pt idx="250">
                  <c:v>-4.1936043906622367E-2</c:v>
                </c:pt>
                <c:pt idx="251">
                  <c:v>-4.2115888682705716E-2</c:v>
                </c:pt>
                <c:pt idx="252">
                  <c:v>-4.2170035497010372E-2</c:v>
                </c:pt>
                <c:pt idx="253">
                  <c:v>-4.218357220058655E-2</c:v>
                </c:pt>
                <c:pt idx="254">
                  <c:v>-4.2262858607246934E-2</c:v>
                </c:pt>
                <c:pt idx="255">
                  <c:v>-4.5248668653189605E-2</c:v>
                </c:pt>
                <c:pt idx="256">
                  <c:v>-4.5795938240626E-2</c:v>
                </c:pt>
                <c:pt idx="257">
                  <c:v>-4.6126620570843768E-2</c:v>
                </c:pt>
                <c:pt idx="258">
                  <c:v>-4.6136289644826745E-2</c:v>
                </c:pt>
                <c:pt idx="259">
                  <c:v>-4.630839916172369E-2</c:v>
                </c:pt>
                <c:pt idx="260">
                  <c:v>-4.9756390944052598E-2</c:v>
                </c:pt>
                <c:pt idx="261">
                  <c:v>-4.9982647275254199E-2</c:v>
                </c:pt>
                <c:pt idx="262">
                  <c:v>-5.0883804970467461E-2</c:v>
                </c:pt>
                <c:pt idx="263">
                  <c:v>-5.1098458412889514E-2</c:v>
                </c:pt>
                <c:pt idx="264">
                  <c:v>-5.3134765393704042E-2</c:v>
                </c:pt>
                <c:pt idx="265">
                  <c:v>-5.3272066244262284E-2</c:v>
                </c:pt>
                <c:pt idx="266">
                  <c:v>-5.3846409238850979E-2</c:v>
                </c:pt>
                <c:pt idx="267">
                  <c:v>-5.4668280527403856E-2</c:v>
                </c:pt>
                <c:pt idx="268">
                  <c:v>-5.4894536858605514E-2</c:v>
                </c:pt>
                <c:pt idx="269">
                  <c:v>-5.7789457609108197E-2</c:v>
                </c:pt>
                <c:pt idx="270">
                  <c:v>-5.8031184458682605E-2</c:v>
                </c:pt>
                <c:pt idx="271">
                  <c:v>-5.8052456421445131E-2</c:v>
                </c:pt>
                <c:pt idx="272">
                  <c:v>-5.845468989913688E-2</c:v>
                </c:pt>
                <c:pt idx="273">
                  <c:v>-5.9131525077945113E-2</c:v>
                </c:pt>
                <c:pt idx="274">
                  <c:v>-6.225076834485288E-2</c:v>
                </c:pt>
                <c:pt idx="275">
                  <c:v>-6.2252702159649453E-2</c:v>
                </c:pt>
                <c:pt idx="276">
                  <c:v>-6.2769030710340346E-2</c:v>
                </c:pt>
                <c:pt idx="277">
                  <c:v>-6.2859920005780279E-2</c:v>
                </c:pt>
                <c:pt idx="278">
                  <c:v>-6.2859920005780279E-2</c:v>
                </c:pt>
                <c:pt idx="279">
                  <c:v>-6.3086176336981936E-2</c:v>
                </c:pt>
                <c:pt idx="280">
                  <c:v>-6.3130654077303616E-2</c:v>
                </c:pt>
                <c:pt idx="281">
                  <c:v>-6.5845730051723006E-2</c:v>
                </c:pt>
                <c:pt idx="282">
                  <c:v>-6.6746887746936268E-2</c:v>
                </c:pt>
                <c:pt idx="283">
                  <c:v>-6.6849379931155806E-2</c:v>
                </c:pt>
                <c:pt idx="284">
                  <c:v>-6.7152988854221218E-2</c:v>
                </c:pt>
                <c:pt idx="285">
                  <c:v>-6.7253547223644128E-2</c:v>
                </c:pt>
                <c:pt idx="286">
                  <c:v>-7.076922252385387E-2</c:v>
                </c:pt>
                <c:pt idx="287">
                  <c:v>-7.0771156338650443E-2</c:v>
                </c:pt>
                <c:pt idx="288">
                  <c:v>-7.1074765261715855E-2</c:v>
                </c:pt>
                <c:pt idx="289">
                  <c:v>-7.1658777330287582E-2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1BE-4F79-B2C7-93A27DD1A484}"/>
            </c:ext>
          </c:extLst>
        </c:ser>
        <c:ser>
          <c:idx val="8"/>
          <c:order val="8"/>
          <c:tx>
            <c:strRef>
              <c:f>Active!$Y$1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Active!$X$2:$X$30</c:f>
              <c:numCache>
                <c:formatCode>General</c:formatCode>
                <c:ptCount val="29"/>
                <c:pt idx="0">
                  <c:v>-9000</c:v>
                </c:pt>
                <c:pt idx="1">
                  <c:v>-6000</c:v>
                </c:pt>
                <c:pt idx="2">
                  <c:v>-3000</c:v>
                </c:pt>
                <c:pt idx="3">
                  <c:v>0</c:v>
                </c:pt>
                <c:pt idx="4">
                  <c:v>3000</c:v>
                </c:pt>
                <c:pt idx="5">
                  <c:v>6000</c:v>
                </c:pt>
                <c:pt idx="6">
                  <c:v>9000</c:v>
                </c:pt>
                <c:pt idx="7">
                  <c:v>12000</c:v>
                </c:pt>
                <c:pt idx="8">
                  <c:v>15000</c:v>
                </c:pt>
                <c:pt idx="9">
                  <c:v>18000</c:v>
                </c:pt>
                <c:pt idx="10">
                  <c:v>21000</c:v>
                </c:pt>
                <c:pt idx="11">
                  <c:v>24000</c:v>
                </c:pt>
                <c:pt idx="12">
                  <c:v>27000</c:v>
                </c:pt>
                <c:pt idx="13">
                  <c:v>30000</c:v>
                </c:pt>
                <c:pt idx="14">
                  <c:v>33000</c:v>
                </c:pt>
                <c:pt idx="15">
                  <c:v>36000</c:v>
                </c:pt>
                <c:pt idx="16">
                  <c:v>39000</c:v>
                </c:pt>
                <c:pt idx="17">
                  <c:v>42000</c:v>
                </c:pt>
                <c:pt idx="18">
                  <c:v>45000</c:v>
                </c:pt>
                <c:pt idx="19">
                  <c:v>48000</c:v>
                </c:pt>
                <c:pt idx="20">
                  <c:v>51000</c:v>
                </c:pt>
                <c:pt idx="21">
                  <c:v>54000</c:v>
                </c:pt>
                <c:pt idx="22">
                  <c:v>57000</c:v>
                </c:pt>
                <c:pt idx="23">
                  <c:v>60000</c:v>
                </c:pt>
                <c:pt idx="24">
                  <c:v>63000</c:v>
                </c:pt>
                <c:pt idx="25">
                  <c:v>66000</c:v>
                </c:pt>
                <c:pt idx="26">
                  <c:v>69000</c:v>
                </c:pt>
                <c:pt idx="27">
                  <c:v>72000</c:v>
                </c:pt>
                <c:pt idx="28">
                  <c:v>75000</c:v>
                </c:pt>
              </c:numCache>
            </c:numRef>
          </c:xVal>
          <c:yVal>
            <c:numRef>
              <c:f>Active!$Y$2:$Y$30</c:f>
              <c:numCache>
                <c:formatCode>General</c:formatCode>
                <c:ptCount val="29"/>
                <c:pt idx="0">
                  <c:v>-0.24395789538499454</c:v>
                </c:pt>
                <c:pt idx="1">
                  <c:v>-0.21904749416675012</c:v>
                </c:pt>
                <c:pt idx="2">
                  <c:v>-0.19541418710015976</c:v>
                </c:pt>
                <c:pt idx="3">
                  <c:v>-0.1730579741852234</c:v>
                </c:pt>
                <c:pt idx="4">
                  <c:v>-0.15197885542194109</c:v>
                </c:pt>
                <c:pt idx="5">
                  <c:v>-0.13217683081031278</c:v>
                </c:pt>
                <c:pt idx="6">
                  <c:v>-0.11365190035033855</c:v>
                </c:pt>
                <c:pt idx="7">
                  <c:v>-9.6404064042018317E-2</c:v>
                </c:pt>
                <c:pt idx="8">
                  <c:v>-8.0433321885352127E-2</c:v>
                </c:pt>
                <c:pt idx="9">
                  <c:v>-6.573967388033998E-2</c:v>
                </c:pt>
                <c:pt idx="10">
                  <c:v>-5.2323120026981848E-2</c:v>
                </c:pt>
                <c:pt idx="11">
                  <c:v>-4.0183660325277745E-2</c:v>
                </c:pt>
                <c:pt idx="12">
                  <c:v>-2.9321294775227678E-2</c:v>
                </c:pt>
                <c:pt idx="13">
                  <c:v>-1.9736023376831641E-2</c:v>
                </c:pt>
                <c:pt idx="14">
                  <c:v>-1.1427846130089639E-2</c:v>
                </c:pt>
                <c:pt idx="15">
                  <c:v>-4.3967630350016801E-3</c:v>
                </c:pt>
                <c:pt idx="16">
                  <c:v>1.3572259084322635E-3</c:v>
                </c:pt>
                <c:pt idx="17">
                  <c:v>5.8341207002121642E-3</c:v>
                </c:pt>
                <c:pt idx="18">
                  <c:v>9.0339213403380636E-3</c:v>
                </c:pt>
                <c:pt idx="19">
                  <c:v>1.0956627828809906E-2</c:v>
                </c:pt>
                <c:pt idx="20">
                  <c:v>1.160224016562772E-2</c:v>
                </c:pt>
                <c:pt idx="21">
                  <c:v>1.0970758350791504E-2</c:v>
                </c:pt>
                <c:pt idx="22">
                  <c:v>9.0621823843012594E-3</c:v>
                </c:pt>
                <c:pt idx="23">
                  <c:v>5.8765122661569857E-3</c:v>
                </c:pt>
                <c:pt idx="24">
                  <c:v>1.413747996358683E-3</c:v>
                </c:pt>
                <c:pt idx="25">
                  <c:v>-4.3261104250936766E-3</c:v>
                </c:pt>
                <c:pt idx="26">
                  <c:v>-1.1343062998200037E-2</c:v>
                </c:pt>
                <c:pt idx="27">
                  <c:v>-1.9637109722960455E-2</c:v>
                </c:pt>
                <c:pt idx="28">
                  <c:v>-2.9208250599374874E-2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31BE-4F79-B2C7-93A27DD1A484}"/>
            </c:ext>
          </c:extLst>
        </c:ser>
        <c:ser>
          <c:idx val="9"/>
          <c:order val="9"/>
          <c:tx>
            <c:strRef>
              <c:f>Active!$U$20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Active!$F$21:$F$868</c:f>
              <c:numCache>
                <c:formatCode>General</c:formatCode>
                <c:ptCount val="848"/>
                <c:pt idx="0">
                  <c:v>-6198.5</c:v>
                </c:pt>
                <c:pt idx="1">
                  <c:v>-5182</c:v>
                </c:pt>
                <c:pt idx="2">
                  <c:v>0.5</c:v>
                </c:pt>
                <c:pt idx="3">
                  <c:v>0.5</c:v>
                </c:pt>
                <c:pt idx="4">
                  <c:v>3.5</c:v>
                </c:pt>
                <c:pt idx="5">
                  <c:v>9.5</c:v>
                </c:pt>
                <c:pt idx="6">
                  <c:v>12</c:v>
                </c:pt>
                <c:pt idx="7">
                  <c:v>15</c:v>
                </c:pt>
                <c:pt idx="8">
                  <c:v>21</c:v>
                </c:pt>
                <c:pt idx="9">
                  <c:v>61.5</c:v>
                </c:pt>
                <c:pt idx="10">
                  <c:v>96.5</c:v>
                </c:pt>
                <c:pt idx="11">
                  <c:v>114.5</c:v>
                </c:pt>
                <c:pt idx="12">
                  <c:v>117</c:v>
                </c:pt>
                <c:pt idx="13">
                  <c:v>207.5</c:v>
                </c:pt>
                <c:pt idx="14">
                  <c:v>210.5</c:v>
                </c:pt>
                <c:pt idx="15">
                  <c:v>280.5</c:v>
                </c:pt>
                <c:pt idx="16">
                  <c:v>283.5</c:v>
                </c:pt>
                <c:pt idx="17">
                  <c:v>298</c:v>
                </c:pt>
                <c:pt idx="18">
                  <c:v>1189.5</c:v>
                </c:pt>
                <c:pt idx="19">
                  <c:v>1204</c:v>
                </c:pt>
                <c:pt idx="20">
                  <c:v>1207</c:v>
                </c:pt>
                <c:pt idx="21">
                  <c:v>11551.5</c:v>
                </c:pt>
                <c:pt idx="22">
                  <c:v>11621.5</c:v>
                </c:pt>
                <c:pt idx="23">
                  <c:v>11671</c:v>
                </c:pt>
                <c:pt idx="24">
                  <c:v>11755.5</c:v>
                </c:pt>
                <c:pt idx="25">
                  <c:v>11831.5</c:v>
                </c:pt>
                <c:pt idx="26">
                  <c:v>11846</c:v>
                </c:pt>
                <c:pt idx="27">
                  <c:v>11893</c:v>
                </c:pt>
                <c:pt idx="28">
                  <c:v>11893</c:v>
                </c:pt>
                <c:pt idx="29">
                  <c:v>12862.5</c:v>
                </c:pt>
                <c:pt idx="30">
                  <c:v>12862.5</c:v>
                </c:pt>
                <c:pt idx="31">
                  <c:v>13827</c:v>
                </c:pt>
                <c:pt idx="32">
                  <c:v>13905.5</c:v>
                </c:pt>
                <c:pt idx="33">
                  <c:v>14031</c:v>
                </c:pt>
                <c:pt idx="34">
                  <c:v>14031</c:v>
                </c:pt>
                <c:pt idx="35">
                  <c:v>15030.5</c:v>
                </c:pt>
                <c:pt idx="36">
                  <c:v>15091.5</c:v>
                </c:pt>
                <c:pt idx="37">
                  <c:v>15944.5</c:v>
                </c:pt>
                <c:pt idx="38">
                  <c:v>16064.5</c:v>
                </c:pt>
                <c:pt idx="39">
                  <c:v>16064.5</c:v>
                </c:pt>
                <c:pt idx="40">
                  <c:v>17069.5</c:v>
                </c:pt>
                <c:pt idx="41">
                  <c:v>17244.5</c:v>
                </c:pt>
                <c:pt idx="42">
                  <c:v>28971.5</c:v>
                </c:pt>
                <c:pt idx="43">
                  <c:v>28974</c:v>
                </c:pt>
                <c:pt idx="44">
                  <c:v>28974.5</c:v>
                </c:pt>
                <c:pt idx="45">
                  <c:v>33145</c:v>
                </c:pt>
                <c:pt idx="46">
                  <c:v>33171</c:v>
                </c:pt>
                <c:pt idx="47">
                  <c:v>33174</c:v>
                </c:pt>
                <c:pt idx="48">
                  <c:v>33439.5</c:v>
                </c:pt>
                <c:pt idx="49">
                  <c:v>33442.5</c:v>
                </c:pt>
                <c:pt idx="50">
                  <c:v>34520.5</c:v>
                </c:pt>
                <c:pt idx="51">
                  <c:v>35316</c:v>
                </c:pt>
                <c:pt idx="52">
                  <c:v>35386.5</c:v>
                </c:pt>
                <c:pt idx="53">
                  <c:v>35576</c:v>
                </c:pt>
                <c:pt idx="54">
                  <c:v>35595.5</c:v>
                </c:pt>
                <c:pt idx="55">
                  <c:v>38473</c:v>
                </c:pt>
                <c:pt idx="56">
                  <c:v>39429.5</c:v>
                </c:pt>
                <c:pt idx="57">
                  <c:v>39429.5</c:v>
                </c:pt>
                <c:pt idx="58">
                  <c:v>39709.5</c:v>
                </c:pt>
                <c:pt idx="59">
                  <c:v>40743</c:v>
                </c:pt>
                <c:pt idx="60">
                  <c:v>40776</c:v>
                </c:pt>
                <c:pt idx="61">
                  <c:v>41680.5</c:v>
                </c:pt>
                <c:pt idx="62">
                  <c:v>41681</c:v>
                </c:pt>
                <c:pt idx="63">
                  <c:v>41777</c:v>
                </c:pt>
                <c:pt idx="64">
                  <c:v>41777</c:v>
                </c:pt>
                <c:pt idx="65">
                  <c:v>41829.5</c:v>
                </c:pt>
                <c:pt idx="66">
                  <c:v>41835.5</c:v>
                </c:pt>
                <c:pt idx="67">
                  <c:v>41835.5</c:v>
                </c:pt>
                <c:pt idx="68">
                  <c:v>41835.5</c:v>
                </c:pt>
                <c:pt idx="69">
                  <c:v>42554.5</c:v>
                </c:pt>
                <c:pt idx="70">
                  <c:v>42560.5</c:v>
                </c:pt>
                <c:pt idx="71">
                  <c:v>42752.5</c:v>
                </c:pt>
                <c:pt idx="72">
                  <c:v>42752.5</c:v>
                </c:pt>
                <c:pt idx="73">
                  <c:v>42755.5</c:v>
                </c:pt>
                <c:pt idx="74">
                  <c:v>42755.5</c:v>
                </c:pt>
                <c:pt idx="75">
                  <c:v>42770</c:v>
                </c:pt>
                <c:pt idx="76">
                  <c:v>42776.5</c:v>
                </c:pt>
                <c:pt idx="77">
                  <c:v>43065</c:v>
                </c:pt>
                <c:pt idx="78">
                  <c:v>43983.5</c:v>
                </c:pt>
                <c:pt idx="79">
                  <c:v>45986.5</c:v>
                </c:pt>
                <c:pt idx="80">
                  <c:v>46057.5</c:v>
                </c:pt>
                <c:pt idx="81">
                  <c:v>46060.5</c:v>
                </c:pt>
                <c:pt idx="82">
                  <c:v>46094.5</c:v>
                </c:pt>
                <c:pt idx="83">
                  <c:v>46123.5</c:v>
                </c:pt>
                <c:pt idx="84">
                  <c:v>46126.5</c:v>
                </c:pt>
                <c:pt idx="85">
                  <c:v>46129.5</c:v>
                </c:pt>
                <c:pt idx="86">
                  <c:v>47026.5</c:v>
                </c:pt>
                <c:pt idx="87">
                  <c:v>47041</c:v>
                </c:pt>
                <c:pt idx="88">
                  <c:v>47041</c:v>
                </c:pt>
                <c:pt idx="89">
                  <c:v>47070.5</c:v>
                </c:pt>
                <c:pt idx="90">
                  <c:v>49001.5</c:v>
                </c:pt>
                <c:pt idx="91">
                  <c:v>50615.5</c:v>
                </c:pt>
                <c:pt idx="92">
                  <c:v>51228</c:v>
                </c:pt>
                <c:pt idx="93">
                  <c:v>51259.5</c:v>
                </c:pt>
                <c:pt idx="94">
                  <c:v>51259.5</c:v>
                </c:pt>
                <c:pt idx="95">
                  <c:v>51405.5</c:v>
                </c:pt>
                <c:pt idx="96">
                  <c:v>52495</c:v>
                </c:pt>
                <c:pt idx="97">
                  <c:v>52495.5</c:v>
                </c:pt>
                <c:pt idx="98">
                  <c:v>53240.5</c:v>
                </c:pt>
                <c:pt idx="99">
                  <c:v>53313.5</c:v>
                </c:pt>
                <c:pt idx="100">
                  <c:v>53462</c:v>
                </c:pt>
                <c:pt idx="101">
                  <c:v>53462</c:v>
                </c:pt>
                <c:pt idx="102">
                  <c:v>53495</c:v>
                </c:pt>
                <c:pt idx="103">
                  <c:v>54373.5</c:v>
                </c:pt>
                <c:pt idx="104">
                  <c:v>54373.5</c:v>
                </c:pt>
                <c:pt idx="105">
                  <c:v>54418</c:v>
                </c:pt>
                <c:pt idx="106">
                  <c:v>54450</c:v>
                </c:pt>
                <c:pt idx="107">
                  <c:v>54532</c:v>
                </c:pt>
                <c:pt idx="108">
                  <c:v>54585</c:v>
                </c:pt>
                <c:pt idx="109">
                  <c:v>54611</c:v>
                </c:pt>
                <c:pt idx="110">
                  <c:v>55250.5</c:v>
                </c:pt>
                <c:pt idx="111">
                  <c:v>55594.5</c:v>
                </c:pt>
                <c:pt idx="112">
                  <c:v>55633.5</c:v>
                </c:pt>
                <c:pt idx="113">
                  <c:v>55656.5</c:v>
                </c:pt>
                <c:pt idx="114">
                  <c:v>55659.5</c:v>
                </c:pt>
                <c:pt idx="115">
                  <c:v>56331.5</c:v>
                </c:pt>
                <c:pt idx="116">
                  <c:v>56331.5</c:v>
                </c:pt>
                <c:pt idx="117">
                  <c:v>56704.5</c:v>
                </c:pt>
                <c:pt idx="118">
                  <c:v>57690</c:v>
                </c:pt>
                <c:pt idx="119">
                  <c:v>57782.5</c:v>
                </c:pt>
                <c:pt idx="120">
                  <c:v>58721.5</c:v>
                </c:pt>
                <c:pt idx="121">
                  <c:v>58823.5</c:v>
                </c:pt>
                <c:pt idx="122">
                  <c:v>58837</c:v>
                </c:pt>
                <c:pt idx="123">
                  <c:v>58849.5</c:v>
                </c:pt>
                <c:pt idx="124">
                  <c:v>59830.5</c:v>
                </c:pt>
                <c:pt idx="125">
                  <c:v>60838.5</c:v>
                </c:pt>
                <c:pt idx="126">
                  <c:v>60964.5</c:v>
                </c:pt>
                <c:pt idx="127">
                  <c:v>60977.5</c:v>
                </c:pt>
                <c:pt idx="128">
                  <c:v>60977.5</c:v>
                </c:pt>
                <c:pt idx="129">
                  <c:v>60977.5</c:v>
                </c:pt>
                <c:pt idx="130">
                  <c:v>60984.5</c:v>
                </c:pt>
                <c:pt idx="131">
                  <c:v>60990</c:v>
                </c:pt>
                <c:pt idx="132">
                  <c:v>61043.5</c:v>
                </c:pt>
                <c:pt idx="133">
                  <c:v>61067</c:v>
                </c:pt>
                <c:pt idx="134">
                  <c:v>61964</c:v>
                </c:pt>
                <c:pt idx="135">
                  <c:v>62028</c:v>
                </c:pt>
                <c:pt idx="136">
                  <c:v>62042</c:v>
                </c:pt>
                <c:pt idx="137">
                  <c:v>62042</c:v>
                </c:pt>
                <c:pt idx="138">
                  <c:v>62042</c:v>
                </c:pt>
                <c:pt idx="139">
                  <c:v>62112.5</c:v>
                </c:pt>
                <c:pt idx="140">
                  <c:v>62112.5</c:v>
                </c:pt>
                <c:pt idx="141">
                  <c:v>62874.5</c:v>
                </c:pt>
                <c:pt idx="142">
                  <c:v>62933</c:v>
                </c:pt>
                <c:pt idx="143">
                  <c:v>62934</c:v>
                </c:pt>
                <c:pt idx="144">
                  <c:v>62934</c:v>
                </c:pt>
                <c:pt idx="145">
                  <c:v>63135</c:v>
                </c:pt>
                <c:pt idx="146">
                  <c:v>63160.5</c:v>
                </c:pt>
                <c:pt idx="147">
                  <c:v>63160.5</c:v>
                </c:pt>
                <c:pt idx="148">
                  <c:v>63160.5</c:v>
                </c:pt>
                <c:pt idx="149">
                  <c:v>63292</c:v>
                </c:pt>
                <c:pt idx="150">
                  <c:v>63849.5</c:v>
                </c:pt>
                <c:pt idx="151">
                  <c:v>63984</c:v>
                </c:pt>
                <c:pt idx="152">
                  <c:v>63987</c:v>
                </c:pt>
                <c:pt idx="153">
                  <c:v>64083.5</c:v>
                </c:pt>
                <c:pt idx="154">
                  <c:v>64238.5</c:v>
                </c:pt>
                <c:pt idx="155">
                  <c:v>64277.5</c:v>
                </c:pt>
                <c:pt idx="156">
                  <c:v>64303.5</c:v>
                </c:pt>
                <c:pt idx="157">
                  <c:v>64338.5</c:v>
                </c:pt>
                <c:pt idx="158">
                  <c:v>64970</c:v>
                </c:pt>
                <c:pt idx="159">
                  <c:v>64990.5</c:v>
                </c:pt>
                <c:pt idx="160">
                  <c:v>65106.5</c:v>
                </c:pt>
                <c:pt idx="161">
                  <c:v>65229</c:v>
                </c:pt>
                <c:pt idx="162">
                  <c:v>65272</c:v>
                </c:pt>
                <c:pt idx="163">
                  <c:v>65286.5</c:v>
                </c:pt>
                <c:pt idx="164">
                  <c:v>65303.5</c:v>
                </c:pt>
                <c:pt idx="165">
                  <c:v>65379.5</c:v>
                </c:pt>
                <c:pt idx="166">
                  <c:v>66319.5</c:v>
                </c:pt>
                <c:pt idx="167">
                  <c:v>66966.5</c:v>
                </c:pt>
                <c:pt idx="168">
                  <c:v>67271</c:v>
                </c:pt>
                <c:pt idx="169">
                  <c:v>67295</c:v>
                </c:pt>
                <c:pt idx="170">
                  <c:v>67332</c:v>
                </c:pt>
                <c:pt idx="171">
                  <c:v>67400.5</c:v>
                </c:pt>
                <c:pt idx="172">
                  <c:v>68302.5</c:v>
                </c:pt>
                <c:pt idx="173">
                  <c:v>68305</c:v>
                </c:pt>
                <c:pt idx="174">
                  <c:v>68311</c:v>
                </c:pt>
                <c:pt idx="175">
                  <c:v>68311</c:v>
                </c:pt>
                <c:pt idx="176">
                  <c:v>68311</c:v>
                </c:pt>
                <c:pt idx="177">
                  <c:v>68320.5</c:v>
                </c:pt>
                <c:pt idx="178">
                  <c:v>68320.5</c:v>
                </c:pt>
                <c:pt idx="179">
                  <c:v>68323.5</c:v>
                </c:pt>
                <c:pt idx="180">
                  <c:v>68335</c:v>
                </c:pt>
                <c:pt idx="181">
                  <c:v>68335</c:v>
                </c:pt>
                <c:pt idx="182">
                  <c:v>68381</c:v>
                </c:pt>
                <c:pt idx="183">
                  <c:v>68381</c:v>
                </c:pt>
                <c:pt idx="184">
                  <c:v>68381</c:v>
                </c:pt>
                <c:pt idx="185">
                  <c:v>68389.5</c:v>
                </c:pt>
                <c:pt idx="186">
                  <c:v>68389.5</c:v>
                </c:pt>
                <c:pt idx="187">
                  <c:v>68390</c:v>
                </c:pt>
                <c:pt idx="188">
                  <c:v>68427.5</c:v>
                </c:pt>
                <c:pt idx="189">
                  <c:v>68465.5</c:v>
                </c:pt>
                <c:pt idx="190">
                  <c:v>68465.5</c:v>
                </c:pt>
                <c:pt idx="191">
                  <c:v>68465.5</c:v>
                </c:pt>
                <c:pt idx="192">
                  <c:v>68472</c:v>
                </c:pt>
                <c:pt idx="193">
                  <c:v>68472</c:v>
                </c:pt>
                <c:pt idx="194">
                  <c:v>69296.5</c:v>
                </c:pt>
                <c:pt idx="195">
                  <c:v>69296.5</c:v>
                </c:pt>
                <c:pt idx="196">
                  <c:v>69424.5</c:v>
                </c:pt>
                <c:pt idx="197">
                  <c:v>69424.5</c:v>
                </c:pt>
                <c:pt idx="198">
                  <c:v>69445</c:v>
                </c:pt>
                <c:pt idx="199">
                  <c:v>69445</c:v>
                </c:pt>
                <c:pt idx="200">
                  <c:v>69467.5</c:v>
                </c:pt>
                <c:pt idx="201">
                  <c:v>69553</c:v>
                </c:pt>
                <c:pt idx="202">
                  <c:v>69553</c:v>
                </c:pt>
                <c:pt idx="203">
                  <c:v>69604.5</c:v>
                </c:pt>
                <c:pt idx="204">
                  <c:v>69604.5</c:v>
                </c:pt>
                <c:pt idx="205">
                  <c:v>70177.5</c:v>
                </c:pt>
                <c:pt idx="206">
                  <c:v>70224</c:v>
                </c:pt>
                <c:pt idx="207">
                  <c:v>70227</c:v>
                </c:pt>
                <c:pt idx="208">
                  <c:v>70233</c:v>
                </c:pt>
                <c:pt idx="209">
                  <c:v>70308.5</c:v>
                </c:pt>
                <c:pt idx="210">
                  <c:v>70309</c:v>
                </c:pt>
                <c:pt idx="211">
                  <c:v>70343.5</c:v>
                </c:pt>
                <c:pt idx="212">
                  <c:v>70423</c:v>
                </c:pt>
                <c:pt idx="213">
                  <c:v>70460</c:v>
                </c:pt>
                <c:pt idx="214">
                  <c:v>70460.5</c:v>
                </c:pt>
                <c:pt idx="215">
                  <c:v>70480.5</c:v>
                </c:pt>
                <c:pt idx="216">
                  <c:v>70481</c:v>
                </c:pt>
                <c:pt idx="217">
                  <c:v>70481</c:v>
                </c:pt>
                <c:pt idx="218">
                  <c:v>70481</c:v>
                </c:pt>
                <c:pt idx="219">
                  <c:v>70481</c:v>
                </c:pt>
                <c:pt idx="220">
                  <c:v>70485</c:v>
                </c:pt>
                <c:pt idx="221">
                  <c:v>70485</c:v>
                </c:pt>
                <c:pt idx="222">
                  <c:v>71428</c:v>
                </c:pt>
                <c:pt idx="223">
                  <c:v>71470</c:v>
                </c:pt>
                <c:pt idx="224">
                  <c:v>71472.5</c:v>
                </c:pt>
                <c:pt idx="225">
                  <c:v>71509</c:v>
                </c:pt>
                <c:pt idx="226">
                  <c:v>71511.5</c:v>
                </c:pt>
                <c:pt idx="227">
                  <c:v>71512</c:v>
                </c:pt>
                <c:pt idx="228">
                  <c:v>71554</c:v>
                </c:pt>
                <c:pt idx="229">
                  <c:v>71592.5</c:v>
                </c:pt>
                <c:pt idx="230">
                  <c:v>71644</c:v>
                </c:pt>
                <c:pt idx="231">
                  <c:v>71656</c:v>
                </c:pt>
                <c:pt idx="232">
                  <c:v>71658.5</c:v>
                </c:pt>
                <c:pt idx="233">
                  <c:v>71670.5</c:v>
                </c:pt>
                <c:pt idx="234">
                  <c:v>71782</c:v>
                </c:pt>
                <c:pt idx="235">
                  <c:v>71782</c:v>
                </c:pt>
                <c:pt idx="236">
                  <c:v>72367</c:v>
                </c:pt>
                <c:pt idx="237">
                  <c:v>72436</c:v>
                </c:pt>
                <c:pt idx="238">
                  <c:v>72498</c:v>
                </c:pt>
                <c:pt idx="239">
                  <c:v>72559.5</c:v>
                </c:pt>
                <c:pt idx="240">
                  <c:v>72749</c:v>
                </c:pt>
                <c:pt idx="241">
                  <c:v>73765.5</c:v>
                </c:pt>
                <c:pt idx="242">
                  <c:v>73928.5</c:v>
                </c:pt>
                <c:pt idx="243">
                  <c:v>74683.5</c:v>
                </c:pt>
                <c:pt idx="244">
                  <c:v>74857.5</c:v>
                </c:pt>
                <c:pt idx="245">
                  <c:v>75719.5</c:v>
                </c:pt>
                <c:pt idx="246">
                  <c:v>75812.5</c:v>
                </c:pt>
                <c:pt idx="247">
                  <c:v>75813</c:v>
                </c:pt>
                <c:pt idx="248">
                  <c:v>75897.5</c:v>
                </c:pt>
                <c:pt idx="249">
                  <c:v>75939</c:v>
                </c:pt>
                <c:pt idx="250">
                  <c:v>76894.5</c:v>
                </c:pt>
                <c:pt idx="251">
                  <c:v>76941</c:v>
                </c:pt>
                <c:pt idx="252">
                  <c:v>76955</c:v>
                </c:pt>
                <c:pt idx="253">
                  <c:v>76958.5</c:v>
                </c:pt>
                <c:pt idx="254">
                  <c:v>76979</c:v>
                </c:pt>
                <c:pt idx="255">
                  <c:v>77751</c:v>
                </c:pt>
                <c:pt idx="256">
                  <c:v>77892.5</c:v>
                </c:pt>
                <c:pt idx="257">
                  <c:v>77978</c:v>
                </c:pt>
                <c:pt idx="258">
                  <c:v>77980.5</c:v>
                </c:pt>
                <c:pt idx="259">
                  <c:v>78025</c:v>
                </c:pt>
                <c:pt idx="260">
                  <c:v>78916.5</c:v>
                </c:pt>
                <c:pt idx="261">
                  <c:v>78975</c:v>
                </c:pt>
                <c:pt idx="262">
                  <c:v>79208</c:v>
                </c:pt>
                <c:pt idx="263">
                  <c:v>79263.5</c:v>
                </c:pt>
                <c:pt idx="264">
                  <c:v>79790</c:v>
                </c:pt>
                <c:pt idx="265">
                  <c:v>79825.5</c:v>
                </c:pt>
                <c:pt idx="266">
                  <c:v>79974</c:v>
                </c:pt>
                <c:pt idx="267">
                  <c:v>80186.5</c:v>
                </c:pt>
                <c:pt idx="268">
                  <c:v>80245</c:v>
                </c:pt>
                <c:pt idx="269">
                  <c:v>80993.5</c:v>
                </c:pt>
                <c:pt idx="270">
                  <c:v>81056</c:v>
                </c:pt>
                <c:pt idx="271">
                  <c:v>81061.5</c:v>
                </c:pt>
                <c:pt idx="272">
                  <c:v>81165.5</c:v>
                </c:pt>
                <c:pt idx="273">
                  <c:v>81340.5</c:v>
                </c:pt>
                <c:pt idx="274">
                  <c:v>82147</c:v>
                </c:pt>
                <c:pt idx="275">
                  <c:v>82147.5</c:v>
                </c:pt>
                <c:pt idx="276">
                  <c:v>82281</c:v>
                </c:pt>
                <c:pt idx="277">
                  <c:v>82304.5</c:v>
                </c:pt>
                <c:pt idx="278">
                  <c:v>82304.5</c:v>
                </c:pt>
                <c:pt idx="279">
                  <c:v>82363</c:v>
                </c:pt>
                <c:pt idx="280">
                  <c:v>82374.5</c:v>
                </c:pt>
                <c:pt idx="281">
                  <c:v>83076.5</c:v>
                </c:pt>
                <c:pt idx="282">
                  <c:v>83309.5</c:v>
                </c:pt>
                <c:pt idx="283">
                  <c:v>83336</c:v>
                </c:pt>
                <c:pt idx="284">
                  <c:v>83414.5</c:v>
                </c:pt>
                <c:pt idx="285">
                  <c:v>83440.5</c:v>
                </c:pt>
                <c:pt idx="286">
                  <c:v>84349.5</c:v>
                </c:pt>
                <c:pt idx="287">
                  <c:v>84350</c:v>
                </c:pt>
                <c:pt idx="288">
                  <c:v>84428.5</c:v>
                </c:pt>
                <c:pt idx="289">
                  <c:v>84579.5</c:v>
                </c:pt>
              </c:numCache>
            </c:numRef>
          </c:xVal>
          <c:yVal>
            <c:numRef>
              <c:f>Active!$U$21:$U$868</c:f>
              <c:numCache>
                <c:formatCode>General</c:formatCode>
                <c:ptCount val="848"/>
                <c:pt idx="45">
                  <c:v>-7.3648870318720583E-2</c:v>
                </c:pt>
                <c:pt idx="50">
                  <c:v>4.8753768962342292E-2</c:v>
                </c:pt>
                <c:pt idx="77">
                  <c:v>8.5432686675630976E-2</c:v>
                </c:pt>
                <c:pt idx="172">
                  <c:v>8.1451667982037179E-2</c:v>
                </c:pt>
                <c:pt idx="179">
                  <c:v>-7.242920775024686E-2</c:v>
                </c:pt>
                <c:pt idx="224">
                  <c:v>2.2057568756281398E-2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31BE-4F79-B2C7-93A27DD1A4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4318840"/>
        <c:axId val="1"/>
      </c:scatterChart>
      <c:valAx>
        <c:axId val="744318840"/>
        <c:scaling>
          <c:orientation val="minMax"/>
          <c:max val="90000"/>
          <c:min val="-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312683402612958"/>
              <c:y val="0.874285714285714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"/>
          <c:min val="-0.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1036682615629984E-2"/>
              <c:y val="0.3942857142857142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4431884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9.0909090909090912E-2"/>
          <c:y val="0.93714285714285717"/>
          <c:w val="0.8197767145135566"/>
          <c:h val="4.571428571428570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VW Boo - O-C Diagr.</a:t>
            </a:r>
          </a:p>
        </c:rich>
      </c:tx>
      <c:layout>
        <c:manualLayout>
          <c:xMode val="edge"/>
          <c:yMode val="edge"/>
          <c:x val="0.38266131531764802"/>
          <c:y val="3.50318471337579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303457386633191"/>
          <c:y val="0.15286624203821655"/>
          <c:w val="0.82062900059119337"/>
          <c:h val="0.64649681528662417"/>
        </c:manualLayout>
      </c:layout>
      <c:scatterChart>
        <c:scatterStyle val="lineMarker"/>
        <c:varyColors val="0"/>
        <c:ser>
          <c:idx val="0"/>
          <c:order val="0"/>
          <c:tx>
            <c:strRef>
              <c:f>'B (1)'!$H$20:$H$20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'B (1)'!$F$21:$F$170</c:f>
              <c:numCache>
                <c:formatCode>General</c:formatCode>
                <c:ptCount val="150"/>
                <c:pt idx="0">
                  <c:v>-28974</c:v>
                </c:pt>
                <c:pt idx="1">
                  <c:v>-17423</c:v>
                </c:pt>
                <c:pt idx="2">
                  <c:v>-17353</c:v>
                </c:pt>
                <c:pt idx="3">
                  <c:v>-17303.5</c:v>
                </c:pt>
                <c:pt idx="4">
                  <c:v>-17219</c:v>
                </c:pt>
                <c:pt idx="5">
                  <c:v>-17143</c:v>
                </c:pt>
                <c:pt idx="6">
                  <c:v>-17128.5</c:v>
                </c:pt>
                <c:pt idx="7">
                  <c:v>-17081.5</c:v>
                </c:pt>
                <c:pt idx="8">
                  <c:v>-16112</c:v>
                </c:pt>
                <c:pt idx="9">
                  <c:v>-15069</c:v>
                </c:pt>
                <c:pt idx="10">
                  <c:v>-14943.5</c:v>
                </c:pt>
                <c:pt idx="11">
                  <c:v>-13030</c:v>
                </c:pt>
                <c:pt idx="12">
                  <c:v>-12910</c:v>
                </c:pt>
                <c:pt idx="13">
                  <c:v>-3</c:v>
                </c:pt>
                <c:pt idx="14">
                  <c:v>-0.5</c:v>
                </c:pt>
                <c:pt idx="15">
                  <c:v>0</c:v>
                </c:pt>
                <c:pt idx="16">
                  <c:v>12802.5</c:v>
                </c:pt>
                <c:pt idx="17">
                  <c:v>12802.5</c:v>
                </c:pt>
                <c:pt idx="18">
                  <c:v>18066.5</c:v>
                </c:pt>
                <c:pt idx="19">
                  <c:v>22285</c:v>
                </c:pt>
                <c:pt idx="20">
                  <c:v>22431</c:v>
                </c:pt>
                <c:pt idx="21">
                  <c:v>24266</c:v>
                </c:pt>
                <c:pt idx="22">
                  <c:v>24487.5</c:v>
                </c:pt>
                <c:pt idx="23">
                  <c:v>24520.5</c:v>
                </c:pt>
                <c:pt idx="24">
                  <c:v>25399</c:v>
                </c:pt>
                <c:pt idx="25">
                  <c:v>26276</c:v>
                </c:pt>
                <c:pt idx="26">
                  <c:v>26620</c:v>
                </c:pt>
                <c:pt idx="27">
                  <c:v>26659</c:v>
                </c:pt>
                <c:pt idx="28">
                  <c:v>27357</c:v>
                </c:pt>
                <c:pt idx="29">
                  <c:v>27730</c:v>
                </c:pt>
                <c:pt idx="30">
                  <c:v>28808</c:v>
                </c:pt>
                <c:pt idx="31">
                  <c:v>29862.5</c:v>
                </c:pt>
              </c:numCache>
            </c:numRef>
          </c:xVal>
          <c:yVal>
            <c:numRef>
              <c:f>'B (1)'!$H$21:$H$170</c:f>
              <c:numCache>
                <c:formatCode>General</c:formatCode>
                <c:ptCount val="150"/>
                <c:pt idx="0">
                  <c:v>-0.13188374000310432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AA6-4D19-B852-0F2BB6EA24A0}"/>
            </c:ext>
          </c:extLst>
        </c:ser>
        <c:ser>
          <c:idx val="1"/>
          <c:order val="1"/>
          <c:tx>
            <c:strRef>
              <c:f>'B (1)'!$I$20:$I$20</c:f>
              <c:strCache>
                <c:ptCount val="1"/>
                <c:pt idx="0">
                  <c:v>AAVSO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(1)'!$D$22:$D$52</c:f>
                <c:numCache>
                  <c:formatCode>General</c:formatCode>
                  <c:ptCount val="3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4.0000000000000002E-4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4.0000000000000002E-4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4.0000000000000002E-4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'B (1)'!$F$21:$F$170</c:f>
              <c:numCache>
                <c:formatCode>General</c:formatCode>
                <c:ptCount val="150"/>
                <c:pt idx="0">
                  <c:v>-28974</c:v>
                </c:pt>
                <c:pt idx="1">
                  <c:v>-17423</c:v>
                </c:pt>
                <c:pt idx="2">
                  <c:v>-17353</c:v>
                </c:pt>
                <c:pt idx="3">
                  <c:v>-17303.5</c:v>
                </c:pt>
                <c:pt idx="4">
                  <c:v>-17219</c:v>
                </c:pt>
                <c:pt idx="5">
                  <c:v>-17143</c:v>
                </c:pt>
                <c:pt idx="6">
                  <c:v>-17128.5</c:v>
                </c:pt>
                <c:pt idx="7">
                  <c:v>-17081.5</c:v>
                </c:pt>
                <c:pt idx="8">
                  <c:v>-16112</c:v>
                </c:pt>
                <c:pt idx="9">
                  <c:v>-15069</c:v>
                </c:pt>
                <c:pt idx="10">
                  <c:v>-14943.5</c:v>
                </c:pt>
                <c:pt idx="11">
                  <c:v>-13030</c:v>
                </c:pt>
                <c:pt idx="12">
                  <c:v>-12910</c:v>
                </c:pt>
                <c:pt idx="13">
                  <c:v>-3</c:v>
                </c:pt>
                <c:pt idx="14">
                  <c:v>-0.5</c:v>
                </c:pt>
                <c:pt idx="15">
                  <c:v>0</c:v>
                </c:pt>
                <c:pt idx="16">
                  <c:v>12802.5</c:v>
                </c:pt>
                <c:pt idx="17">
                  <c:v>12802.5</c:v>
                </c:pt>
                <c:pt idx="18">
                  <c:v>18066.5</c:v>
                </c:pt>
                <c:pt idx="19">
                  <c:v>22285</c:v>
                </c:pt>
                <c:pt idx="20">
                  <c:v>22431</c:v>
                </c:pt>
                <c:pt idx="21">
                  <c:v>24266</c:v>
                </c:pt>
                <c:pt idx="22">
                  <c:v>24487.5</c:v>
                </c:pt>
                <c:pt idx="23">
                  <c:v>24520.5</c:v>
                </c:pt>
                <c:pt idx="24">
                  <c:v>25399</c:v>
                </c:pt>
                <c:pt idx="25">
                  <c:v>26276</c:v>
                </c:pt>
                <c:pt idx="26">
                  <c:v>26620</c:v>
                </c:pt>
                <c:pt idx="27">
                  <c:v>26659</c:v>
                </c:pt>
                <c:pt idx="28">
                  <c:v>27357</c:v>
                </c:pt>
                <c:pt idx="29">
                  <c:v>27730</c:v>
                </c:pt>
                <c:pt idx="30">
                  <c:v>28808</c:v>
                </c:pt>
                <c:pt idx="31">
                  <c:v>29862.5</c:v>
                </c:pt>
              </c:numCache>
            </c:numRef>
          </c:xVal>
          <c:yVal>
            <c:numRef>
              <c:f>'B (1)'!$I$21:$I$170</c:f>
              <c:numCache>
                <c:formatCode>General</c:formatCode>
                <c:ptCount val="15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AA6-4D19-B852-0F2BB6EA24A0}"/>
            </c:ext>
          </c:extLst>
        </c:ser>
        <c:ser>
          <c:idx val="3"/>
          <c:order val="2"/>
          <c:tx>
            <c:strRef>
              <c:f>'B (1)'!$J$20</c:f>
              <c:strCache>
                <c:ptCount val="1"/>
                <c:pt idx="0">
                  <c:v>BAV, BBSAG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(1)'!$D$21:$D$52</c:f>
                <c:numCache>
                  <c:formatCode>General</c:formatCode>
                  <c:ptCount val="3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4.0000000000000002E-4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4.0000000000000002E-4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4.0000000000000002E-4</c:v>
                  </c:pt>
                </c:numCache>
              </c:numRef>
            </c:plus>
            <c:minus>
              <c:numRef>
                <c:f>'B (1)'!$D$21:$D$52</c:f>
                <c:numCache>
                  <c:formatCode>General</c:formatCode>
                  <c:ptCount val="3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4.0000000000000002E-4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4.0000000000000002E-4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(1)'!$F$21:$F$170</c:f>
              <c:numCache>
                <c:formatCode>General</c:formatCode>
                <c:ptCount val="150"/>
                <c:pt idx="0">
                  <c:v>-28974</c:v>
                </c:pt>
                <c:pt idx="1">
                  <c:v>-17423</c:v>
                </c:pt>
                <c:pt idx="2">
                  <c:v>-17353</c:v>
                </c:pt>
                <c:pt idx="3">
                  <c:v>-17303.5</c:v>
                </c:pt>
                <c:pt idx="4">
                  <c:v>-17219</c:v>
                </c:pt>
                <c:pt idx="5">
                  <c:v>-17143</c:v>
                </c:pt>
                <c:pt idx="6">
                  <c:v>-17128.5</c:v>
                </c:pt>
                <c:pt idx="7">
                  <c:v>-17081.5</c:v>
                </c:pt>
                <c:pt idx="8">
                  <c:v>-16112</c:v>
                </c:pt>
                <c:pt idx="9">
                  <c:v>-15069</c:v>
                </c:pt>
                <c:pt idx="10">
                  <c:v>-14943.5</c:v>
                </c:pt>
                <c:pt idx="11">
                  <c:v>-13030</c:v>
                </c:pt>
                <c:pt idx="12">
                  <c:v>-12910</c:v>
                </c:pt>
                <c:pt idx="13">
                  <c:v>-3</c:v>
                </c:pt>
                <c:pt idx="14">
                  <c:v>-0.5</c:v>
                </c:pt>
                <c:pt idx="15">
                  <c:v>0</c:v>
                </c:pt>
                <c:pt idx="16">
                  <c:v>12802.5</c:v>
                </c:pt>
                <c:pt idx="17">
                  <c:v>12802.5</c:v>
                </c:pt>
                <c:pt idx="18">
                  <c:v>18066.5</c:v>
                </c:pt>
                <c:pt idx="19">
                  <c:v>22285</c:v>
                </c:pt>
                <c:pt idx="20">
                  <c:v>22431</c:v>
                </c:pt>
                <c:pt idx="21">
                  <c:v>24266</c:v>
                </c:pt>
                <c:pt idx="22">
                  <c:v>24487.5</c:v>
                </c:pt>
                <c:pt idx="23">
                  <c:v>24520.5</c:v>
                </c:pt>
                <c:pt idx="24">
                  <c:v>25399</c:v>
                </c:pt>
                <c:pt idx="25">
                  <c:v>26276</c:v>
                </c:pt>
                <c:pt idx="26">
                  <c:v>26620</c:v>
                </c:pt>
                <c:pt idx="27">
                  <c:v>26659</c:v>
                </c:pt>
                <c:pt idx="28">
                  <c:v>27357</c:v>
                </c:pt>
                <c:pt idx="29">
                  <c:v>27730</c:v>
                </c:pt>
                <c:pt idx="30">
                  <c:v>28808</c:v>
                </c:pt>
                <c:pt idx="31">
                  <c:v>29862.5</c:v>
                </c:pt>
              </c:numCache>
            </c:numRef>
          </c:xVal>
          <c:yVal>
            <c:numRef>
              <c:f>'B (1)'!$J$21:$J$170</c:f>
              <c:numCache>
                <c:formatCode>General</c:formatCode>
                <c:ptCount val="150"/>
                <c:pt idx="16">
                  <c:v>8.230524996179156E-3</c:v>
                </c:pt>
                <c:pt idx="17">
                  <c:v>1.023052499658661E-2</c:v>
                </c:pt>
                <c:pt idx="18">
                  <c:v>5.4671649995725602E-3</c:v>
                </c:pt>
                <c:pt idx="19">
                  <c:v>1.9078500044997782E-3</c:v>
                </c:pt>
                <c:pt idx="20">
                  <c:v>2.7353100012987852E-3</c:v>
                </c:pt>
                <c:pt idx="21">
                  <c:v>2.8865999775007367E-4</c:v>
                </c:pt>
                <c:pt idx="22">
                  <c:v>2.2323749944916926E-3</c:v>
                </c:pt>
                <c:pt idx="26">
                  <c:v>-5.1380000513745472E-4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AA6-4D19-B852-0F2BB6EA24A0}"/>
            </c:ext>
          </c:extLst>
        </c:ser>
        <c:ser>
          <c:idx val="4"/>
          <c:order val="3"/>
          <c:tx>
            <c:strRef>
              <c:f>'B (1)'!$K$20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(1)'!$D$21:$D$52</c:f>
                <c:numCache>
                  <c:formatCode>General</c:formatCode>
                  <c:ptCount val="3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4.0000000000000002E-4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4.0000000000000002E-4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4.0000000000000002E-4</c:v>
                  </c:pt>
                </c:numCache>
              </c:numRef>
            </c:plus>
            <c:minus>
              <c:numRef>
                <c:f>'B (1)'!$D$21:$D$52</c:f>
                <c:numCache>
                  <c:formatCode>General</c:formatCode>
                  <c:ptCount val="3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4.0000000000000002E-4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4.0000000000000002E-4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(1)'!$F$21:$F$170</c:f>
              <c:numCache>
                <c:formatCode>General</c:formatCode>
                <c:ptCount val="150"/>
                <c:pt idx="0">
                  <c:v>-28974</c:v>
                </c:pt>
                <c:pt idx="1">
                  <c:v>-17423</c:v>
                </c:pt>
                <c:pt idx="2">
                  <c:v>-17353</c:v>
                </c:pt>
                <c:pt idx="3">
                  <c:v>-17303.5</c:v>
                </c:pt>
                <c:pt idx="4">
                  <c:v>-17219</c:v>
                </c:pt>
                <c:pt idx="5">
                  <c:v>-17143</c:v>
                </c:pt>
                <c:pt idx="6">
                  <c:v>-17128.5</c:v>
                </c:pt>
                <c:pt idx="7">
                  <c:v>-17081.5</c:v>
                </c:pt>
                <c:pt idx="8">
                  <c:v>-16112</c:v>
                </c:pt>
                <c:pt idx="9">
                  <c:v>-15069</c:v>
                </c:pt>
                <c:pt idx="10">
                  <c:v>-14943.5</c:v>
                </c:pt>
                <c:pt idx="11">
                  <c:v>-13030</c:v>
                </c:pt>
                <c:pt idx="12">
                  <c:v>-12910</c:v>
                </c:pt>
                <c:pt idx="13">
                  <c:v>-3</c:v>
                </c:pt>
                <c:pt idx="14">
                  <c:v>-0.5</c:v>
                </c:pt>
                <c:pt idx="15">
                  <c:v>0</c:v>
                </c:pt>
                <c:pt idx="16">
                  <c:v>12802.5</c:v>
                </c:pt>
                <c:pt idx="17">
                  <c:v>12802.5</c:v>
                </c:pt>
                <c:pt idx="18">
                  <c:v>18066.5</c:v>
                </c:pt>
                <c:pt idx="19">
                  <c:v>22285</c:v>
                </c:pt>
                <c:pt idx="20">
                  <c:v>22431</c:v>
                </c:pt>
                <c:pt idx="21">
                  <c:v>24266</c:v>
                </c:pt>
                <c:pt idx="22">
                  <c:v>24487.5</c:v>
                </c:pt>
                <c:pt idx="23">
                  <c:v>24520.5</c:v>
                </c:pt>
                <c:pt idx="24">
                  <c:v>25399</c:v>
                </c:pt>
                <c:pt idx="25">
                  <c:v>26276</c:v>
                </c:pt>
                <c:pt idx="26">
                  <c:v>26620</c:v>
                </c:pt>
                <c:pt idx="27">
                  <c:v>26659</c:v>
                </c:pt>
                <c:pt idx="28">
                  <c:v>27357</c:v>
                </c:pt>
                <c:pt idx="29">
                  <c:v>27730</c:v>
                </c:pt>
                <c:pt idx="30">
                  <c:v>28808</c:v>
                </c:pt>
                <c:pt idx="31">
                  <c:v>29862.5</c:v>
                </c:pt>
              </c:numCache>
            </c:numRef>
          </c:xVal>
          <c:yVal>
            <c:numRef>
              <c:f>'B (1)'!$K$21:$K$170</c:f>
              <c:numCache>
                <c:formatCode>General</c:formatCode>
                <c:ptCount val="150"/>
                <c:pt idx="24">
                  <c:v>-1.5270099975168705E-3</c:v>
                </c:pt>
                <c:pt idx="25">
                  <c:v>-1.7812400037655607E-3</c:v>
                </c:pt>
                <c:pt idx="28">
                  <c:v>-8.0942999920807779E-4</c:v>
                </c:pt>
                <c:pt idx="29">
                  <c:v>1.072999948519282E-4</c:v>
                </c:pt>
                <c:pt idx="30">
                  <c:v>-3.9639200040255673E-3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AA6-4D19-B852-0F2BB6EA24A0}"/>
            </c:ext>
          </c:extLst>
        </c:ser>
        <c:ser>
          <c:idx val="2"/>
          <c:order val="4"/>
          <c:tx>
            <c:strRef>
              <c:f>'B (1)'!$L$20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(1)'!$D$21:$D$52</c:f>
                <c:numCache>
                  <c:formatCode>General</c:formatCode>
                  <c:ptCount val="3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4.0000000000000002E-4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4.0000000000000002E-4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4.0000000000000002E-4</c:v>
                  </c:pt>
                </c:numCache>
              </c:numRef>
            </c:plus>
            <c:minus>
              <c:numRef>
                <c:f>'B (1)'!$D$21:$D$52</c:f>
                <c:numCache>
                  <c:formatCode>General</c:formatCode>
                  <c:ptCount val="3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4.0000000000000002E-4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4.0000000000000002E-4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(1)'!$F$21:$F$170</c:f>
              <c:numCache>
                <c:formatCode>General</c:formatCode>
                <c:ptCount val="150"/>
                <c:pt idx="0">
                  <c:v>-28974</c:v>
                </c:pt>
                <c:pt idx="1">
                  <c:v>-17423</c:v>
                </c:pt>
                <c:pt idx="2">
                  <c:v>-17353</c:v>
                </c:pt>
                <c:pt idx="3">
                  <c:v>-17303.5</c:v>
                </c:pt>
                <c:pt idx="4">
                  <c:v>-17219</c:v>
                </c:pt>
                <c:pt idx="5">
                  <c:v>-17143</c:v>
                </c:pt>
                <c:pt idx="6">
                  <c:v>-17128.5</c:v>
                </c:pt>
                <c:pt idx="7">
                  <c:v>-17081.5</c:v>
                </c:pt>
                <c:pt idx="8">
                  <c:v>-16112</c:v>
                </c:pt>
                <c:pt idx="9">
                  <c:v>-15069</c:v>
                </c:pt>
                <c:pt idx="10">
                  <c:v>-14943.5</c:v>
                </c:pt>
                <c:pt idx="11">
                  <c:v>-13030</c:v>
                </c:pt>
                <c:pt idx="12">
                  <c:v>-12910</c:v>
                </c:pt>
                <c:pt idx="13">
                  <c:v>-3</c:v>
                </c:pt>
                <c:pt idx="14">
                  <c:v>-0.5</c:v>
                </c:pt>
                <c:pt idx="15">
                  <c:v>0</c:v>
                </c:pt>
                <c:pt idx="16">
                  <c:v>12802.5</c:v>
                </c:pt>
                <c:pt idx="17">
                  <c:v>12802.5</c:v>
                </c:pt>
                <c:pt idx="18">
                  <c:v>18066.5</c:v>
                </c:pt>
                <c:pt idx="19">
                  <c:v>22285</c:v>
                </c:pt>
                <c:pt idx="20">
                  <c:v>22431</c:v>
                </c:pt>
                <c:pt idx="21">
                  <c:v>24266</c:v>
                </c:pt>
                <c:pt idx="22">
                  <c:v>24487.5</c:v>
                </c:pt>
                <c:pt idx="23">
                  <c:v>24520.5</c:v>
                </c:pt>
                <c:pt idx="24">
                  <c:v>25399</c:v>
                </c:pt>
                <c:pt idx="25">
                  <c:v>26276</c:v>
                </c:pt>
                <c:pt idx="26">
                  <c:v>26620</c:v>
                </c:pt>
                <c:pt idx="27">
                  <c:v>26659</c:v>
                </c:pt>
                <c:pt idx="28">
                  <c:v>27357</c:v>
                </c:pt>
                <c:pt idx="29">
                  <c:v>27730</c:v>
                </c:pt>
                <c:pt idx="30">
                  <c:v>28808</c:v>
                </c:pt>
                <c:pt idx="31">
                  <c:v>29862.5</c:v>
                </c:pt>
              </c:numCache>
            </c:numRef>
          </c:xVal>
          <c:yVal>
            <c:numRef>
              <c:f>'B (1)'!$L$21:$L$170</c:f>
              <c:numCache>
                <c:formatCode>General</c:formatCode>
                <c:ptCount val="15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AA6-4D19-B852-0F2BB6EA24A0}"/>
            </c:ext>
          </c:extLst>
        </c:ser>
        <c:ser>
          <c:idx val="5"/>
          <c:order val="5"/>
          <c:tx>
            <c:strRef>
              <c:f>'B (1)'!$M$20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(1)'!$D$21:$D$52</c:f>
                <c:numCache>
                  <c:formatCode>General</c:formatCode>
                  <c:ptCount val="3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4.0000000000000002E-4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4.0000000000000002E-4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4.0000000000000002E-4</c:v>
                  </c:pt>
                </c:numCache>
              </c:numRef>
            </c:plus>
            <c:minus>
              <c:numRef>
                <c:f>'B (1)'!$D$21:$D$52</c:f>
                <c:numCache>
                  <c:formatCode>General</c:formatCode>
                  <c:ptCount val="3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4.0000000000000002E-4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4.0000000000000002E-4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(1)'!$F$21:$F$170</c:f>
              <c:numCache>
                <c:formatCode>General</c:formatCode>
                <c:ptCount val="150"/>
                <c:pt idx="0">
                  <c:v>-28974</c:v>
                </c:pt>
                <c:pt idx="1">
                  <c:v>-17423</c:v>
                </c:pt>
                <c:pt idx="2">
                  <c:v>-17353</c:v>
                </c:pt>
                <c:pt idx="3">
                  <c:v>-17303.5</c:v>
                </c:pt>
                <c:pt idx="4">
                  <c:v>-17219</c:v>
                </c:pt>
                <c:pt idx="5">
                  <c:v>-17143</c:v>
                </c:pt>
                <c:pt idx="6">
                  <c:v>-17128.5</c:v>
                </c:pt>
                <c:pt idx="7">
                  <c:v>-17081.5</c:v>
                </c:pt>
                <c:pt idx="8">
                  <c:v>-16112</c:v>
                </c:pt>
                <c:pt idx="9">
                  <c:v>-15069</c:v>
                </c:pt>
                <c:pt idx="10">
                  <c:v>-14943.5</c:v>
                </c:pt>
                <c:pt idx="11">
                  <c:v>-13030</c:v>
                </c:pt>
                <c:pt idx="12">
                  <c:v>-12910</c:v>
                </c:pt>
                <c:pt idx="13">
                  <c:v>-3</c:v>
                </c:pt>
                <c:pt idx="14">
                  <c:v>-0.5</c:v>
                </c:pt>
                <c:pt idx="15">
                  <c:v>0</c:v>
                </c:pt>
                <c:pt idx="16">
                  <c:v>12802.5</c:v>
                </c:pt>
                <c:pt idx="17">
                  <c:v>12802.5</c:v>
                </c:pt>
                <c:pt idx="18">
                  <c:v>18066.5</c:v>
                </c:pt>
                <c:pt idx="19">
                  <c:v>22285</c:v>
                </c:pt>
                <c:pt idx="20">
                  <c:v>22431</c:v>
                </c:pt>
                <c:pt idx="21">
                  <c:v>24266</c:v>
                </c:pt>
                <c:pt idx="22">
                  <c:v>24487.5</c:v>
                </c:pt>
                <c:pt idx="23">
                  <c:v>24520.5</c:v>
                </c:pt>
                <c:pt idx="24">
                  <c:v>25399</c:v>
                </c:pt>
                <c:pt idx="25">
                  <c:v>26276</c:v>
                </c:pt>
                <c:pt idx="26">
                  <c:v>26620</c:v>
                </c:pt>
                <c:pt idx="27">
                  <c:v>26659</c:v>
                </c:pt>
                <c:pt idx="28">
                  <c:v>27357</c:v>
                </c:pt>
                <c:pt idx="29">
                  <c:v>27730</c:v>
                </c:pt>
                <c:pt idx="30">
                  <c:v>28808</c:v>
                </c:pt>
                <c:pt idx="31">
                  <c:v>29862.5</c:v>
                </c:pt>
              </c:numCache>
            </c:numRef>
          </c:xVal>
          <c:yVal>
            <c:numRef>
              <c:f>'B (1)'!$M$21:$M$170</c:f>
              <c:numCache>
                <c:formatCode>General</c:formatCode>
                <c:ptCount val="150"/>
                <c:pt idx="1">
                  <c:v>-5.4537230003916193E-2</c:v>
                </c:pt>
                <c:pt idx="2">
                  <c:v>-5.5866530005005188E-2</c:v>
                </c:pt>
                <c:pt idx="3">
                  <c:v>-6.5656535007292405E-2</c:v>
                </c:pt>
                <c:pt idx="4">
                  <c:v>-6.261118999827886E-2</c:v>
                </c:pt>
                <c:pt idx="5">
                  <c:v>-7.3854430003848393E-2</c:v>
                </c:pt>
                <c:pt idx="6">
                  <c:v>-5.3479784997762181E-2</c:v>
                </c:pt>
                <c:pt idx="7">
                  <c:v>-6.747231500048656E-2</c:v>
                </c:pt>
                <c:pt idx="8">
                  <c:v>-7.2733120003249496E-2</c:v>
                </c:pt>
                <c:pt idx="9">
                  <c:v>-5.1439690003462601E-2</c:v>
                </c:pt>
                <c:pt idx="10">
                  <c:v>-6.5472935006255284E-2</c:v>
                </c:pt>
                <c:pt idx="11">
                  <c:v>-4.8860300004889723E-2</c:v>
                </c:pt>
                <c:pt idx="12">
                  <c:v>-6.6139100003056228E-2</c:v>
                </c:pt>
                <c:pt idx="13">
                  <c:v>-2.9430299982777797E-3</c:v>
                </c:pt>
                <c:pt idx="14">
                  <c:v>-2.4405049989582039E-3</c:v>
                </c:pt>
                <c:pt idx="15">
                  <c:v>-3.3000000039464794E-3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AA6-4D19-B852-0F2BB6EA24A0}"/>
            </c:ext>
          </c:extLst>
        </c:ser>
        <c:ser>
          <c:idx val="6"/>
          <c:order val="6"/>
          <c:tx>
            <c:strRef>
              <c:f>'B (1)'!$N$20</c:f>
              <c:strCache>
                <c:ptCount val="1"/>
                <c:pt idx="0">
                  <c:v>Other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(1)'!$D$21:$D$52</c:f>
                <c:numCache>
                  <c:formatCode>General</c:formatCode>
                  <c:ptCount val="3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4.0000000000000002E-4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4.0000000000000002E-4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4.0000000000000002E-4</c:v>
                  </c:pt>
                </c:numCache>
              </c:numRef>
            </c:plus>
            <c:minus>
              <c:numRef>
                <c:f>'B (1)'!$D$21:$D$52</c:f>
                <c:numCache>
                  <c:formatCode>General</c:formatCode>
                  <c:ptCount val="3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4.0000000000000002E-4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4.0000000000000002E-4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(1)'!$F$21:$F$170</c:f>
              <c:numCache>
                <c:formatCode>General</c:formatCode>
                <c:ptCount val="150"/>
                <c:pt idx="0">
                  <c:v>-28974</c:v>
                </c:pt>
                <c:pt idx="1">
                  <c:v>-17423</c:v>
                </c:pt>
                <c:pt idx="2">
                  <c:v>-17353</c:v>
                </c:pt>
                <c:pt idx="3">
                  <c:v>-17303.5</c:v>
                </c:pt>
                <c:pt idx="4">
                  <c:v>-17219</c:v>
                </c:pt>
                <c:pt idx="5">
                  <c:v>-17143</c:v>
                </c:pt>
                <c:pt idx="6">
                  <c:v>-17128.5</c:v>
                </c:pt>
                <c:pt idx="7">
                  <c:v>-17081.5</c:v>
                </c:pt>
                <c:pt idx="8">
                  <c:v>-16112</c:v>
                </c:pt>
                <c:pt idx="9">
                  <c:v>-15069</c:v>
                </c:pt>
                <c:pt idx="10">
                  <c:v>-14943.5</c:v>
                </c:pt>
                <c:pt idx="11">
                  <c:v>-13030</c:v>
                </c:pt>
                <c:pt idx="12">
                  <c:v>-12910</c:v>
                </c:pt>
                <c:pt idx="13">
                  <c:v>-3</c:v>
                </c:pt>
                <c:pt idx="14">
                  <c:v>-0.5</c:v>
                </c:pt>
                <c:pt idx="15">
                  <c:v>0</c:v>
                </c:pt>
                <c:pt idx="16">
                  <c:v>12802.5</c:v>
                </c:pt>
                <c:pt idx="17">
                  <c:v>12802.5</c:v>
                </c:pt>
                <c:pt idx="18">
                  <c:v>18066.5</c:v>
                </c:pt>
                <c:pt idx="19">
                  <c:v>22285</c:v>
                </c:pt>
                <c:pt idx="20">
                  <c:v>22431</c:v>
                </c:pt>
                <c:pt idx="21">
                  <c:v>24266</c:v>
                </c:pt>
                <c:pt idx="22">
                  <c:v>24487.5</c:v>
                </c:pt>
                <c:pt idx="23">
                  <c:v>24520.5</c:v>
                </c:pt>
                <c:pt idx="24">
                  <c:v>25399</c:v>
                </c:pt>
                <c:pt idx="25">
                  <c:v>26276</c:v>
                </c:pt>
                <c:pt idx="26">
                  <c:v>26620</c:v>
                </c:pt>
                <c:pt idx="27">
                  <c:v>26659</c:v>
                </c:pt>
                <c:pt idx="28">
                  <c:v>27357</c:v>
                </c:pt>
                <c:pt idx="29">
                  <c:v>27730</c:v>
                </c:pt>
                <c:pt idx="30">
                  <c:v>28808</c:v>
                </c:pt>
                <c:pt idx="31">
                  <c:v>29862.5</c:v>
                </c:pt>
              </c:numCache>
            </c:numRef>
          </c:xVal>
          <c:yVal>
            <c:numRef>
              <c:f>'B (1)'!$N$21:$N$170</c:f>
              <c:numCache>
                <c:formatCode>General</c:formatCode>
                <c:ptCount val="150"/>
                <c:pt idx="23">
                  <c:v>1.8057049965136684E-3</c:v>
                </c:pt>
                <c:pt idx="27">
                  <c:v>-4.8544099990976974E-3</c:v>
                </c:pt>
                <c:pt idx="31">
                  <c:v>-4.9388750048819929E-3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CAA6-4D19-B852-0F2BB6EA24A0}"/>
            </c:ext>
          </c:extLst>
        </c:ser>
        <c:ser>
          <c:idx val="7"/>
          <c:order val="7"/>
          <c:tx>
            <c:strRef>
              <c:f>'B (1)'!$O$20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'B (1)'!$F$21:$F$170</c:f>
              <c:numCache>
                <c:formatCode>General</c:formatCode>
                <c:ptCount val="150"/>
                <c:pt idx="0">
                  <c:v>-28974</c:v>
                </c:pt>
                <c:pt idx="1">
                  <c:v>-17423</c:v>
                </c:pt>
                <c:pt idx="2">
                  <c:v>-17353</c:v>
                </c:pt>
                <c:pt idx="3">
                  <c:v>-17303.5</c:v>
                </c:pt>
                <c:pt idx="4">
                  <c:v>-17219</c:v>
                </c:pt>
                <c:pt idx="5">
                  <c:v>-17143</c:v>
                </c:pt>
                <c:pt idx="6">
                  <c:v>-17128.5</c:v>
                </c:pt>
                <c:pt idx="7">
                  <c:v>-17081.5</c:v>
                </c:pt>
                <c:pt idx="8">
                  <c:v>-16112</c:v>
                </c:pt>
                <c:pt idx="9">
                  <c:v>-15069</c:v>
                </c:pt>
                <c:pt idx="10">
                  <c:v>-14943.5</c:v>
                </c:pt>
                <c:pt idx="11">
                  <c:v>-13030</c:v>
                </c:pt>
                <c:pt idx="12">
                  <c:v>-12910</c:v>
                </c:pt>
                <c:pt idx="13">
                  <c:v>-3</c:v>
                </c:pt>
                <c:pt idx="14">
                  <c:v>-0.5</c:v>
                </c:pt>
                <c:pt idx="15">
                  <c:v>0</c:v>
                </c:pt>
                <c:pt idx="16">
                  <c:v>12802.5</c:v>
                </c:pt>
                <c:pt idx="17">
                  <c:v>12802.5</c:v>
                </c:pt>
                <c:pt idx="18">
                  <c:v>18066.5</c:v>
                </c:pt>
                <c:pt idx="19">
                  <c:v>22285</c:v>
                </c:pt>
                <c:pt idx="20">
                  <c:v>22431</c:v>
                </c:pt>
                <c:pt idx="21">
                  <c:v>24266</c:v>
                </c:pt>
                <c:pt idx="22">
                  <c:v>24487.5</c:v>
                </c:pt>
                <c:pt idx="23">
                  <c:v>24520.5</c:v>
                </c:pt>
                <c:pt idx="24">
                  <c:v>25399</c:v>
                </c:pt>
                <c:pt idx="25">
                  <c:v>26276</c:v>
                </c:pt>
                <c:pt idx="26">
                  <c:v>26620</c:v>
                </c:pt>
                <c:pt idx="27">
                  <c:v>26659</c:v>
                </c:pt>
                <c:pt idx="28">
                  <c:v>27357</c:v>
                </c:pt>
                <c:pt idx="29">
                  <c:v>27730</c:v>
                </c:pt>
                <c:pt idx="30">
                  <c:v>28808</c:v>
                </c:pt>
                <c:pt idx="31">
                  <c:v>29862.5</c:v>
                </c:pt>
              </c:numCache>
            </c:numRef>
          </c:xVal>
          <c:yVal>
            <c:numRef>
              <c:f>'B (1)'!$O$21:$O$170</c:f>
              <c:numCache>
                <c:formatCode>General</c:formatCode>
                <c:ptCount val="15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AA6-4D19-B852-0F2BB6EA24A0}"/>
            </c:ext>
          </c:extLst>
        </c:ser>
        <c:ser>
          <c:idx val="8"/>
          <c:order val="8"/>
          <c:tx>
            <c:strRef>
              <c:f>'B (1)'!$Y$1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'B (1)'!$X$2:$X$23</c:f>
              <c:numCache>
                <c:formatCode>General</c:formatCode>
                <c:ptCount val="22"/>
                <c:pt idx="0">
                  <c:v>-30000</c:v>
                </c:pt>
                <c:pt idx="1">
                  <c:v>-27000</c:v>
                </c:pt>
                <c:pt idx="2">
                  <c:v>-24000</c:v>
                </c:pt>
                <c:pt idx="3">
                  <c:v>-21000</c:v>
                </c:pt>
                <c:pt idx="4">
                  <c:v>-18000</c:v>
                </c:pt>
                <c:pt idx="5">
                  <c:v>-15000</c:v>
                </c:pt>
                <c:pt idx="6">
                  <c:v>-12000</c:v>
                </c:pt>
                <c:pt idx="7">
                  <c:v>-9000</c:v>
                </c:pt>
                <c:pt idx="8">
                  <c:v>-6000</c:v>
                </c:pt>
                <c:pt idx="9">
                  <c:v>-3000</c:v>
                </c:pt>
                <c:pt idx="10">
                  <c:v>0</c:v>
                </c:pt>
                <c:pt idx="11">
                  <c:v>3000</c:v>
                </c:pt>
                <c:pt idx="12">
                  <c:v>6000</c:v>
                </c:pt>
                <c:pt idx="13">
                  <c:v>9000</c:v>
                </c:pt>
                <c:pt idx="14">
                  <c:v>12000</c:v>
                </c:pt>
                <c:pt idx="15">
                  <c:v>15000</c:v>
                </c:pt>
                <c:pt idx="16">
                  <c:v>18000</c:v>
                </c:pt>
                <c:pt idx="17">
                  <c:v>21000</c:v>
                </c:pt>
                <c:pt idx="18">
                  <c:v>24000</c:v>
                </c:pt>
                <c:pt idx="19">
                  <c:v>27000</c:v>
                </c:pt>
                <c:pt idx="20">
                  <c:v>30000</c:v>
                </c:pt>
                <c:pt idx="21">
                  <c:v>33000</c:v>
                </c:pt>
              </c:numCache>
            </c:numRef>
          </c:xVal>
          <c:yVal>
            <c:numRef>
              <c:f>'B (1)'!$Y$2:$Y$23</c:f>
              <c:numCache>
                <c:formatCode>General</c:formatCode>
                <c:ptCount val="22"/>
                <c:pt idx="0">
                  <c:v>-0.13615801587965998</c:v>
                </c:pt>
                <c:pt idx="1">
                  <c:v>-0.11710296480042291</c:v>
                </c:pt>
                <c:pt idx="2">
                  <c:v>-9.9379563641548818E-2</c:v>
                </c:pt>
                <c:pt idx="3">
                  <c:v>-8.2987812403037681E-2</c:v>
                </c:pt>
                <c:pt idx="4">
                  <c:v>-6.7927711084889514E-2</c:v>
                </c:pt>
                <c:pt idx="5">
                  <c:v>-5.419925968710429E-2</c:v>
                </c:pt>
                <c:pt idx="6">
                  <c:v>-4.1802458209682022E-2</c:v>
                </c:pt>
                <c:pt idx="7">
                  <c:v>-3.0737306652622719E-2</c:v>
                </c:pt>
                <c:pt idx="8">
                  <c:v>-2.1003805015926365E-2</c:v>
                </c:pt>
                <c:pt idx="9">
                  <c:v>-1.2601953299592968E-2</c:v>
                </c:pt>
                <c:pt idx="10">
                  <c:v>-5.5317515036225279E-3</c:v>
                </c:pt>
                <c:pt idx="11">
                  <c:v>2.0680037198495525E-4</c:v>
                </c:pt>
                <c:pt idx="12">
                  <c:v>4.6137023272294821E-3</c:v>
                </c:pt>
                <c:pt idx="13">
                  <c:v>7.688954362111056E-3</c:v>
                </c:pt>
                <c:pt idx="14">
                  <c:v>9.432556476629668E-3</c:v>
                </c:pt>
                <c:pt idx="15">
                  <c:v>9.8445086707853319E-3</c:v>
                </c:pt>
                <c:pt idx="16">
                  <c:v>8.9248109445780321E-3</c:v>
                </c:pt>
                <c:pt idx="17">
                  <c:v>6.6734632980077757E-3</c:v>
                </c:pt>
                <c:pt idx="18">
                  <c:v>3.0904657310745626E-3</c:v>
                </c:pt>
                <c:pt idx="19">
                  <c:v>-1.8241817562216003E-3</c:v>
                </c:pt>
                <c:pt idx="20">
                  <c:v>-8.070479163880713E-3</c:v>
                </c:pt>
                <c:pt idx="21">
                  <c:v>-1.5648426491902817E-2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CAA6-4D19-B852-0F2BB6EA24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3074000"/>
        <c:axId val="1"/>
      </c:scatterChart>
      <c:valAx>
        <c:axId val="873074000"/>
        <c:scaling>
          <c:orientation val="minMax"/>
          <c:max val="80000"/>
          <c:min val="-6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316969347441433"/>
              <c:y val="0.863057324840764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327354260089683E-2"/>
              <c:y val="0.378980891719745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7307400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5.6801195814648729E-2"/>
          <c:y val="0.91719745222929938"/>
          <c:w val="0.93572496263079219"/>
          <c:h val="0.9808917197452229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VW Boo - O-C Diagr.</a:t>
            </a:r>
          </a:p>
        </c:rich>
      </c:tx>
      <c:layout>
        <c:manualLayout>
          <c:xMode val="edge"/>
          <c:yMode val="edge"/>
          <c:x val="0.36963748343338271"/>
          <c:y val="3.16742081447963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56458778843689"/>
          <c:y val="0.11538474285114586"/>
          <c:w val="0.80528182575582996"/>
          <c:h val="0.74208226774854591"/>
        </c:manualLayout>
      </c:layout>
      <c:scatterChart>
        <c:scatterStyle val="lineMarker"/>
        <c:varyColors val="0"/>
        <c:ser>
          <c:idx val="0"/>
          <c:order val="0"/>
          <c:tx>
            <c:strRef>
              <c:f>'B (1)'!$H$20:$H$20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'B (1)'!$F$21:$F$170</c:f>
              <c:numCache>
                <c:formatCode>General</c:formatCode>
                <c:ptCount val="150"/>
                <c:pt idx="0">
                  <c:v>-28974</c:v>
                </c:pt>
                <c:pt idx="1">
                  <c:v>-17423</c:v>
                </c:pt>
                <c:pt idx="2">
                  <c:v>-17353</c:v>
                </c:pt>
                <c:pt idx="3">
                  <c:v>-17303.5</c:v>
                </c:pt>
                <c:pt idx="4">
                  <c:v>-17219</c:v>
                </c:pt>
                <c:pt idx="5">
                  <c:v>-17143</c:v>
                </c:pt>
                <c:pt idx="6">
                  <c:v>-17128.5</c:v>
                </c:pt>
                <c:pt idx="7">
                  <c:v>-17081.5</c:v>
                </c:pt>
                <c:pt idx="8">
                  <c:v>-16112</c:v>
                </c:pt>
                <c:pt idx="9">
                  <c:v>-15069</c:v>
                </c:pt>
                <c:pt idx="10">
                  <c:v>-14943.5</c:v>
                </c:pt>
                <c:pt idx="11">
                  <c:v>-13030</c:v>
                </c:pt>
                <c:pt idx="12">
                  <c:v>-12910</c:v>
                </c:pt>
                <c:pt idx="13">
                  <c:v>-3</c:v>
                </c:pt>
                <c:pt idx="14">
                  <c:v>-0.5</c:v>
                </c:pt>
                <c:pt idx="15">
                  <c:v>0</c:v>
                </c:pt>
                <c:pt idx="16">
                  <c:v>12802.5</c:v>
                </c:pt>
                <c:pt idx="17">
                  <c:v>12802.5</c:v>
                </c:pt>
                <c:pt idx="18">
                  <c:v>18066.5</c:v>
                </c:pt>
                <c:pt idx="19">
                  <c:v>22285</c:v>
                </c:pt>
                <c:pt idx="20">
                  <c:v>22431</c:v>
                </c:pt>
                <c:pt idx="21">
                  <c:v>24266</c:v>
                </c:pt>
                <c:pt idx="22">
                  <c:v>24487.5</c:v>
                </c:pt>
                <c:pt idx="23">
                  <c:v>24520.5</c:v>
                </c:pt>
                <c:pt idx="24">
                  <c:v>25399</c:v>
                </c:pt>
                <c:pt idx="25">
                  <c:v>26276</c:v>
                </c:pt>
                <c:pt idx="26">
                  <c:v>26620</c:v>
                </c:pt>
                <c:pt idx="27">
                  <c:v>26659</c:v>
                </c:pt>
                <c:pt idx="28">
                  <c:v>27357</c:v>
                </c:pt>
                <c:pt idx="29">
                  <c:v>27730</c:v>
                </c:pt>
                <c:pt idx="30">
                  <c:v>28808</c:v>
                </c:pt>
                <c:pt idx="31">
                  <c:v>29862.5</c:v>
                </c:pt>
              </c:numCache>
            </c:numRef>
          </c:xVal>
          <c:yVal>
            <c:numRef>
              <c:f>'B (1)'!$H$21:$H$170</c:f>
              <c:numCache>
                <c:formatCode>General</c:formatCode>
                <c:ptCount val="150"/>
                <c:pt idx="0">
                  <c:v>-0.13188374000310432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70B-4DFF-BD44-797DF83CE405}"/>
            </c:ext>
          </c:extLst>
        </c:ser>
        <c:ser>
          <c:idx val="1"/>
          <c:order val="1"/>
          <c:tx>
            <c:strRef>
              <c:f>'B (1)'!$I$20:$I$20</c:f>
              <c:strCache>
                <c:ptCount val="1"/>
                <c:pt idx="0">
                  <c:v>AAVSO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(1)'!$D$22:$D$52</c:f>
                <c:numCache>
                  <c:formatCode>General</c:formatCode>
                  <c:ptCount val="3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4.0000000000000002E-4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4.0000000000000002E-4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4.0000000000000002E-4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'B (1)'!$F$21:$F$170</c:f>
              <c:numCache>
                <c:formatCode>General</c:formatCode>
                <c:ptCount val="150"/>
                <c:pt idx="0">
                  <c:v>-28974</c:v>
                </c:pt>
                <c:pt idx="1">
                  <c:v>-17423</c:v>
                </c:pt>
                <c:pt idx="2">
                  <c:v>-17353</c:v>
                </c:pt>
                <c:pt idx="3">
                  <c:v>-17303.5</c:v>
                </c:pt>
                <c:pt idx="4">
                  <c:v>-17219</c:v>
                </c:pt>
                <c:pt idx="5">
                  <c:v>-17143</c:v>
                </c:pt>
                <c:pt idx="6">
                  <c:v>-17128.5</c:v>
                </c:pt>
                <c:pt idx="7">
                  <c:v>-17081.5</c:v>
                </c:pt>
                <c:pt idx="8">
                  <c:v>-16112</c:v>
                </c:pt>
                <c:pt idx="9">
                  <c:v>-15069</c:v>
                </c:pt>
                <c:pt idx="10">
                  <c:v>-14943.5</c:v>
                </c:pt>
                <c:pt idx="11">
                  <c:v>-13030</c:v>
                </c:pt>
                <c:pt idx="12">
                  <c:v>-12910</c:v>
                </c:pt>
                <c:pt idx="13">
                  <c:v>-3</c:v>
                </c:pt>
                <c:pt idx="14">
                  <c:v>-0.5</c:v>
                </c:pt>
                <c:pt idx="15">
                  <c:v>0</c:v>
                </c:pt>
                <c:pt idx="16">
                  <c:v>12802.5</c:v>
                </c:pt>
                <c:pt idx="17">
                  <c:v>12802.5</c:v>
                </c:pt>
                <c:pt idx="18">
                  <c:v>18066.5</c:v>
                </c:pt>
                <c:pt idx="19">
                  <c:v>22285</c:v>
                </c:pt>
                <c:pt idx="20">
                  <c:v>22431</c:v>
                </c:pt>
                <c:pt idx="21">
                  <c:v>24266</c:v>
                </c:pt>
                <c:pt idx="22">
                  <c:v>24487.5</c:v>
                </c:pt>
                <c:pt idx="23">
                  <c:v>24520.5</c:v>
                </c:pt>
                <c:pt idx="24">
                  <c:v>25399</c:v>
                </c:pt>
                <c:pt idx="25">
                  <c:v>26276</c:v>
                </c:pt>
                <c:pt idx="26">
                  <c:v>26620</c:v>
                </c:pt>
                <c:pt idx="27">
                  <c:v>26659</c:v>
                </c:pt>
                <c:pt idx="28">
                  <c:v>27357</c:v>
                </c:pt>
                <c:pt idx="29">
                  <c:v>27730</c:v>
                </c:pt>
                <c:pt idx="30">
                  <c:v>28808</c:v>
                </c:pt>
                <c:pt idx="31">
                  <c:v>29862.5</c:v>
                </c:pt>
              </c:numCache>
            </c:numRef>
          </c:xVal>
          <c:yVal>
            <c:numRef>
              <c:f>'B (1)'!$I$21:$I$170</c:f>
              <c:numCache>
                <c:formatCode>General</c:formatCode>
                <c:ptCount val="15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70B-4DFF-BD44-797DF83CE405}"/>
            </c:ext>
          </c:extLst>
        </c:ser>
        <c:ser>
          <c:idx val="3"/>
          <c:order val="2"/>
          <c:tx>
            <c:strRef>
              <c:f>'B (1)'!$J$20</c:f>
              <c:strCache>
                <c:ptCount val="1"/>
                <c:pt idx="0">
                  <c:v>BAV, BBSAG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(1)'!$D$21:$D$52</c:f>
                <c:numCache>
                  <c:formatCode>General</c:formatCode>
                  <c:ptCount val="3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4.0000000000000002E-4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4.0000000000000002E-4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4.0000000000000002E-4</c:v>
                  </c:pt>
                </c:numCache>
              </c:numRef>
            </c:plus>
            <c:minus>
              <c:numRef>
                <c:f>'B (1)'!$D$21:$D$52</c:f>
                <c:numCache>
                  <c:formatCode>General</c:formatCode>
                  <c:ptCount val="3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4.0000000000000002E-4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4.0000000000000002E-4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(1)'!$F$21:$F$170</c:f>
              <c:numCache>
                <c:formatCode>General</c:formatCode>
                <c:ptCount val="150"/>
                <c:pt idx="0">
                  <c:v>-28974</c:v>
                </c:pt>
                <c:pt idx="1">
                  <c:v>-17423</c:v>
                </c:pt>
                <c:pt idx="2">
                  <c:v>-17353</c:v>
                </c:pt>
                <c:pt idx="3">
                  <c:v>-17303.5</c:v>
                </c:pt>
                <c:pt idx="4">
                  <c:v>-17219</c:v>
                </c:pt>
                <c:pt idx="5">
                  <c:v>-17143</c:v>
                </c:pt>
                <c:pt idx="6">
                  <c:v>-17128.5</c:v>
                </c:pt>
                <c:pt idx="7">
                  <c:v>-17081.5</c:v>
                </c:pt>
                <c:pt idx="8">
                  <c:v>-16112</c:v>
                </c:pt>
                <c:pt idx="9">
                  <c:v>-15069</c:v>
                </c:pt>
                <c:pt idx="10">
                  <c:v>-14943.5</c:v>
                </c:pt>
                <c:pt idx="11">
                  <c:v>-13030</c:v>
                </c:pt>
                <c:pt idx="12">
                  <c:v>-12910</c:v>
                </c:pt>
                <c:pt idx="13">
                  <c:v>-3</c:v>
                </c:pt>
                <c:pt idx="14">
                  <c:v>-0.5</c:v>
                </c:pt>
                <c:pt idx="15">
                  <c:v>0</c:v>
                </c:pt>
                <c:pt idx="16">
                  <c:v>12802.5</c:v>
                </c:pt>
                <c:pt idx="17">
                  <c:v>12802.5</c:v>
                </c:pt>
                <c:pt idx="18">
                  <c:v>18066.5</c:v>
                </c:pt>
                <c:pt idx="19">
                  <c:v>22285</c:v>
                </c:pt>
                <c:pt idx="20">
                  <c:v>22431</c:v>
                </c:pt>
                <c:pt idx="21">
                  <c:v>24266</c:v>
                </c:pt>
                <c:pt idx="22">
                  <c:v>24487.5</c:v>
                </c:pt>
                <c:pt idx="23">
                  <c:v>24520.5</c:v>
                </c:pt>
                <c:pt idx="24">
                  <c:v>25399</c:v>
                </c:pt>
                <c:pt idx="25">
                  <c:v>26276</c:v>
                </c:pt>
                <c:pt idx="26">
                  <c:v>26620</c:v>
                </c:pt>
                <c:pt idx="27">
                  <c:v>26659</c:v>
                </c:pt>
                <c:pt idx="28">
                  <c:v>27357</c:v>
                </c:pt>
                <c:pt idx="29">
                  <c:v>27730</c:v>
                </c:pt>
                <c:pt idx="30">
                  <c:v>28808</c:v>
                </c:pt>
                <c:pt idx="31">
                  <c:v>29862.5</c:v>
                </c:pt>
              </c:numCache>
            </c:numRef>
          </c:xVal>
          <c:yVal>
            <c:numRef>
              <c:f>'B (1)'!$J$21:$J$170</c:f>
              <c:numCache>
                <c:formatCode>General</c:formatCode>
                <c:ptCount val="150"/>
                <c:pt idx="16">
                  <c:v>8.230524996179156E-3</c:v>
                </c:pt>
                <c:pt idx="17">
                  <c:v>1.023052499658661E-2</c:v>
                </c:pt>
                <c:pt idx="18">
                  <c:v>5.4671649995725602E-3</c:v>
                </c:pt>
                <c:pt idx="19">
                  <c:v>1.9078500044997782E-3</c:v>
                </c:pt>
                <c:pt idx="20">
                  <c:v>2.7353100012987852E-3</c:v>
                </c:pt>
                <c:pt idx="21">
                  <c:v>2.8865999775007367E-4</c:v>
                </c:pt>
                <c:pt idx="22">
                  <c:v>2.2323749944916926E-3</c:v>
                </c:pt>
                <c:pt idx="26">
                  <c:v>-5.1380000513745472E-4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70B-4DFF-BD44-797DF83CE405}"/>
            </c:ext>
          </c:extLst>
        </c:ser>
        <c:ser>
          <c:idx val="4"/>
          <c:order val="3"/>
          <c:tx>
            <c:strRef>
              <c:f>'B (1)'!$K$20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(1)'!$D$21:$D$52</c:f>
                <c:numCache>
                  <c:formatCode>General</c:formatCode>
                  <c:ptCount val="3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4.0000000000000002E-4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4.0000000000000002E-4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4.0000000000000002E-4</c:v>
                  </c:pt>
                </c:numCache>
              </c:numRef>
            </c:plus>
            <c:minus>
              <c:numRef>
                <c:f>'B (1)'!$D$21:$D$52</c:f>
                <c:numCache>
                  <c:formatCode>General</c:formatCode>
                  <c:ptCount val="3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4.0000000000000002E-4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4.0000000000000002E-4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(1)'!$F$21:$F$170</c:f>
              <c:numCache>
                <c:formatCode>General</c:formatCode>
                <c:ptCount val="150"/>
                <c:pt idx="0">
                  <c:v>-28974</c:v>
                </c:pt>
                <c:pt idx="1">
                  <c:v>-17423</c:v>
                </c:pt>
                <c:pt idx="2">
                  <c:v>-17353</c:v>
                </c:pt>
                <c:pt idx="3">
                  <c:v>-17303.5</c:v>
                </c:pt>
                <c:pt idx="4">
                  <c:v>-17219</c:v>
                </c:pt>
                <c:pt idx="5">
                  <c:v>-17143</c:v>
                </c:pt>
                <c:pt idx="6">
                  <c:v>-17128.5</c:v>
                </c:pt>
                <c:pt idx="7">
                  <c:v>-17081.5</c:v>
                </c:pt>
                <c:pt idx="8">
                  <c:v>-16112</c:v>
                </c:pt>
                <c:pt idx="9">
                  <c:v>-15069</c:v>
                </c:pt>
                <c:pt idx="10">
                  <c:v>-14943.5</c:v>
                </c:pt>
                <c:pt idx="11">
                  <c:v>-13030</c:v>
                </c:pt>
                <c:pt idx="12">
                  <c:v>-12910</c:v>
                </c:pt>
                <c:pt idx="13">
                  <c:v>-3</c:v>
                </c:pt>
                <c:pt idx="14">
                  <c:v>-0.5</c:v>
                </c:pt>
                <c:pt idx="15">
                  <c:v>0</c:v>
                </c:pt>
                <c:pt idx="16">
                  <c:v>12802.5</c:v>
                </c:pt>
                <c:pt idx="17">
                  <c:v>12802.5</c:v>
                </c:pt>
                <c:pt idx="18">
                  <c:v>18066.5</c:v>
                </c:pt>
                <c:pt idx="19">
                  <c:v>22285</c:v>
                </c:pt>
                <c:pt idx="20">
                  <c:v>22431</c:v>
                </c:pt>
                <c:pt idx="21">
                  <c:v>24266</c:v>
                </c:pt>
                <c:pt idx="22">
                  <c:v>24487.5</c:v>
                </c:pt>
                <c:pt idx="23">
                  <c:v>24520.5</c:v>
                </c:pt>
                <c:pt idx="24">
                  <c:v>25399</c:v>
                </c:pt>
                <c:pt idx="25">
                  <c:v>26276</c:v>
                </c:pt>
                <c:pt idx="26">
                  <c:v>26620</c:v>
                </c:pt>
                <c:pt idx="27">
                  <c:v>26659</c:v>
                </c:pt>
                <c:pt idx="28">
                  <c:v>27357</c:v>
                </c:pt>
                <c:pt idx="29">
                  <c:v>27730</c:v>
                </c:pt>
                <c:pt idx="30">
                  <c:v>28808</c:v>
                </c:pt>
                <c:pt idx="31">
                  <c:v>29862.5</c:v>
                </c:pt>
              </c:numCache>
            </c:numRef>
          </c:xVal>
          <c:yVal>
            <c:numRef>
              <c:f>'B (1)'!$K$21:$K$170</c:f>
              <c:numCache>
                <c:formatCode>General</c:formatCode>
                <c:ptCount val="150"/>
                <c:pt idx="24">
                  <c:v>-1.5270099975168705E-3</c:v>
                </c:pt>
                <c:pt idx="25">
                  <c:v>-1.7812400037655607E-3</c:v>
                </c:pt>
                <c:pt idx="28">
                  <c:v>-8.0942999920807779E-4</c:v>
                </c:pt>
                <c:pt idx="29">
                  <c:v>1.072999948519282E-4</c:v>
                </c:pt>
                <c:pt idx="30">
                  <c:v>-3.9639200040255673E-3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70B-4DFF-BD44-797DF83CE405}"/>
            </c:ext>
          </c:extLst>
        </c:ser>
        <c:ser>
          <c:idx val="2"/>
          <c:order val="4"/>
          <c:tx>
            <c:strRef>
              <c:f>'B (1)'!$L$20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(1)'!$D$21:$D$52</c:f>
                <c:numCache>
                  <c:formatCode>General</c:formatCode>
                  <c:ptCount val="3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4.0000000000000002E-4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4.0000000000000002E-4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4.0000000000000002E-4</c:v>
                  </c:pt>
                </c:numCache>
              </c:numRef>
            </c:plus>
            <c:minus>
              <c:numRef>
                <c:f>'B (1)'!$D$21:$D$52</c:f>
                <c:numCache>
                  <c:formatCode>General</c:formatCode>
                  <c:ptCount val="3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4.0000000000000002E-4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4.0000000000000002E-4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(1)'!$F$21:$F$170</c:f>
              <c:numCache>
                <c:formatCode>General</c:formatCode>
                <c:ptCount val="150"/>
                <c:pt idx="0">
                  <c:v>-28974</c:v>
                </c:pt>
                <c:pt idx="1">
                  <c:v>-17423</c:v>
                </c:pt>
                <c:pt idx="2">
                  <c:v>-17353</c:v>
                </c:pt>
                <c:pt idx="3">
                  <c:v>-17303.5</c:v>
                </c:pt>
                <c:pt idx="4">
                  <c:v>-17219</c:v>
                </c:pt>
                <c:pt idx="5">
                  <c:v>-17143</c:v>
                </c:pt>
                <c:pt idx="6">
                  <c:v>-17128.5</c:v>
                </c:pt>
                <c:pt idx="7">
                  <c:v>-17081.5</c:v>
                </c:pt>
                <c:pt idx="8">
                  <c:v>-16112</c:v>
                </c:pt>
                <c:pt idx="9">
                  <c:v>-15069</c:v>
                </c:pt>
                <c:pt idx="10">
                  <c:v>-14943.5</c:v>
                </c:pt>
                <c:pt idx="11">
                  <c:v>-13030</c:v>
                </c:pt>
                <c:pt idx="12">
                  <c:v>-12910</c:v>
                </c:pt>
                <c:pt idx="13">
                  <c:v>-3</c:v>
                </c:pt>
                <c:pt idx="14">
                  <c:v>-0.5</c:v>
                </c:pt>
                <c:pt idx="15">
                  <c:v>0</c:v>
                </c:pt>
                <c:pt idx="16">
                  <c:v>12802.5</c:v>
                </c:pt>
                <c:pt idx="17">
                  <c:v>12802.5</c:v>
                </c:pt>
                <c:pt idx="18">
                  <c:v>18066.5</c:v>
                </c:pt>
                <c:pt idx="19">
                  <c:v>22285</c:v>
                </c:pt>
                <c:pt idx="20">
                  <c:v>22431</c:v>
                </c:pt>
                <c:pt idx="21">
                  <c:v>24266</c:v>
                </c:pt>
                <c:pt idx="22">
                  <c:v>24487.5</c:v>
                </c:pt>
                <c:pt idx="23">
                  <c:v>24520.5</c:v>
                </c:pt>
                <c:pt idx="24">
                  <c:v>25399</c:v>
                </c:pt>
                <c:pt idx="25">
                  <c:v>26276</c:v>
                </c:pt>
                <c:pt idx="26">
                  <c:v>26620</c:v>
                </c:pt>
                <c:pt idx="27">
                  <c:v>26659</c:v>
                </c:pt>
                <c:pt idx="28">
                  <c:v>27357</c:v>
                </c:pt>
                <c:pt idx="29">
                  <c:v>27730</c:v>
                </c:pt>
                <c:pt idx="30">
                  <c:v>28808</c:v>
                </c:pt>
                <c:pt idx="31">
                  <c:v>29862.5</c:v>
                </c:pt>
              </c:numCache>
            </c:numRef>
          </c:xVal>
          <c:yVal>
            <c:numRef>
              <c:f>'B (1)'!$L$21:$L$170</c:f>
              <c:numCache>
                <c:formatCode>General</c:formatCode>
                <c:ptCount val="15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70B-4DFF-BD44-797DF83CE405}"/>
            </c:ext>
          </c:extLst>
        </c:ser>
        <c:ser>
          <c:idx val="5"/>
          <c:order val="5"/>
          <c:tx>
            <c:strRef>
              <c:f>'B (1)'!$M$20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(1)'!$D$21:$D$52</c:f>
                <c:numCache>
                  <c:formatCode>General</c:formatCode>
                  <c:ptCount val="3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4.0000000000000002E-4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4.0000000000000002E-4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4.0000000000000002E-4</c:v>
                  </c:pt>
                </c:numCache>
              </c:numRef>
            </c:plus>
            <c:minus>
              <c:numRef>
                <c:f>'B (1)'!$D$21:$D$52</c:f>
                <c:numCache>
                  <c:formatCode>General</c:formatCode>
                  <c:ptCount val="3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4.0000000000000002E-4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4.0000000000000002E-4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(1)'!$F$21:$F$170</c:f>
              <c:numCache>
                <c:formatCode>General</c:formatCode>
                <c:ptCount val="150"/>
                <c:pt idx="0">
                  <c:v>-28974</c:v>
                </c:pt>
                <c:pt idx="1">
                  <c:v>-17423</c:v>
                </c:pt>
                <c:pt idx="2">
                  <c:v>-17353</c:v>
                </c:pt>
                <c:pt idx="3">
                  <c:v>-17303.5</c:v>
                </c:pt>
                <c:pt idx="4">
                  <c:v>-17219</c:v>
                </c:pt>
                <c:pt idx="5">
                  <c:v>-17143</c:v>
                </c:pt>
                <c:pt idx="6">
                  <c:v>-17128.5</c:v>
                </c:pt>
                <c:pt idx="7">
                  <c:v>-17081.5</c:v>
                </c:pt>
                <c:pt idx="8">
                  <c:v>-16112</c:v>
                </c:pt>
                <c:pt idx="9">
                  <c:v>-15069</c:v>
                </c:pt>
                <c:pt idx="10">
                  <c:v>-14943.5</c:v>
                </c:pt>
                <c:pt idx="11">
                  <c:v>-13030</c:v>
                </c:pt>
                <c:pt idx="12">
                  <c:v>-12910</c:v>
                </c:pt>
                <c:pt idx="13">
                  <c:v>-3</c:v>
                </c:pt>
                <c:pt idx="14">
                  <c:v>-0.5</c:v>
                </c:pt>
                <c:pt idx="15">
                  <c:v>0</c:v>
                </c:pt>
                <c:pt idx="16">
                  <c:v>12802.5</c:v>
                </c:pt>
                <c:pt idx="17">
                  <c:v>12802.5</c:v>
                </c:pt>
                <c:pt idx="18">
                  <c:v>18066.5</c:v>
                </c:pt>
                <c:pt idx="19">
                  <c:v>22285</c:v>
                </c:pt>
                <c:pt idx="20">
                  <c:v>22431</c:v>
                </c:pt>
                <c:pt idx="21">
                  <c:v>24266</c:v>
                </c:pt>
                <c:pt idx="22">
                  <c:v>24487.5</c:v>
                </c:pt>
                <c:pt idx="23">
                  <c:v>24520.5</c:v>
                </c:pt>
                <c:pt idx="24">
                  <c:v>25399</c:v>
                </c:pt>
                <c:pt idx="25">
                  <c:v>26276</c:v>
                </c:pt>
                <c:pt idx="26">
                  <c:v>26620</c:v>
                </c:pt>
                <c:pt idx="27">
                  <c:v>26659</c:v>
                </c:pt>
                <c:pt idx="28">
                  <c:v>27357</c:v>
                </c:pt>
                <c:pt idx="29">
                  <c:v>27730</c:v>
                </c:pt>
                <c:pt idx="30">
                  <c:v>28808</c:v>
                </c:pt>
                <c:pt idx="31">
                  <c:v>29862.5</c:v>
                </c:pt>
              </c:numCache>
            </c:numRef>
          </c:xVal>
          <c:yVal>
            <c:numRef>
              <c:f>'B (1)'!$M$21:$M$170</c:f>
              <c:numCache>
                <c:formatCode>General</c:formatCode>
                <c:ptCount val="150"/>
                <c:pt idx="1">
                  <c:v>-5.4537230003916193E-2</c:v>
                </c:pt>
                <c:pt idx="2">
                  <c:v>-5.5866530005005188E-2</c:v>
                </c:pt>
                <c:pt idx="3">
                  <c:v>-6.5656535007292405E-2</c:v>
                </c:pt>
                <c:pt idx="4">
                  <c:v>-6.261118999827886E-2</c:v>
                </c:pt>
                <c:pt idx="5">
                  <c:v>-7.3854430003848393E-2</c:v>
                </c:pt>
                <c:pt idx="6">
                  <c:v>-5.3479784997762181E-2</c:v>
                </c:pt>
                <c:pt idx="7">
                  <c:v>-6.747231500048656E-2</c:v>
                </c:pt>
                <c:pt idx="8">
                  <c:v>-7.2733120003249496E-2</c:v>
                </c:pt>
                <c:pt idx="9">
                  <c:v>-5.1439690003462601E-2</c:v>
                </c:pt>
                <c:pt idx="10">
                  <c:v>-6.5472935006255284E-2</c:v>
                </c:pt>
                <c:pt idx="11">
                  <c:v>-4.8860300004889723E-2</c:v>
                </c:pt>
                <c:pt idx="12">
                  <c:v>-6.6139100003056228E-2</c:v>
                </c:pt>
                <c:pt idx="13">
                  <c:v>-2.9430299982777797E-3</c:v>
                </c:pt>
                <c:pt idx="14">
                  <c:v>-2.4405049989582039E-3</c:v>
                </c:pt>
                <c:pt idx="15">
                  <c:v>-3.3000000039464794E-3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70B-4DFF-BD44-797DF83CE405}"/>
            </c:ext>
          </c:extLst>
        </c:ser>
        <c:ser>
          <c:idx val="6"/>
          <c:order val="6"/>
          <c:tx>
            <c:strRef>
              <c:f>'B (1)'!$N$20</c:f>
              <c:strCache>
                <c:ptCount val="1"/>
                <c:pt idx="0">
                  <c:v>Other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(1)'!$D$21:$D$52</c:f>
                <c:numCache>
                  <c:formatCode>General</c:formatCode>
                  <c:ptCount val="3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4.0000000000000002E-4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4.0000000000000002E-4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4.0000000000000002E-4</c:v>
                  </c:pt>
                </c:numCache>
              </c:numRef>
            </c:plus>
            <c:minus>
              <c:numRef>
                <c:f>'B (1)'!$D$21:$D$52</c:f>
                <c:numCache>
                  <c:formatCode>General</c:formatCode>
                  <c:ptCount val="3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4.0000000000000002E-4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4.0000000000000002E-4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(1)'!$F$21:$F$170</c:f>
              <c:numCache>
                <c:formatCode>General</c:formatCode>
                <c:ptCount val="150"/>
                <c:pt idx="0">
                  <c:v>-28974</c:v>
                </c:pt>
                <c:pt idx="1">
                  <c:v>-17423</c:v>
                </c:pt>
                <c:pt idx="2">
                  <c:v>-17353</c:v>
                </c:pt>
                <c:pt idx="3">
                  <c:v>-17303.5</c:v>
                </c:pt>
                <c:pt idx="4">
                  <c:v>-17219</c:v>
                </c:pt>
                <c:pt idx="5">
                  <c:v>-17143</c:v>
                </c:pt>
                <c:pt idx="6">
                  <c:v>-17128.5</c:v>
                </c:pt>
                <c:pt idx="7">
                  <c:v>-17081.5</c:v>
                </c:pt>
                <c:pt idx="8">
                  <c:v>-16112</c:v>
                </c:pt>
                <c:pt idx="9">
                  <c:v>-15069</c:v>
                </c:pt>
                <c:pt idx="10">
                  <c:v>-14943.5</c:v>
                </c:pt>
                <c:pt idx="11">
                  <c:v>-13030</c:v>
                </c:pt>
                <c:pt idx="12">
                  <c:v>-12910</c:v>
                </c:pt>
                <c:pt idx="13">
                  <c:v>-3</c:v>
                </c:pt>
                <c:pt idx="14">
                  <c:v>-0.5</c:v>
                </c:pt>
                <c:pt idx="15">
                  <c:v>0</c:v>
                </c:pt>
                <c:pt idx="16">
                  <c:v>12802.5</c:v>
                </c:pt>
                <c:pt idx="17">
                  <c:v>12802.5</c:v>
                </c:pt>
                <c:pt idx="18">
                  <c:v>18066.5</c:v>
                </c:pt>
                <c:pt idx="19">
                  <c:v>22285</c:v>
                </c:pt>
                <c:pt idx="20">
                  <c:v>22431</c:v>
                </c:pt>
                <c:pt idx="21">
                  <c:v>24266</c:v>
                </c:pt>
                <c:pt idx="22">
                  <c:v>24487.5</c:v>
                </c:pt>
                <c:pt idx="23">
                  <c:v>24520.5</c:v>
                </c:pt>
                <c:pt idx="24">
                  <c:v>25399</c:v>
                </c:pt>
                <c:pt idx="25">
                  <c:v>26276</c:v>
                </c:pt>
                <c:pt idx="26">
                  <c:v>26620</c:v>
                </c:pt>
                <c:pt idx="27">
                  <c:v>26659</c:v>
                </c:pt>
                <c:pt idx="28">
                  <c:v>27357</c:v>
                </c:pt>
                <c:pt idx="29">
                  <c:v>27730</c:v>
                </c:pt>
                <c:pt idx="30">
                  <c:v>28808</c:v>
                </c:pt>
                <c:pt idx="31">
                  <c:v>29862.5</c:v>
                </c:pt>
              </c:numCache>
            </c:numRef>
          </c:xVal>
          <c:yVal>
            <c:numRef>
              <c:f>'B (1)'!$N$21:$N$170</c:f>
              <c:numCache>
                <c:formatCode>General</c:formatCode>
                <c:ptCount val="150"/>
                <c:pt idx="23">
                  <c:v>1.8057049965136684E-3</c:v>
                </c:pt>
                <c:pt idx="27">
                  <c:v>-4.8544099990976974E-3</c:v>
                </c:pt>
                <c:pt idx="31">
                  <c:v>-4.9388750048819929E-3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70B-4DFF-BD44-797DF83CE405}"/>
            </c:ext>
          </c:extLst>
        </c:ser>
        <c:ser>
          <c:idx val="7"/>
          <c:order val="7"/>
          <c:tx>
            <c:strRef>
              <c:f>'B (1)'!$O$20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'B (1)'!$F$21:$F$170</c:f>
              <c:numCache>
                <c:formatCode>General</c:formatCode>
                <c:ptCount val="150"/>
                <c:pt idx="0">
                  <c:v>-28974</c:v>
                </c:pt>
                <c:pt idx="1">
                  <c:v>-17423</c:v>
                </c:pt>
                <c:pt idx="2">
                  <c:v>-17353</c:v>
                </c:pt>
                <c:pt idx="3">
                  <c:v>-17303.5</c:v>
                </c:pt>
                <c:pt idx="4">
                  <c:v>-17219</c:v>
                </c:pt>
                <c:pt idx="5">
                  <c:v>-17143</c:v>
                </c:pt>
                <c:pt idx="6">
                  <c:v>-17128.5</c:v>
                </c:pt>
                <c:pt idx="7">
                  <c:v>-17081.5</c:v>
                </c:pt>
                <c:pt idx="8">
                  <c:v>-16112</c:v>
                </c:pt>
                <c:pt idx="9">
                  <c:v>-15069</c:v>
                </c:pt>
                <c:pt idx="10">
                  <c:v>-14943.5</c:v>
                </c:pt>
                <c:pt idx="11">
                  <c:v>-13030</c:v>
                </c:pt>
                <c:pt idx="12">
                  <c:v>-12910</c:v>
                </c:pt>
                <c:pt idx="13">
                  <c:v>-3</c:v>
                </c:pt>
                <c:pt idx="14">
                  <c:v>-0.5</c:v>
                </c:pt>
                <c:pt idx="15">
                  <c:v>0</c:v>
                </c:pt>
                <c:pt idx="16">
                  <c:v>12802.5</c:v>
                </c:pt>
                <c:pt idx="17">
                  <c:v>12802.5</c:v>
                </c:pt>
                <c:pt idx="18">
                  <c:v>18066.5</c:v>
                </c:pt>
                <c:pt idx="19">
                  <c:v>22285</c:v>
                </c:pt>
                <c:pt idx="20">
                  <c:v>22431</c:v>
                </c:pt>
                <c:pt idx="21">
                  <c:v>24266</c:v>
                </c:pt>
                <c:pt idx="22">
                  <c:v>24487.5</c:v>
                </c:pt>
                <c:pt idx="23">
                  <c:v>24520.5</c:v>
                </c:pt>
                <c:pt idx="24">
                  <c:v>25399</c:v>
                </c:pt>
                <c:pt idx="25">
                  <c:v>26276</c:v>
                </c:pt>
                <c:pt idx="26">
                  <c:v>26620</c:v>
                </c:pt>
                <c:pt idx="27">
                  <c:v>26659</c:v>
                </c:pt>
                <c:pt idx="28">
                  <c:v>27357</c:v>
                </c:pt>
                <c:pt idx="29">
                  <c:v>27730</c:v>
                </c:pt>
                <c:pt idx="30">
                  <c:v>28808</c:v>
                </c:pt>
                <c:pt idx="31">
                  <c:v>29862.5</c:v>
                </c:pt>
              </c:numCache>
            </c:numRef>
          </c:xVal>
          <c:yVal>
            <c:numRef>
              <c:f>'B (1)'!$O$21:$O$170</c:f>
              <c:numCache>
                <c:formatCode>General</c:formatCode>
                <c:ptCount val="15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70B-4DFF-BD44-797DF83CE405}"/>
            </c:ext>
          </c:extLst>
        </c:ser>
        <c:ser>
          <c:idx val="8"/>
          <c:order val="8"/>
          <c:tx>
            <c:strRef>
              <c:f>'B (1)'!$Y$1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'B (1)'!$X$2:$X$23</c:f>
              <c:numCache>
                <c:formatCode>General</c:formatCode>
                <c:ptCount val="22"/>
                <c:pt idx="0">
                  <c:v>-30000</c:v>
                </c:pt>
                <c:pt idx="1">
                  <c:v>-27000</c:v>
                </c:pt>
                <c:pt idx="2">
                  <c:v>-24000</c:v>
                </c:pt>
                <c:pt idx="3">
                  <c:v>-21000</c:v>
                </c:pt>
                <c:pt idx="4">
                  <c:v>-18000</c:v>
                </c:pt>
                <c:pt idx="5">
                  <c:v>-15000</c:v>
                </c:pt>
                <c:pt idx="6">
                  <c:v>-12000</c:v>
                </c:pt>
                <c:pt idx="7">
                  <c:v>-9000</c:v>
                </c:pt>
                <c:pt idx="8">
                  <c:v>-6000</c:v>
                </c:pt>
                <c:pt idx="9">
                  <c:v>-3000</c:v>
                </c:pt>
                <c:pt idx="10">
                  <c:v>0</c:v>
                </c:pt>
                <c:pt idx="11">
                  <c:v>3000</c:v>
                </c:pt>
                <c:pt idx="12">
                  <c:v>6000</c:v>
                </c:pt>
                <c:pt idx="13">
                  <c:v>9000</c:v>
                </c:pt>
                <c:pt idx="14">
                  <c:v>12000</c:v>
                </c:pt>
                <c:pt idx="15">
                  <c:v>15000</c:v>
                </c:pt>
                <c:pt idx="16">
                  <c:v>18000</c:v>
                </c:pt>
                <c:pt idx="17">
                  <c:v>21000</c:v>
                </c:pt>
                <c:pt idx="18">
                  <c:v>24000</c:v>
                </c:pt>
                <c:pt idx="19">
                  <c:v>27000</c:v>
                </c:pt>
                <c:pt idx="20">
                  <c:v>30000</c:v>
                </c:pt>
                <c:pt idx="21">
                  <c:v>33000</c:v>
                </c:pt>
              </c:numCache>
            </c:numRef>
          </c:xVal>
          <c:yVal>
            <c:numRef>
              <c:f>'B (1)'!$Y$2:$Y$23</c:f>
              <c:numCache>
                <c:formatCode>General</c:formatCode>
                <c:ptCount val="22"/>
                <c:pt idx="0">
                  <c:v>-0.13615801587965998</c:v>
                </c:pt>
                <c:pt idx="1">
                  <c:v>-0.11710296480042291</c:v>
                </c:pt>
                <c:pt idx="2">
                  <c:v>-9.9379563641548818E-2</c:v>
                </c:pt>
                <c:pt idx="3">
                  <c:v>-8.2987812403037681E-2</c:v>
                </c:pt>
                <c:pt idx="4">
                  <c:v>-6.7927711084889514E-2</c:v>
                </c:pt>
                <c:pt idx="5">
                  <c:v>-5.419925968710429E-2</c:v>
                </c:pt>
                <c:pt idx="6">
                  <c:v>-4.1802458209682022E-2</c:v>
                </c:pt>
                <c:pt idx="7">
                  <c:v>-3.0737306652622719E-2</c:v>
                </c:pt>
                <c:pt idx="8">
                  <c:v>-2.1003805015926365E-2</c:v>
                </c:pt>
                <c:pt idx="9">
                  <c:v>-1.2601953299592968E-2</c:v>
                </c:pt>
                <c:pt idx="10">
                  <c:v>-5.5317515036225279E-3</c:v>
                </c:pt>
                <c:pt idx="11">
                  <c:v>2.0680037198495525E-4</c:v>
                </c:pt>
                <c:pt idx="12">
                  <c:v>4.6137023272294821E-3</c:v>
                </c:pt>
                <c:pt idx="13">
                  <c:v>7.688954362111056E-3</c:v>
                </c:pt>
                <c:pt idx="14">
                  <c:v>9.432556476629668E-3</c:v>
                </c:pt>
                <c:pt idx="15">
                  <c:v>9.8445086707853319E-3</c:v>
                </c:pt>
                <c:pt idx="16">
                  <c:v>8.9248109445780321E-3</c:v>
                </c:pt>
                <c:pt idx="17">
                  <c:v>6.6734632980077757E-3</c:v>
                </c:pt>
                <c:pt idx="18">
                  <c:v>3.0904657310745626E-3</c:v>
                </c:pt>
                <c:pt idx="19">
                  <c:v>-1.8241817562216003E-3</c:v>
                </c:pt>
                <c:pt idx="20">
                  <c:v>-8.070479163880713E-3</c:v>
                </c:pt>
                <c:pt idx="21">
                  <c:v>-1.5648426491902817E-2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A70B-4DFF-BD44-797DF83CE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3066128"/>
        <c:axId val="1"/>
      </c:scatterChart>
      <c:valAx>
        <c:axId val="873066128"/>
        <c:scaling>
          <c:orientation val="minMax"/>
          <c:max val="72000"/>
          <c:min val="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475334147587993"/>
              <c:y val="0.8936661084785215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2"/>
          <c:min val="-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1155115511551157E-2"/>
              <c:y val="0.418552511252835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7306612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9009900990099011E-3"/>
          <c:y val="0.94117742069571619"/>
          <c:w val="0.98019957901301946"/>
          <c:h val="0.9864262894739966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VW Boo -- O-C Diagr</a:t>
            </a:r>
          </a:p>
        </c:rich>
      </c:tx>
      <c:layout>
        <c:manualLayout>
          <c:xMode val="edge"/>
          <c:yMode val="edge"/>
          <c:x val="0.40293091568682116"/>
          <c:y val="3.16742081447963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285731319791808"/>
          <c:y val="0.11085985097463033"/>
          <c:w val="0.83150282297249767"/>
          <c:h val="0.76470672713112353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(1)'!$E$20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(1)'!$D$21:$D$52</c:f>
              <c:numCache>
                <c:formatCode>General</c:formatCode>
                <c:ptCount val="32"/>
                <c:pt idx="0">
                  <c:v>-2.8974000000000002</c:v>
                </c:pt>
                <c:pt idx="1">
                  <c:v>-1.7423</c:v>
                </c:pt>
                <c:pt idx="2">
                  <c:v>-1.7353000000000001</c:v>
                </c:pt>
                <c:pt idx="3">
                  <c:v>-1.7303500000000001</c:v>
                </c:pt>
                <c:pt idx="4">
                  <c:v>-1.7219</c:v>
                </c:pt>
                <c:pt idx="5">
                  <c:v>-1.7142999999999999</c:v>
                </c:pt>
                <c:pt idx="6">
                  <c:v>-1.71285</c:v>
                </c:pt>
                <c:pt idx="7">
                  <c:v>-1.7081500000000001</c:v>
                </c:pt>
                <c:pt idx="8">
                  <c:v>-1.6112</c:v>
                </c:pt>
                <c:pt idx="9">
                  <c:v>-1.5068999999999999</c:v>
                </c:pt>
                <c:pt idx="10">
                  <c:v>-1.4943500000000001</c:v>
                </c:pt>
                <c:pt idx="11">
                  <c:v>-1.3029999999999999</c:v>
                </c:pt>
                <c:pt idx="12">
                  <c:v>-1.2909999999999999</c:v>
                </c:pt>
                <c:pt idx="13">
                  <c:v>-2.9999999999999997E-4</c:v>
                </c:pt>
                <c:pt idx="14">
                  <c:v>-5.0000000000000002E-5</c:v>
                </c:pt>
                <c:pt idx="15">
                  <c:v>0</c:v>
                </c:pt>
                <c:pt idx="16">
                  <c:v>1.2802500000000001</c:v>
                </c:pt>
                <c:pt idx="17">
                  <c:v>1.2802500000000001</c:v>
                </c:pt>
                <c:pt idx="18">
                  <c:v>1.8066500000000001</c:v>
                </c:pt>
                <c:pt idx="19">
                  <c:v>2.2284999999999999</c:v>
                </c:pt>
                <c:pt idx="20">
                  <c:v>2.2431000000000001</c:v>
                </c:pt>
                <c:pt idx="21">
                  <c:v>2.4266000000000001</c:v>
                </c:pt>
                <c:pt idx="22">
                  <c:v>2.44875</c:v>
                </c:pt>
                <c:pt idx="23">
                  <c:v>2.4520499999999998</c:v>
                </c:pt>
                <c:pt idx="24">
                  <c:v>2.5398999999999998</c:v>
                </c:pt>
                <c:pt idx="25">
                  <c:v>2.6276000000000002</c:v>
                </c:pt>
                <c:pt idx="26">
                  <c:v>2.6619999999999999</c:v>
                </c:pt>
                <c:pt idx="27">
                  <c:v>2.6659000000000002</c:v>
                </c:pt>
                <c:pt idx="28">
                  <c:v>2.7357</c:v>
                </c:pt>
                <c:pt idx="29">
                  <c:v>2.7730000000000001</c:v>
                </c:pt>
                <c:pt idx="30">
                  <c:v>2.8807999999999998</c:v>
                </c:pt>
                <c:pt idx="31">
                  <c:v>2.9862500000000001</c:v>
                </c:pt>
              </c:numCache>
            </c:numRef>
          </c:xVal>
          <c:yVal>
            <c:numRef>
              <c:f>'Q_fit (1)'!$E$21:$E$52</c:f>
              <c:numCache>
                <c:formatCode>General</c:formatCode>
                <c:ptCount val="32"/>
                <c:pt idx="0">
                  <c:v>-0.13188374000310432</c:v>
                </c:pt>
                <c:pt idx="1">
                  <c:v>-5.4537230003916193E-2</c:v>
                </c:pt>
                <c:pt idx="2">
                  <c:v>-5.5866530005005188E-2</c:v>
                </c:pt>
                <c:pt idx="3">
                  <c:v>-6.5656535007292405E-2</c:v>
                </c:pt>
                <c:pt idx="4">
                  <c:v>-6.261118999827886E-2</c:v>
                </c:pt>
                <c:pt idx="5">
                  <c:v>-7.3854430003848393E-2</c:v>
                </c:pt>
                <c:pt idx="6">
                  <c:v>-5.3479784997762181E-2</c:v>
                </c:pt>
                <c:pt idx="7">
                  <c:v>-6.747231500048656E-2</c:v>
                </c:pt>
                <c:pt idx="8">
                  <c:v>-7.2733120003249496E-2</c:v>
                </c:pt>
                <c:pt idx="9">
                  <c:v>-5.1439690003462601E-2</c:v>
                </c:pt>
                <c:pt idx="10">
                  <c:v>-6.5472935006255284E-2</c:v>
                </c:pt>
                <c:pt idx="11">
                  <c:v>-4.8860300004889723E-2</c:v>
                </c:pt>
                <c:pt idx="12">
                  <c:v>-6.6139100003056228E-2</c:v>
                </c:pt>
                <c:pt idx="13">
                  <c:v>-2.9430299982777797E-3</c:v>
                </c:pt>
                <c:pt idx="14">
                  <c:v>-2.4405049989582039E-3</c:v>
                </c:pt>
                <c:pt idx="15">
                  <c:v>-3.3000000039464794E-3</c:v>
                </c:pt>
                <c:pt idx="16">
                  <c:v>8.230524996179156E-3</c:v>
                </c:pt>
                <c:pt idx="17">
                  <c:v>1.023052499658661E-2</c:v>
                </c:pt>
                <c:pt idx="18">
                  <c:v>5.4671649995725602E-3</c:v>
                </c:pt>
                <c:pt idx="19">
                  <c:v>1.9078500044997782E-3</c:v>
                </c:pt>
                <c:pt idx="20">
                  <c:v>2.7353100012987852E-3</c:v>
                </c:pt>
                <c:pt idx="21">
                  <c:v>2.8865999775007367E-4</c:v>
                </c:pt>
                <c:pt idx="22">
                  <c:v>2.2323749944916926E-3</c:v>
                </c:pt>
                <c:pt idx="23">
                  <c:v>1.8057049965136684E-3</c:v>
                </c:pt>
                <c:pt idx="24">
                  <c:v>-1.5270099975168705E-3</c:v>
                </c:pt>
                <c:pt idx="25">
                  <c:v>-1.7812400037655607E-3</c:v>
                </c:pt>
                <c:pt idx="26">
                  <c:v>-5.1380000513745472E-4</c:v>
                </c:pt>
                <c:pt idx="27">
                  <c:v>-4.8544099990976974E-3</c:v>
                </c:pt>
                <c:pt idx="28">
                  <c:v>-8.0942999920807779E-4</c:v>
                </c:pt>
                <c:pt idx="29">
                  <c:v>1.072999948519282E-4</c:v>
                </c:pt>
                <c:pt idx="30">
                  <c:v>-3.9639200040255673E-3</c:v>
                </c:pt>
                <c:pt idx="31">
                  <c:v>-4.9388750048819929E-3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C5C-48F1-BCE9-FB74C053CD63}"/>
            </c:ext>
          </c:extLst>
        </c:ser>
        <c:ser>
          <c:idx val="1"/>
          <c:order val="1"/>
          <c:tx>
            <c:strRef>
              <c:f>'Q_fit (1)'!$V$1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(1)'!$U$2:$U$37</c:f>
              <c:numCache>
                <c:formatCode>General</c:formatCode>
                <c:ptCount val="36"/>
                <c:pt idx="0">
                  <c:v>-7.2</c:v>
                </c:pt>
                <c:pt idx="1">
                  <c:v>-7</c:v>
                </c:pt>
                <c:pt idx="2">
                  <c:v>-6.8</c:v>
                </c:pt>
                <c:pt idx="3">
                  <c:v>-6.6</c:v>
                </c:pt>
                <c:pt idx="4">
                  <c:v>-6.4</c:v>
                </c:pt>
                <c:pt idx="5">
                  <c:v>-6.2</c:v>
                </c:pt>
                <c:pt idx="6">
                  <c:v>-6</c:v>
                </c:pt>
                <c:pt idx="7">
                  <c:v>-5.8</c:v>
                </c:pt>
                <c:pt idx="8">
                  <c:v>-5.6</c:v>
                </c:pt>
                <c:pt idx="9">
                  <c:v>-5.4</c:v>
                </c:pt>
                <c:pt idx="10">
                  <c:v>-5.2</c:v>
                </c:pt>
                <c:pt idx="11">
                  <c:v>-5</c:v>
                </c:pt>
                <c:pt idx="12">
                  <c:v>-4.8</c:v>
                </c:pt>
                <c:pt idx="13">
                  <c:v>-4.5999999999999996</c:v>
                </c:pt>
                <c:pt idx="14">
                  <c:v>-4.4000000000000004</c:v>
                </c:pt>
                <c:pt idx="15">
                  <c:v>-4.2</c:v>
                </c:pt>
                <c:pt idx="16">
                  <c:v>-4</c:v>
                </c:pt>
                <c:pt idx="17">
                  <c:v>-3.8</c:v>
                </c:pt>
                <c:pt idx="18">
                  <c:v>-3.6</c:v>
                </c:pt>
                <c:pt idx="19">
                  <c:v>-3.4</c:v>
                </c:pt>
                <c:pt idx="20">
                  <c:v>-3.2</c:v>
                </c:pt>
                <c:pt idx="21">
                  <c:v>-3</c:v>
                </c:pt>
                <c:pt idx="22">
                  <c:v>-2.8</c:v>
                </c:pt>
                <c:pt idx="23">
                  <c:v>-2.6</c:v>
                </c:pt>
                <c:pt idx="24">
                  <c:v>-2.4</c:v>
                </c:pt>
                <c:pt idx="25">
                  <c:v>-2.2000000000000002</c:v>
                </c:pt>
                <c:pt idx="26">
                  <c:v>-2</c:v>
                </c:pt>
                <c:pt idx="27">
                  <c:v>-1.8</c:v>
                </c:pt>
                <c:pt idx="28">
                  <c:v>-1.6</c:v>
                </c:pt>
                <c:pt idx="29">
                  <c:v>-1.3999999999999899</c:v>
                </c:pt>
                <c:pt idx="30">
                  <c:v>-1.19999999999999</c:v>
                </c:pt>
                <c:pt idx="31">
                  <c:v>-0.99999999999999001</c:v>
                </c:pt>
                <c:pt idx="32">
                  <c:v>-0.79999999999999005</c:v>
                </c:pt>
                <c:pt idx="33">
                  <c:v>-0.59999999999998999</c:v>
                </c:pt>
                <c:pt idx="34">
                  <c:v>-0.39999999999999097</c:v>
                </c:pt>
                <c:pt idx="35">
                  <c:v>-0.19999999999998999</c:v>
                </c:pt>
              </c:numCache>
            </c:numRef>
          </c:xVal>
          <c:yVal>
            <c:numRef>
              <c:f>'Q_fit (1)'!$V$2:$V$37</c:f>
              <c:numCache>
                <c:formatCode>General</c:formatCode>
                <c:ptCount val="36"/>
                <c:pt idx="0">
                  <c:v>-0.54275067664846788</c:v>
                </c:pt>
                <c:pt idx="1">
                  <c:v>-0.51747067879449016</c:v>
                </c:pt>
                <c:pt idx="2">
                  <c:v>-0.49278252378771858</c:v>
                </c:pt>
                <c:pt idx="3">
                  <c:v>-0.46868621162815327</c:v>
                </c:pt>
                <c:pt idx="4">
                  <c:v>-0.44518174231579422</c:v>
                </c:pt>
                <c:pt idx="5">
                  <c:v>-0.4222691158506412</c:v>
                </c:pt>
                <c:pt idx="6">
                  <c:v>-0.39994833223269438</c:v>
                </c:pt>
                <c:pt idx="7">
                  <c:v>-0.37821939146195377</c:v>
                </c:pt>
                <c:pt idx="8">
                  <c:v>-0.35708229353841936</c:v>
                </c:pt>
                <c:pt idx="9">
                  <c:v>-0.33653703846209115</c:v>
                </c:pt>
                <c:pt idx="10">
                  <c:v>-0.31658362623296915</c:v>
                </c:pt>
                <c:pt idx="11">
                  <c:v>-0.2972220568510533</c:v>
                </c:pt>
                <c:pt idx="12">
                  <c:v>-0.27845233031634359</c:v>
                </c:pt>
                <c:pt idx="13">
                  <c:v>-0.26027444662884008</c:v>
                </c:pt>
                <c:pt idx="14">
                  <c:v>-0.24268840578854284</c:v>
                </c:pt>
                <c:pt idx="15">
                  <c:v>-0.22569420779545174</c:v>
                </c:pt>
                <c:pt idx="16">
                  <c:v>-0.20929185264956679</c:v>
                </c:pt>
                <c:pt idx="17">
                  <c:v>-0.19348134035088804</c:v>
                </c:pt>
                <c:pt idx="18">
                  <c:v>-0.1782626708994155</c:v>
                </c:pt>
                <c:pt idx="19">
                  <c:v>-0.16363584429514916</c:v>
                </c:pt>
                <c:pt idx="20">
                  <c:v>-0.14960086053808899</c:v>
                </c:pt>
                <c:pt idx="21">
                  <c:v>-0.13615771962823497</c:v>
                </c:pt>
                <c:pt idx="22">
                  <c:v>-0.12330642156558717</c:v>
                </c:pt>
                <c:pt idx="23">
                  <c:v>-0.11104696635014558</c:v>
                </c:pt>
                <c:pt idx="24">
                  <c:v>-9.937935398191014E-2</c:v>
                </c:pt>
                <c:pt idx="25">
                  <c:v>-8.8303584460880907E-2</c:v>
                </c:pt>
                <c:pt idx="26">
                  <c:v>-7.781965778705785E-2</c:v>
                </c:pt>
                <c:pt idx="27">
                  <c:v>-6.7927573960440968E-2</c:v>
                </c:pt>
                <c:pt idx="28">
                  <c:v>-5.8627332981030303E-2</c:v>
                </c:pt>
                <c:pt idx="29">
                  <c:v>-4.9918934848825376E-2</c:v>
                </c:pt>
                <c:pt idx="30">
                  <c:v>-4.1802379563827104E-2</c:v>
                </c:pt>
                <c:pt idx="31">
                  <c:v>-3.4277667126035014E-2</c:v>
                </c:pt>
                <c:pt idx="32">
                  <c:v>-2.7344797535449106E-2</c:v>
                </c:pt>
                <c:pt idx="33">
                  <c:v>-2.1003770792069384E-2</c:v>
                </c:pt>
                <c:pt idx="34">
                  <c:v>-1.5254586895895875E-2</c:v>
                </c:pt>
                <c:pt idx="35">
                  <c:v>-1.0097245846928504E-2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C5C-48F1-BCE9-FB74C053CD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5255616"/>
        <c:axId val="1"/>
      </c:scatterChart>
      <c:valAx>
        <c:axId val="465255616"/>
        <c:scaling>
          <c:orientation val="minMax"/>
          <c:max val="0"/>
          <c:min val="-8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Cycle/10^n</a:t>
                </a:r>
              </a:p>
            </c:rich>
          </c:tx>
          <c:layout>
            <c:manualLayout>
              <c:xMode val="edge"/>
              <c:yMode val="edge"/>
              <c:x val="0.70329760062043523"/>
              <c:y val="0.938914977256802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-0.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</a:t>
                </a:r>
              </a:p>
            </c:rich>
          </c:tx>
          <c:layout>
            <c:manualLayout>
              <c:xMode val="edge"/>
              <c:yMode val="edge"/>
              <c:x val="1.098901098901099E-2"/>
              <c:y val="0.463801380031115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255616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4798534798534797"/>
          <c:y val="0.93891402714932126"/>
          <c:w val="0.48595848595848595"/>
          <c:h val="0.988687782805429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VW Boo - O-C Diagr.</a:t>
            </a:r>
          </a:p>
        </c:rich>
      </c:tx>
      <c:layout>
        <c:manualLayout>
          <c:xMode val="edge"/>
          <c:yMode val="edge"/>
          <c:x val="0.38313640528661724"/>
          <c:y val="3.49854227405247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053264588676923"/>
          <c:y val="0.13994189017784567"/>
          <c:w val="0.81361005513392715"/>
          <c:h val="0.67638580252625402"/>
        </c:manualLayout>
      </c:layout>
      <c:scatterChart>
        <c:scatterStyle val="lineMarker"/>
        <c:varyColors val="0"/>
        <c:ser>
          <c:idx val="0"/>
          <c:order val="0"/>
          <c:tx>
            <c:strRef>
              <c:f>'B (2)'!$H$20:$H$20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'B (2)'!$F$21:$F$156</c:f>
              <c:numCache>
                <c:formatCode>General</c:formatCode>
                <c:ptCount val="136"/>
                <c:pt idx="0">
                  <c:v>-3</c:v>
                </c:pt>
                <c:pt idx="1">
                  <c:v>-0.5</c:v>
                </c:pt>
                <c:pt idx="2">
                  <c:v>0</c:v>
                </c:pt>
                <c:pt idx="3">
                  <c:v>12802.5</c:v>
                </c:pt>
                <c:pt idx="4">
                  <c:v>12802.5</c:v>
                </c:pt>
                <c:pt idx="5">
                  <c:v>18066.5</c:v>
                </c:pt>
                <c:pt idx="6">
                  <c:v>22285</c:v>
                </c:pt>
                <c:pt idx="7">
                  <c:v>24266</c:v>
                </c:pt>
                <c:pt idx="8">
                  <c:v>24487.5</c:v>
                </c:pt>
                <c:pt idx="9">
                  <c:v>24520.5</c:v>
                </c:pt>
                <c:pt idx="10">
                  <c:v>25399</c:v>
                </c:pt>
                <c:pt idx="11">
                  <c:v>26276</c:v>
                </c:pt>
                <c:pt idx="12">
                  <c:v>26620</c:v>
                </c:pt>
                <c:pt idx="13">
                  <c:v>26659</c:v>
                </c:pt>
                <c:pt idx="14">
                  <c:v>27357</c:v>
                </c:pt>
                <c:pt idx="15">
                  <c:v>27730</c:v>
                </c:pt>
                <c:pt idx="16">
                  <c:v>28808</c:v>
                </c:pt>
                <c:pt idx="17">
                  <c:v>29862.5</c:v>
                </c:pt>
              </c:numCache>
            </c:numRef>
          </c:xVal>
          <c:yVal>
            <c:numRef>
              <c:f>'B (2)'!$H$21:$H$156</c:f>
              <c:numCache>
                <c:formatCode>General</c:formatCode>
                <c:ptCount val="13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31-434F-B98B-B29F023DD58F}"/>
            </c:ext>
          </c:extLst>
        </c:ser>
        <c:ser>
          <c:idx val="1"/>
          <c:order val="1"/>
          <c:tx>
            <c:strRef>
              <c:f>'B (2)'!$I$20:$I$20</c:f>
              <c:strCache>
                <c:ptCount val="1"/>
                <c:pt idx="0">
                  <c:v>AAVSO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(2)'!$D$21:$D$38</c:f>
                <c:numCache>
                  <c:formatCode>General</c:formatCode>
                  <c:ptCount val="18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4.0000000000000002E-4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4.0000000000000002E-4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4.0000000000000002E-4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'B (2)'!$F$21:$F$156</c:f>
              <c:numCache>
                <c:formatCode>General</c:formatCode>
                <c:ptCount val="136"/>
                <c:pt idx="0">
                  <c:v>-3</c:v>
                </c:pt>
                <c:pt idx="1">
                  <c:v>-0.5</c:v>
                </c:pt>
                <c:pt idx="2">
                  <c:v>0</c:v>
                </c:pt>
                <c:pt idx="3">
                  <c:v>12802.5</c:v>
                </c:pt>
                <c:pt idx="4">
                  <c:v>12802.5</c:v>
                </c:pt>
                <c:pt idx="5">
                  <c:v>18066.5</c:v>
                </c:pt>
                <c:pt idx="6">
                  <c:v>22285</c:v>
                </c:pt>
                <c:pt idx="7">
                  <c:v>24266</c:v>
                </c:pt>
                <c:pt idx="8">
                  <c:v>24487.5</c:v>
                </c:pt>
                <c:pt idx="9">
                  <c:v>24520.5</c:v>
                </c:pt>
                <c:pt idx="10">
                  <c:v>25399</c:v>
                </c:pt>
                <c:pt idx="11">
                  <c:v>26276</c:v>
                </c:pt>
                <c:pt idx="12">
                  <c:v>26620</c:v>
                </c:pt>
                <c:pt idx="13">
                  <c:v>26659</c:v>
                </c:pt>
                <c:pt idx="14">
                  <c:v>27357</c:v>
                </c:pt>
                <c:pt idx="15">
                  <c:v>27730</c:v>
                </c:pt>
                <c:pt idx="16">
                  <c:v>28808</c:v>
                </c:pt>
                <c:pt idx="17">
                  <c:v>29862.5</c:v>
                </c:pt>
              </c:numCache>
            </c:numRef>
          </c:xVal>
          <c:yVal>
            <c:numRef>
              <c:f>'B (2)'!$I$21:$I$156</c:f>
              <c:numCache>
                <c:formatCode>General</c:formatCode>
                <c:ptCount val="13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F31-434F-B98B-B29F023DD58F}"/>
            </c:ext>
          </c:extLst>
        </c:ser>
        <c:ser>
          <c:idx val="3"/>
          <c:order val="2"/>
          <c:tx>
            <c:strRef>
              <c:f>'B (2)'!$J$20</c:f>
              <c:strCache>
                <c:ptCount val="1"/>
                <c:pt idx="0">
                  <c:v>BAV, BBSAG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(2)'!$D$21:$D$38</c:f>
                <c:numCache>
                  <c:formatCode>General</c:formatCode>
                  <c:ptCount val="18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4.0000000000000002E-4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4.0000000000000002E-4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4.0000000000000002E-4</c:v>
                  </c:pt>
                </c:numCache>
              </c:numRef>
            </c:plus>
            <c:minus>
              <c:numRef>
                <c:f>'B (2)'!$D$21:$D$38</c:f>
                <c:numCache>
                  <c:formatCode>General</c:formatCode>
                  <c:ptCount val="18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4.0000000000000002E-4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4.0000000000000002E-4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(2)'!$F$21:$F$156</c:f>
              <c:numCache>
                <c:formatCode>General</c:formatCode>
                <c:ptCount val="136"/>
                <c:pt idx="0">
                  <c:v>-3</c:v>
                </c:pt>
                <c:pt idx="1">
                  <c:v>-0.5</c:v>
                </c:pt>
                <c:pt idx="2">
                  <c:v>0</c:v>
                </c:pt>
                <c:pt idx="3">
                  <c:v>12802.5</c:v>
                </c:pt>
                <c:pt idx="4">
                  <c:v>12802.5</c:v>
                </c:pt>
                <c:pt idx="5">
                  <c:v>18066.5</c:v>
                </c:pt>
                <c:pt idx="6">
                  <c:v>22285</c:v>
                </c:pt>
                <c:pt idx="7">
                  <c:v>24266</c:v>
                </c:pt>
                <c:pt idx="8">
                  <c:v>24487.5</c:v>
                </c:pt>
                <c:pt idx="9">
                  <c:v>24520.5</c:v>
                </c:pt>
                <c:pt idx="10">
                  <c:v>25399</c:v>
                </c:pt>
                <c:pt idx="11">
                  <c:v>26276</c:v>
                </c:pt>
                <c:pt idx="12">
                  <c:v>26620</c:v>
                </c:pt>
                <c:pt idx="13">
                  <c:v>26659</c:v>
                </c:pt>
                <c:pt idx="14">
                  <c:v>27357</c:v>
                </c:pt>
                <c:pt idx="15">
                  <c:v>27730</c:v>
                </c:pt>
                <c:pt idx="16">
                  <c:v>28808</c:v>
                </c:pt>
                <c:pt idx="17">
                  <c:v>29862.5</c:v>
                </c:pt>
              </c:numCache>
            </c:numRef>
          </c:xVal>
          <c:yVal>
            <c:numRef>
              <c:f>'B (2)'!$J$21:$J$156</c:f>
              <c:numCache>
                <c:formatCode>General</c:formatCode>
                <c:ptCount val="136"/>
                <c:pt idx="3">
                  <c:v>8.230524996179156E-3</c:v>
                </c:pt>
                <c:pt idx="4">
                  <c:v>1.023052499658661E-2</c:v>
                </c:pt>
                <c:pt idx="5">
                  <c:v>5.4671649995725602E-3</c:v>
                </c:pt>
                <c:pt idx="6">
                  <c:v>1.9078500044997782E-3</c:v>
                </c:pt>
                <c:pt idx="7">
                  <c:v>2.8865999775007367E-4</c:v>
                </c:pt>
                <c:pt idx="8">
                  <c:v>2.2323749944916926E-3</c:v>
                </c:pt>
                <c:pt idx="12">
                  <c:v>-5.1380000513745472E-4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F31-434F-B98B-B29F023DD58F}"/>
            </c:ext>
          </c:extLst>
        </c:ser>
        <c:ser>
          <c:idx val="4"/>
          <c:order val="3"/>
          <c:tx>
            <c:strRef>
              <c:f>'B (2)'!$K$20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(2)'!$D$21:$D$38</c:f>
                <c:numCache>
                  <c:formatCode>General</c:formatCode>
                  <c:ptCount val="18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4.0000000000000002E-4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4.0000000000000002E-4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4.0000000000000002E-4</c:v>
                  </c:pt>
                </c:numCache>
              </c:numRef>
            </c:plus>
            <c:minus>
              <c:numRef>
                <c:f>'B (2)'!$D$21:$D$38</c:f>
                <c:numCache>
                  <c:formatCode>General</c:formatCode>
                  <c:ptCount val="18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4.0000000000000002E-4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4.0000000000000002E-4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(2)'!$F$21:$F$156</c:f>
              <c:numCache>
                <c:formatCode>General</c:formatCode>
                <c:ptCount val="136"/>
                <c:pt idx="0">
                  <c:v>-3</c:v>
                </c:pt>
                <c:pt idx="1">
                  <c:v>-0.5</c:v>
                </c:pt>
                <c:pt idx="2">
                  <c:v>0</c:v>
                </c:pt>
                <c:pt idx="3">
                  <c:v>12802.5</c:v>
                </c:pt>
                <c:pt idx="4">
                  <c:v>12802.5</c:v>
                </c:pt>
                <c:pt idx="5">
                  <c:v>18066.5</c:v>
                </c:pt>
                <c:pt idx="6">
                  <c:v>22285</c:v>
                </c:pt>
                <c:pt idx="7">
                  <c:v>24266</c:v>
                </c:pt>
                <c:pt idx="8">
                  <c:v>24487.5</c:v>
                </c:pt>
                <c:pt idx="9">
                  <c:v>24520.5</c:v>
                </c:pt>
                <c:pt idx="10">
                  <c:v>25399</c:v>
                </c:pt>
                <c:pt idx="11">
                  <c:v>26276</c:v>
                </c:pt>
                <c:pt idx="12">
                  <c:v>26620</c:v>
                </c:pt>
                <c:pt idx="13">
                  <c:v>26659</c:v>
                </c:pt>
                <c:pt idx="14">
                  <c:v>27357</c:v>
                </c:pt>
                <c:pt idx="15">
                  <c:v>27730</c:v>
                </c:pt>
                <c:pt idx="16">
                  <c:v>28808</c:v>
                </c:pt>
                <c:pt idx="17">
                  <c:v>29862.5</c:v>
                </c:pt>
              </c:numCache>
            </c:numRef>
          </c:xVal>
          <c:yVal>
            <c:numRef>
              <c:f>'B (2)'!$K$21:$K$156</c:f>
              <c:numCache>
                <c:formatCode>General</c:formatCode>
                <c:ptCount val="136"/>
                <c:pt idx="10">
                  <c:v>-1.5270099975168705E-3</c:v>
                </c:pt>
                <c:pt idx="11">
                  <c:v>-1.7812400037655607E-3</c:v>
                </c:pt>
                <c:pt idx="14">
                  <c:v>-8.0942999920807779E-4</c:v>
                </c:pt>
                <c:pt idx="15">
                  <c:v>1.072999948519282E-4</c:v>
                </c:pt>
                <c:pt idx="16">
                  <c:v>-3.9639200040255673E-3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F31-434F-B98B-B29F023DD58F}"/>
            </c:ext>
          </c:extLst>
        </c:ser>
        <c:ser>
          <c:idx val="2"/>
          <c:order val="4"/>
          <c:tx>
            <c:strRef>
              <c:f>'B (2)'!$L$20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(2)'!$D$21:$D$38</c:f>
                <c:numCache>
                  <c:formatCode>General</c:formatCode>
                  <c:ptCount val="18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4.0000000000000002E-4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4.0000000000000002E-4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4.0000000000000002E-4</c:v>
                  </c:pt>
                </c:numCache>
              </c:numRef>
            </c:plus>
            <c:minus>
              <c:numRef>
                <c:f>'B (2)'!$D$21:$D$38</c:f>
                <c:numCache>
                  <c:formatCode>General</c:formatCode>
                  <c:ptCount val="18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4.0000000000000002E-4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4.0000000000000002E-4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(2)'!$F$21:$F$156</c:f>
              <c:numCache>
                <c:formatCode>General</c:formatCode>
                <c:ptCount val="136"/>
                <c:pt idx="0">
                  <c:v>-3</c:v>
                </c:pt>
                <c:pt idx="1">
                  <c:v>-0.5</c:v>
                </c:pt>
                <c:pt idx="2">
                  <c:v>0</c:v>
                </c:pt>
                <c:pt idx="3">
                  <c:v>12802.5</c:v>
                </c:pt>
                <c:pt idx="4">
                  <c:v>12802.5</c:v>
                </c:pt>
                <c:pt idx="5">
                  <c:v>18066.5</c:v>
                </c:pt>
                <c:pt idx="6">
                  <c:v>22285</c:v>
                </c:pt>
                <c:pt idx="7">
                  <c:v>24266</c:v>
                </c:pt>
                <c:pt idx="8">
                  <c:v>24487.5</c:v>
                </c:pt>
                <c:pt idx="9">
                  <c:v>24520.5</c:v>
                </c:pt>
                <c:pt idx="10">
                  <c:v>25399</c:v>
                </c:pt>
                <c:pt idx="11">
                  <c:v>26276</c:v>
                </c:pt>
                <c:pt idx="12">
                  <c:v>26620</c:v>
                </c:pt>
                <c:pt idx="13">
                  <c:v>26659</c:v>
                </c:pt>
                <c:pt idx="14">
                  <c:v>27357</c:v>
                </c:pt>
                <c:pt idx="15">
                  <c:v>27730</c:v>
                </c:pt>
                <c:pt idx="16">
                  <c:v>28808</c:v>
                </c:pt>
                <c:pt idx="17">
                  <c:v>29862.5</c:v>
                </c:pt>
              </c:numCache>
            </c:numRef>
          </c:xVal>
          <c:yVal>
            <c:numRef>
              <c:f>'B (2)'!$L$21:$L$156</c:f>
              <c:numCache>
                <c:formatCode>General</c:formatCode>
                <c:ptCount val="13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F31-434F-B98B-B29F023DD58F}"/>
            </c:ext>
          </c:extLst>
        </c:ser>
        <c:ser>
          <c:idx val="5"/>
          <c:order val="5"/>
          <c:tx>
            <c:strRef>
              <c:f>'B (2)'!$M$20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(2)'!$D$21:$D$38</c:f>
                <c:numCache>
                  <c:formatCode>General</c:formatCode>
                  <c:ptCount val="18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4.0000000000000002E-4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4.0000000000000002E-4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4.0000000000000002E-4</c:v>
                  </c:pt>
                </c:numCache>
              </c:numRef>
            </c:plus>
            <c:minus>
              <c:numRef>
                <c:f>'B (2)'!$D$21:$D$38</c:f>
                <c:numCache>
                  <c:formatCode>General</c:formatCode>
                  <c:ptCount val="18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4.0000000000000002E-4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4.0000000000000002E-4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(2)'!$F$21:$F$156</c:f>
              <c:numCache>
                <c:formatCode>General</c:formatCode>
                <c:ptCount val="136"/>
                <c:pt idx="0">
                  <c:v>-3</c:v>
                </c:pt>
                <c:pt idx="1">
                  <c:v>-0.5</c:v>
                </c:pt>
                <c:pt idx="2">
                  <c:v>0</c:v>
                </c:pt>
                <c:pt idx="3">
                  <c:v>12802.5</c:v>
                </c:pt>
                <c:pt idx="4">
                  <c:v>12802.5</c:v>
                </c:pt>
                <c:pt idx="5">
                  <c:v>18066.5</c:v>
                </c:pt>
                <c:pt idx="6">
                  <c:v>22285</c:v>
                </c:pt>
                <c:pt idx="7">
                  <c:v>24266</c:v>
                </c:pt>
                <c:pt idx="8">
                  <c:v>24487.5</c:v>
                </c:pt>
                <c:pt idx="9">
                  <c:v>24520.5</c:v>
                </c:pt>
                <c:pt idx="10">
                  <c:v>25399</c:v>
                </c:pt>
                <c:pt idx="11">
                  <c:v>26276</c:v>
                </c:pt>
                <c:pt idx="12">
                  <c:v>26620</c:v>
                </c:pt>
                <c:pt idx="13">
                  <c:v>26659</c:v>
                </c:pt>
                <c:pt idx="14">
                  <c:v>27357</c:v>
                </c:pt>
                <c:pt idx="15">
                  <c:v>27730</c:v>
                </c:pt>
                <c:pt idx="16">
                  <c:v>28808</c:v>
                </c:pt>
                <c:pt idx="17">
                  <c:v>29862.5</c:v>
                </c:pt>
              </c:numCache>
            </c:numRef>
          </c:xVal>
          <c:yVal>
            <c:numRef>
              <c:f>'B (2)'!$M$21:$M$156</c:f>
              <c:numCache>
                <c:formatCode>General</c:formatCode>
                <c:ptCount val="136"/>
                <c:pt idx="0">
                  <c:v>-2.9430299982777797E-3</c:v>
                </c:pt>
                <c:pt idx="1">
                  <c:v>-2.4405049989582039E-3</c:v>
                </c:pt>
                <c:pt idx="2">
                  <c:v>-3.3000000039464794E-3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F31-434F-B98B-B29F023DD58F}"/>
            </c:ext>
          </c:extLst>
        </c:ser>
        <c:ser>
          <c:idx val="6"/>
          <c:order val="6"/>
          <c:tx>
            <c:strRef>
              <c:f>'B (2)'!$N$20</c:f>
              <c:strCache>
                <c:ptCount val="1"/>
                <c:pt idx="0">
                  <c:v>Other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6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(2)'!$D$21:$D$38</c:f>
                <c:numCache>
                  <c:formatCode>General</c:formatCode>
                  <c:ptCount val="18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4.0000000000000002E-4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4.0000000000000002E-4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4.0000000000000002E-4</c:v>
                  </c:pt>
                </c:numCache>
              </c:numRef>
            </c:plus>
            <c:minus>
              <c:numRef>
                <c:f>'B (2)'!$D$21:$D$38</c:f>
                <c:numCache>
                  <c:formatCode>General</c:formatCode>
                  <c:ptCount val="18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4.0000000000000002E-4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4.0000000000000002E-4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(2)'!$F$21:$F$156</c:f>
              <c:numCache>
                <c:formatCode>General</c:formatCode>
                <c:ptCount val="136"/>
                <c:pt idx="0">
                  <c:v>-3</c:v>
                </c:pt>
                <c:pt idx="1">
                  <c:v>-0.5</c:v>
                </c:pt>
                <c:pt idx="2">
                  <c:v>0</c:v>
                </c:pt>
                <c:pt idx="3">
                  <c:v>12802.5</c:v>
                </c:pt>
                <c:pt idx="4">
                  <c:v>12802.5</c:v>
                </c:pt>
                <c:pt idx="5">
                  <c:v>18066.5</c:v>
                </c:pt>
                <c:pt idx="6">
                  <c:v>22285</c:v>
                </c:pt>
                <c:pt idx="7">
                  <c:v>24266</c:v>
                </c:pt>
                <c:pt idx="8">
                  <c:v>24487.5</c:v>
                </c:pt>
                <c:pt idx="9">
                  <c:v>24520.5</c:v>
                </c:pt>
                <c:pt idx="10">
                  <c:v>25399</c:v>
                </c:pt>
                <c:pt idx="11">
                  <c:v>26276</c:v>
                </c:pt>
                <c:pt idx="12">
                  <c:v>26620</c:v>
                </c:pt>
                <c:pt idx="13">
                  <c:v>26659</c:v>
                </c:pt>
                <c:pt idx="14">
                  <c:v>27357</c:v>
                </c:pt>
                <c:pt idx="15">
                  <c:v>27730</c:v>
                </c:pt>
                <c:pt idx="16">
                  <c:v>28808</c:v>
                </c:pt>
                <c:pt idx="17">
                  <c:v>29862.5</c:v>
                </c:pt>
              </c:numCache>
            </c:numRef>
          </c:xVal>
          <c:yVal>
            <c:numRef>
              <c:f>'B (2)'!$N$21:$N$156</c:f>
              <c:numCache>
                <c:formatCode>General</c:formatCode>
                <c:ptCount val="136"/>
                <c:pt idx="9">
                  <c:v>1.8057049965136684E-3</c:v>
                </c:pt>
                <c:pt idx="13">
                  <c:v>-4.8544099990976974E-3</c:v>
                </c:pt>
                <c:pt idx="17">
                  <c:v>-4.9388750048819929E-3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F31-434F-B98B-B29F023DD58F}"/>
            </c:ext>
          </c:extLst>
        </c:ser>
        <c:ser>
          <c:idx val="7"/>
          <c:order val="7"/>
          <c:tx>
            <c:strRef>
              <c:f>'B (2)'!$O$20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'B (2)'!$F$21:$F$156</c:f>
              <c:numCache>
                <c:formatCode>General</c:formatCode>
                <c:ptCount val="136"/>
                <c:pt idx="0">
                  <c:v>-3</c:v>
                </c:pt>
                <c:pt idx="1">
                  <c:v>-0.5</c:v>
                </c:pt>
                <c:pt idx="2">
                  <c:v>0</c:v>
                </c:pt>
                <c:pt idx="3">
                  <c:v>12802.5</c:v>
                </c:pt>
                <c:pt idx="4">
                  <c:v>12802.5</c:v>
                </c:pt>
                <c:pt idx="5">
                  <c:v>18066.5</c:v>
                </c:pt>
                <c:pt idx="6">
                  <c:v>22285</c:v>
                </c:pt>
                <c:pt idx="7">
                  <c:v>24266</c:v>
                </c:pt>
                <c:pt idx="8">
                  <c:v>24487.5</c:v>
                </c:pt>
                <c:pt idx="9">
                  <c:v>24520.5</c:v>
                </c:pt>
                <c:pt idx="10">
                  <c:v>25399</c:v>
                </c:pt>
                <c:pt idx="11">
                  <c:v>26276</c:v>
                </c:pt>
                <c:pt idx="12">
                  <c:v>26620</c:v>
                </c:pt>
                <c:pt idx="13">
                  <c:v>26659</c:v>
                </c:pt>
                <c:pt idx="14">
                  <c:v>27357</c:v>
                </c:pt>
                <c:pt idx="15">
                  <c:v>27730</c:v>
                </c:pt>
                <c:pt idx="16">
                  <c:v>28808</c:v>
                </c:pt>
                <c:pt idx="17">
                  <c:v>29862.5</c:v>
                </c:pt>
              </c:numCache>
            </c:numRef>
          </c:xVal>
          <c:yVal>
            <c:numRef>
              <c:f>'B (2)'!$O$21:$O$156</c:f>
              <c:numCache>
                <c:formatCode>General</c:formatCode>
                <c:ptCount val="13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F31-434F-B98B-B29F023DD58F}"/>
            </c:ext>
          </c:extLst>
        </c:ser>
        <c:ser>
          <c:idx val="8"/>
          <c:order val="8"/>
          <c:tx>
            <c:strRef>
              <c:f>'B (2)'!$Y$1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'B (2)'!$X$2:$X$20</c:f>
              <c:numCache>
                <c:formatCode>General</c:formatCode>
                <c:ptCount val="19"/>
                <c:pt idx="0">
                  <c:v>-2000</c:v>
                </c:pt>
                <c:pt idx="1">
                  <c:v>0</c:v>
                </c:pt>
                <c:pt idx="2">
                  <c:v>2000</c:v>
                </c:pt>
                <c:pt idx="3">
                  <c:v>4000</c:v>
                </c:pt>
                <c:pt idx="4">
                  <c:v>6000</c:v>
                </c:pt>
                <c:pt idx="5">
                  <c:v>8000</c:v>
                </c:pt>
                <c:pt idx="6">
                  <c:v>10000</c:v>
                </c:pt>
                <c:pt idx="7">
                  <c:v>12000</c:v>
                </c:pt>
                <c:pt idx="8">
                  <c:v>14000</c:v>
                </c:pt>
                <c:pt idx="9">
                  <c:v>16000</c:v>
                </c:pt>
                <c:pt idx="10">
                  <c:v>18000</c:v>
                </c:pt>
                <c:pt idx="11">
                  <c:v>20000</c:v>
                </c:pt>
                <c:pt idx="12">
                  <c:v>22000</c:v>
                </c:pt>
                <c:pt idx="13">
                  <c:v>24000</c:v>
                </c:pt>
                <c:pt idx="14">
                  <c:v>26000</c:v>
                </c:pt>
                <c:pt idx="15">
                  <c:v>28000</c:v>
                </c:pt>
                <c:pt idx="16">
                  <c:v>30000</c:v>
                </c:pt>
                <c:pt idx="17">
                  <c:v>32000</c:v>
                </c:pt>
              </c:numCache>
            </c:numRef>
          </c:xVal>
          <c:yVal>
            <c:numRef>
              <c:f>'B (2)'!$Y$2:$Y$20</c:f>
              <c:numCache>
                <c:formatCode>General</c:formatCode>
                <c:ptCount val="19"/>
                <c:pt idx="0">
                  <c:v>-5.7121023107053722E-3</c:v>
                </c:pt>
                <c:pt idx="1">
                  <c:v>-2.6003196495753035E-3</c:v>
                </c:pt>
                <c:pt idx="2">
                  <c:v>9.1241858500559964E-5</c:v>
                </c:pt>
                <c:pt idx="3">
                  <c:v>2.3625822135222179E-3</c:v>
                </c:pt>
                <c:pt idx="4">
                  <c:v>4.2137014154896707E-3</c:v>
                </c:pt>
                <c:pt idx="5">
                  <c:v>5.6445994644029173E-3</c:v>
                </c:pt>
                <c:pt idx="6">
                  <c:v>6.6552763602619591E-3</c:v>
                </c:pt>
                <c:pt idx="7">
                  <c:v>7.2457321030667942E-3</c:v>
                </c:pt>
                <c:pt idx="8">
                  <c:v>7.4159666928174262E-3</c:v>
                </c:pt>
                <c:pt idx="9">
                  <c:v>7.1659801295138499E-3</c:v>
                </c:pt>
                <c:pt idx="10">
                  <c:v>6.4957724131560722E-3</c:v>
                </c:pt>
                <c:pt idx="11">
                  <c:v>5.4053435437440844E-3</c:v>
                </c:pt>
                <c:pt idx="12">
                  <c:v>3.8946935212778935E-3</c:v>
                </c:pt>
                <c:pt idx="13">
                  <c:v>1.9638223457574891E-3</c:v>
                </c:pt>
                <c:pt idx="14">
                  <c:v>-3.8726998281710806E-4</c:v>
                </c:pt>
                <c:pt idx="15">
                  <c:v>-3.1585834644459118E-3</c:v>
                </c:pt>
                <c:pt idx="16">
                  <c:v>-6.3501180991289291E-3</c:v>
                </c:pt>
                <c:pt idx="17">
                  <c:v>-9.9618738868661461E-3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DF31-434F-B98B-B29F023DD5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3065144"/>
        <c:axId val="1"/>
      </c:scatterChart>
      <c:valAx>
        <c:axId val="873065144"/>
        <c:scaling>
          <c:orientation val="minMax"/>
          <c:min val="-1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958610942862905"/>
              <c:y val="0.871721340954829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-0.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8816568047337278E-2"/>
              <c:y val="0.390671166104236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7306514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7.5443786982248517E-2"/>
          <c:y val="0.92419825072886297"/>
          <c:w val="0.99408284023668636"/>
          <c:h val="0.9825072886297375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VW Boo -Residuals</a:t>
            </a:r>
          </a:p>
        </c:rich>
      </c:tx>
      <c:layout>
        <c:manualLayout>
          <c:xMode val="edge"/>
          <c:yMode val="edge"/>
          <c:x val="0.37520661157024793"/>
          <c:y val="4.0650406504065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37190082644628"/>
          <c:y val="0.18699261223566213"/>
          <c:w val="0.79504132231404956"/>
          <c:h val="0.55691277991925459"/>
        </c:manualLayout>
      </c:layout>
      <c:scatterChart>
        <c:scatterStyle val="lineMarker"/>
        <c:varyColors val="0"/>
        <c:ser>
          <c:idx val="0"/>
          <c:order val="0"/>
          <c:tx>
            <c:strRef>
              <c:f>'B (2)'!$H$20:$H$20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'B (2)'!$F$21:$F$156</c:f>
              <c:numCache>
                <c:formatCode>General</c:formatCode>
                <c:ptCount val="136"/>
                <c:pt idx="0">
                  <c:v>-3</c:v>
                </c:pt>
                <c:pt idx="1">
                  <c:v>-0.5</c:v>
                </c:pt>
                <c:pt idx="2">
                  <c:v>0</c:v>
                </c:pt>
                <c:pt idx="3">
                  <c:v>12802.5</c:v>
                </c:pt>
                <c:pt idx="4">
                  <c:v>12802.5</c:v>
                </c:pt>
                <c:pt idx="5">
                  <c:v>18066.5</c:v>
                </c:pt>
                <c:pt idx="6">
                  <c:v>22285</c:v>
                </c:pt>
                <c:pt idx="7">
                  <c:v>24266</c:v>
                </c:pt>
                <c:pt idx="8">
                  <c:v>24487.5</c:v>
                </c:pt>
                <c:pt idx="9">
                  <c:v>24520.5</c:v>
                </c:pt>
                <c:pt idx="10">
                  <c:v>25399</c:v>
                </c:pt>
                <c:pt idx="11">
                  <c:v>26276</c:v>
                </c:pt>
                <c:pt idx="12">
                  <c:v>26620</c:v>
                </c:pt>
                <c:pt idx="13">
                  <c:v>26659</c:v>
                </c:pt>
                <c:pt idx="14">
                  <c:v>27357</c:v>
                </c:pt>
                <c:pt idx="15">
                  <c:v>27730</c:v>
                </c:pt>
                <c:pt idx="16">
                  <c:v>28808</c:v>
                </c:pt>
                <c:pt idx="17">
                  <c:v>29862.5</c:v>
                </c:pt>
              </c:numCache>
            </c:numRef>
          </c:xVal>
          <c:yVal>
            <c:numRef>
              <c:f>'B (2)'!$W$21:$W$156</c:f>
              <c:numCache>
                <c:formatCode>General</c:formatCode>
                <c:ptCount val="136"/>
                <c:pt idx="0">
                  <c:v>-3.3835736782677475E-4</c:v>
                </c:pt>
                <c:pt idx="1">
                  <c:v>1.605400817701612E-4</c:v>
                </c:pt>
                <c:pt idx="2">
                  <c:v>-6.996803543711759E-4</c:v>
                </c:pt>
                <c:pt idx="3">
                  <c:v>8.6600752626205847E-4</c:v>
                </c:pt>
                <c:pt idx="4">
                  <c:v>2.8660075266695121E-3</c:v>
                </c:pt>
                <c:pt idx="5">
                  <c:v>-9.9910453997082913E-4</c:v>
                </c:pt>
                <c:pt idx="6">
                  <c:v>-1.7373685735269685E-3</c:v>
                </c:pt>
                <c:pt idx="7">
                  <c:v>-1.3866951289969176E-3</c:v>
                </c:pt>
                <c:pt idx="8">
                  <c:v>8.0290047372146012E-4</c:v>
                </c:pt>
                <c:pt idx="9">
                  <c:v>4.1330395420662025E-4</c:v>
                </c:pt>
                <c:pt idx="10">
                  <c:v>-1.890408450094791E-3</c:v>
                </c:pt>
                <c:pt idx="11">
                  <c:v>-1.036522674225035E-3</c:v>
                </c:pt>
                <c:pt idx="12">
                  <c:v>6.8763450466543391E-4</c:v>
                </c:pt>
                <c:pt idx="13">
                  <c:v>-3.6004119012283883E-3</c:v>
                </c:pt>
                <c:pt idx="14">
                  <c:v>1.4123431324793434E-3</c:v>
                </c:pt>
                <c:pt idx="15">
                  <c:v>2.8672204767039994E-3</c:v>
                </c:pt>
                <c:pt idx="16">
                  <c:v>4.3345218777378347E-4</c:v>
                </c:pt>
                <c:pt idx="17">
                  <c:v>1.1783730867481051E-3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B93-45F5-8F62-1F4AB30E6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3072032"/>
        <c:axId val="1"/>
      </c:scatterChart>
      <c:valAx>
        <c:axId val="87307203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892561983471076"/>
              <c:y val="0.833336747540703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1239669421487603E-2"/>
              <c:y val="0.341464694961910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7307203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1.487603305785124E-2"/>
          <c:y val="0.89430894308943087"/>
          <c:w val="0.98677685950413219"/>
          <c:h val="0.9756097560975609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VW Boo - O-C Diagr.</a:t>
            </a:r>
          </a:p>
        </c:rich>
      </c:tx>
      <c:layout>
        <c:manualLayout>
          <c:xMode val="edge"/>
          <c:yMode val="edge"/>
          <c:x val="0.38266131531764802"/>
          <c:y val="3.50318471337579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20031968236127"/>
          <c:y val="0.15286624203821655"/>
          <c:w val="0.81166037763391263"/>
          <c:h val="0.64649681528662417"/>
        </c:manualLayout>
      </c:layout>
      <c:scatterChart>
        <c:scatterStyle val="lineMarker"/>
        <c:varyColors val="0"/>
        <c:ser>
          <c:idx val="0"/>
          <c:order val="0"/>
          <c:tx>
            <c:strRef>
              <c:f>'B (2)'!$H$20:$H$20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'B (2)'!$F$21:$F$156</c:f>
              <c:numCache>
                <c:formatCode>General</c:formatCode>
                <c:ptCount val="136"/>
                <c:pt idx="0">
                  <c:v>-3</c:v>
                </c:pt>
                <c:pt idx="1">
                  <c:v>-0.5</c:v>
                </c:pt>
                <c:pt idx="2">
                  <c:v>0</c:v>
                </c:pt>
                <c:pt idx="3">
                  <c:v>12802.5</c:v>
                </c:pt>
                <c:pt idx="4">
                  <c:v>12802.5</c:v>
                </c:pt>
                <c:pt idx="5">
                  <c:v>18066.5</c:v>
                </c:pt>
                <c:pt idx="6">
                  <c:v>22285</c:v>
                </c:pt>
                <c:pt idx="7">
                  <c:v>24266</c:v>
                </c:pt>
                <c:pt idx="8">
                  <c:v>24487.5</c:v>
                </c:pt>
                <c:pt idx="9">
                  <c:v>24520.5</c:v>
                </c:pt>
                <c:pt idx="10">
                  <c:v>25399</c:v>
                </c:pt>
                <c:pt idx="11">
                  <c:v>26276</c:v>
                </c:pt>
                <c:pt idx="12">
                  <c:v>26620</c:v>
                </c:pt>
                <c:pt idx="13">
                  <c:v>26659</c:v>
                </c:pt>
                <c:pt idx="14">
                  <c:v>27357</c:v>
                </c:pt>
                <c:pt idx="15">
                  <c:v>27730</c:v>
                </c:pt>
                <c:pt idx="16">
                  <c:v>28808</c:v>
                </c:pt>
                <c:pt idx="17">
                  <c:v>29862.5</c:v>
                </c:pt>
              </c:numCache>
            </c:numRef>
          </c:xVal>
          <c:yVal>
            <c:numRef>
              <c:f>'B (2)'!$H$21:$H$156</c:f>
              <c:numCache>
                <c:formatCode>General</c:formatCode>
                <c:ptCount val="13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A4A-4A2D-A15E-761FD3161F22}"/>
            </c:ext>
          </c:extLst>
        </c:ser>
        <c:ser>
          <c:idx val="1"/>
          <c:order val="1"/>
          <c:tx>
            <c:strRef>
              <c:f>'B (2)'!$I$20:$I$20</c:f>
              <c:strCache>
                <c:ptCount val="1"/>
                <c:pt idx="0">
                  <c:v>AAVSO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(2)'!$D$21:$D$38</c:f>
                <c:numCache>
                  <c:formatCode>General</c:formatCode>
                  <c:ptCount val="18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4.0000000000000002E-4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4.0000000000000002E-4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4.0000000000000002E-4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'B (2)'!$F$21:$F$156</c:f>
              <c:numCache>
                <c:formatCode>General</c:formatCode>
                <c:ptCount val="136"/>
                <c:pt idx="0">
                  <c:v>-3</c:v>
                </c:pt>
                <c:pt idx="1">
                  <c:v>-0.5</c:v>
                </c:pt>
                <c:pt idx="2">
                  <c:v>0</c:v>
                </c:pt>
                <c:pt idx="3">
                  <c:v>12802.5</c:v>
                </c:pt>
                <c:pt idx="4">
                  <c:v>12802.5</c:v>
                </c:pt>
                <c:pt idx="5">
                  <c:v>18066.5</c:v>
                </c:pt>
                <c:pt idx="6">
                  <c:v>22285</c:v>
                </c:pt>
                <c:pt idx="7">
                  <c:v>24266</c:v>
                </c:pt>
                <c:pt idx="8">
                  <c:v>24487.5</c:v>
                </c:pt>
                <c:pt idx="9">
                  <c:v>24520.5</c:v>
                </c:pt>
                <c:pt idx="10">
                  <c:v>25399</c:v>
                </c:pt>
                <c:pt idx="11">
                  <c:v>26276</c:v>
                </c:pt>
                <c:pt idx="12">
                  <c:v>26620</c:v>
                </c:pt>
                <c:pt idx="13">
                  <c:v>26659</c:v>
                </c:pt>
                <c:pt idx="14">
                  <c:v>27357</c:v>
                </c:pt>
                <c:pt idx="15">
                  <c:v>27730</c:v>
                </c:pt>
                <c:pt idx="16">
                  <c:v>28808</c:v>
                </c:pt>
                <c:pt idx="17">
                  <c:v>29862.5</c:v>
                </c:pt>
              </c:numCache>
            </c:numRef>
          </c:xVal>
          <c:yVal>
            <c:numRef>
              <c:f>'B (2)'!$I$21:$I$156</c:f>
              <c:numCache>
                <c:formatCode>General</c:formatCode>
                <c:ptCount val="13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A4A-4A2D-A15E-761FD3161F22}"/>
            </c:ext>
          </c:extLst>
        </c:ser>
        <c:ser>
          <c:idx val="3"/>
          <c:order val="2"/>
          <c:tx>
            <c:strRef>
              <c:f>'B (2)'!$J$20</c:f>
              <c:strCache>
                <c:ptCount val="1"/>
                <c:pt idx="0">
                  <c:v>BAV, BBSAG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(2)'!$D$21:$D$38</c:f>
                <c:numCache>
                  <c:formatCode>General</c:formatCode>
                  <c:ptCount val="18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4.0000000000000002E-4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4.0000000000000002E-4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4.0000000000000002E-4</c:v>
                  </c:pt>
                </c:numCache>
              </c:numRef>
            </c:plus>
            <c:minus>
              <c:numRef>
                <c:f>'B (2)'!$D$21:$D$38</c:f>
                <c:numCache>
                  <c:formatCode>General</c:formatCode>
                  <c:ptCount val="18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4.0000000000000002E-4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4.0000000000000002E-4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(2)'!$F$21:$F$156</c:f>
              <c:numCache>
                <c:formatCode>General</c:formatCode>
                <c:ptCount val="136"/>
                <c:pt idx="0">
                  <c:v>-3</c:v>
                </c:pt>
                <c:pt idx="1">
                  <c:v>-0.5</c:v>
                </c:pt>
                <c:pt idx="2">
                  <c:v>0</c:v>
                </c:pt>
                <c:pt idx="3">
                  <c:v>12802.5</c:v>
                </c:pt>
                <c:pt idx="4">
                  <c:v>12802.5</c:v>
                </c:pt>
                <c:pt idx="5">
                  <c:v>18066.5</c:v>
                </c:pt>
                <c:pt idx="6">
                  <c:v>22285</c:v>
                </c:pt>
                <c:pt idx="7">
                  <c:v>24266</c:v>
                </c:pt>
                <c:pt idx="8">
                  <c:v>24487.5</c:v>
                </c:pt>
                <c:pt idx="9">
                  <c:v>24520.5</c:v>
                </c:pt>
                <c:pt idx="10">
                  <c:v>25399</c:v>
                </c:pt>
                <c:pt idx="11">
                  <c:v>26276</c:v>
                </c:pt>
                <c:pt idx="12">
                  <c:v>26620</c:v>
                </c:pt>
                <c:pt idx="13">
                  <c:v>26659</c:v>
                </c:pt>
                <c:pt idx="14">
                  <c:v>27357</c:v>
                </c:pt>
                <c:pt idx="15">
                  <c:v>27730</c:v>
                </c:pt>
                <c:pt idx="16">
                  <c:v>28808</c:v>
                </c:pt>
                <c:pt idx="17">
                  <c:v>29862.5</c:v>
                </c:pt>
              </c:numCache>
            </c:numRef>
          </c:xVal>
          <c:yVal>
            <c:numRef>
              <c:f>'B (2)'!$J$21:$J$156</c:f>
              <c:numCache>
                <c:formatCode>General</c:formatCode>
                <c:ptCount val="136"/>
                <c:pt idx="3">
                  <c:v>8.230524996179156E-3</c:v>
                </c:pt>
                <c:pt idx="4">
                  <c:v>1.023052499658661E-2</c:v>
                </c:pt>
                <c:pt idx="5">
                  <c:v>5.4671649995725602E-3</c:v>
                </c:pt>
                <c:pt idx="6">
                  <c:v>1.9078500044997782E-3</c:v>
                </c:pt>
                <c:pt idx="7">
                  <c:v>2.8865999775007367E-4</c:v>
                </c:pt>
                <c:pt idx="8">
                  <c:v>2.2323749944916926E-3</c:v>
                </c:pt>
                <c:pt idx="12">
                  <c:v>-5.1380000513745472E-4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A4A-4A2D-A15E-761FD3161F22}"/>
            </c:ext>
          </c:extLst>
        </c:ser>
        <c:ser>
          <c:idx val="4"/>
          <c:order val="3"/>
          <c:tx>
            <c:strRef>
              <c:f>'B (2)'!$K$20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(2)'!$D$21:$D$38</c:f>
                <c:numCache>
                  <c:formatCode>General</c:formatCode>
                  <c:ptCount val="18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4.0000000000000002E-4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4.0000000000000002E-4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4.0000000000000002E-4</c:v>
                  </c:pt>
                </c:numCache>
              </c:numRef>
            </c:plus>
            <c:minus>
              <c:numRef>
                <c:f>'B (2)'!$D$21:$D$38</c:f>
                <c:numCache>
                  <c:formatCode>General</c:formatCode>
                  <c:ptCount val="18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4.0000000000000002E-4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4.0000000000000002E-4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(2)'!$F$21:$F$156</c:f>
              <c:numCache>
                <c:formatCode>General</c:formatCode>
                <c:ptCount val="136"/>
                <c:pt idx="0">
                  <c:v>-3</c:v>
                </c:pt>
                <c:pt idx="1">
                  <c:v>-0.5</c:v>
                </c:pt>
                <c:pt idx="2">
                  <c:v>0</c:v>
                </c:pt>
                <c:pt idx="3">
                  <c:v>12802.5</c:v>
                </c:pt>
                <c:pt idx="4">
                  <c:v>12802.5</c:v>
                </c:pt>
                <c:pt idx="5">
                  <c:v>18066.5</c:v>
                </c:pt>
                <c:pt idx="6">
                  <c:v>22285</c:v>
                </c:pt>
                <c:pt idx="7">
                  <c:v>24266</c:v>
                </c:pt>
                <c:pt idx="8">
                  <c:v>24487.5</c:v>
                </c:pt>
                <c:pt idx="9">
                  <c:v>24520.5</c:v>
                </c:pt>
                <c:pt idx="10">
                  <c:v>25399</c:v>
                </c:pt>
                <c:pt idx="11">
                  <c:v>26276</c:v>
                </c:pt>
                <c:pt idx="12">
                  <c:v>26620</c:v>
                </c:pt>
                <c:pt idx="13">
                  <c:v>26659</c:v>
                </c:pt>
                <c:pt idx="14">
                  <c:v>27357</c:v>
                </c:pt>
                <c:pt idx="15">
                  <c:v>27730</c:v>
                </c:pt>
                <c:pt idx="16">
                  <c:v>28808</c:v>
                </c:pt>
                <c:pt idx="17">
                  <c:v>29862.5</c:v>
                </c:pt>
              </c:numCache>
            </c:numRef>
          </c:xVal>
          <c:yVal>
            <c:numRef>
              <c:f>'B (2)'!$K$21:$K$156</c:f>
              <c:numCache>
                <c:formatCode>General</c:formatCode>
                <c:ptCount val="136"/>
                <c:pt idx="10">
                  <c:v>-1.5270099975168705E-3</c:v>
                </c:pt>
                <c:pt idx="11">
                  <c:v>-1.7812400037655607E-3</c:v>
                </c:pt>
                <c:pt idx="14">
                  <c:v>-8.0942999920807779E-4</c:v>
                </c:pt>
                <c:pt idx="15">
                  <c:v>1.072999948519282E-4</c:v>
                </c:pt>
                <c:pt idx="16">
                  <c:v>-3.9639200040255673E-3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A4A-4A2D-A15E-761FD3161F22}"/>
            </c:ext>
          </c:extLst>
        </c:ser>
        <c:ser>
          <c:idx val="2"/>
          <c:order val="4"/>
          <c:tx>
            <c:strRef>
              <c:f>'B (2)'!$L$20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(2)'!$D$21:$D$38</c:f>
                <c:numCache>
                  <c:formatCode>General</c:formatCode>
                  <c:ptCount val="18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4.0000000000000002E-4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4.0000000000000002E-4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4.0000000000000002E-4</c:v>
                  </c:pt>
                </c:numCache>
              </c:numRef>
            </c:plus>
            <c:minus>
              <c:numRef>
                <c:f>'B (2)'!$D$21:$D$38</c:f>
                <c:numCache>
                  <c:formatCode>General</c:formatCode>
                  <c:ptCount val="18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4.0000000000000002E-4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4.0000000000000002E-4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(2)'!$F$21:$F$156</c:f>
              <c:numCache>
                <c:formatCode>General</c:formatCode>
                <c:ptCount val="136"/>
                <c:pt idx="0">
                  <c:v>-3</c:v>
                </c:pt>
                <c:pt idx="1">
                  <c:v>-0.5</c:v>
                </c:pt>
                <c:pt idx="2">
                  <c:v>0</c:v>
                </c:pt>
                <c:pt idx="3">
                  <c:v>12802.5</c:v>
                </c:pt>
                <c:pt idx="4">
                  <c:v>12802.5</c:v>
                </c:pt>
                <c:pt idx="5">
                  <c:v>18066.5</c:v>
                </c:pt>
                <c:pt idx="6">
                  <c:v>22285</c:v>
                </c:pt>
                <c:pt idx="7">
                  <c:v>24266</c:v>
                </c:pt>
                <c:pt idx="8">
                  <c:v>24487.5</c:v>
                </c:pt>
                <c:pt idx="9">
                  <c:v>24520.5</c:v>
                </c:pt>
                <c:pt idx="10">
                  <c:v>25399</c:v>
                </c:pt>
                <c:pt idx="11">
                  <c:v>26276</c:v>
                </c:pt>
                <c:pt idx="12">
                  <c:v>26620</c:v>
                </c:pt>
                <c:pt idx="13">
                  <c:v>26659</c:v>
                </c:pt>
                <c:pt idx="14">
                  <c:v>27357</c:v>
                </c:pt>
                <c:pt idx="15">
                  <c:v>27730</c:v>
                </c:pt>
                <c:pt idx="16">
                  <c:v>28808</c:v>
                </c:pt>
                <c:pt idx="17">
                  <c:v>29862.5</c:v>
                </c:pt>
              </c:numCache>
            </c:numRef>
          </c:xVal>
          <c:yVal>
            <c:numRef>
              <c:f>'B (2)'!$L$21:$L$156</c:f>
              <c:numCache>
                <c:formatCode>General</c:formatCode>
                <c:ptCount val="13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A4A-4A2D-A15E-761FD3161F22}"/>
            </c:ext>
          </c:extLst>
        </c:ser>
        <c:ser>
          <c:idx val="5"/>
          <c:order val="5"/>
          <c:tx>
            <c:strRef>
              <c:f>'B (2)'!$M$20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(2)'!$D$21:$D$38</c:f>
                <c:numCache>
                  <c:formatCode>General</c:formatCode>
                  <c:ptCount val="18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4.0000000000000002E-4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4.0000000000000002E-4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4.0000000000000002E-4</c:v>
                  </c:pt>
                </c:numCache>
              </c:numRef>
            </c:plus>
            <c:minus>
              <c:numRef>
                <c:f>'B (2)'!$D$21:$D$38</c:f>
                <c:numCache>
                  <c:formatCode>General</c:formatCode>
                  <c:ptCount val="18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4.0000000000000002E-4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4.0000000000000002E-4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(2)'!$F$21:$F$156</c:f>
              <c:numCache>
                <c:formatCode>General</c:formatCode>
                <c:ptCount val="136"/>
                <c:pt idx="0">
                  <c:v>-3</c:v>
                </c:pt>
                <c:pt idx="1">
                  <c:v>-0.5</c:v>
                </c:pt>
                <c:pt idx="2">
                  <c:v>0</c:v>
                </c:pt>
                <c:pt idx="3">
                  <c:v>12802.5</c:v>
                </c:pt>
                <c:pt idx="4">
                  <c:v>12802.5</c:v>
                </c:pt>
                <c:pt idx="5">
                  <c:v>18066.5</c:v>
                </c:pt>
                <c:pt idx="6">
                  <c:v>22285</c:v>
                </c:pt>
                <c:pt idx="7">
                  <c:v>24266</c:v>
                </c:pt>
                <c:pt idx="8">
                  <c:v>24487.5</c:v>
                </c:pt>
                <c:pt idx="9">
                  <c:v>24520.5</c:v>
                </c:pt>
                <c:pt idx="10">
                  <c:v>25399</c:v>
                </c:pt>
                <c:pt idx="11">
                  <c:v>26276</c:v>
                </c:pt>
                <c:pt idx="12">
                  <c:v>26620</c:v>
                </c:pt>
                <c:pt idx="13">
                  <c:v>26659</c:v>
                </c:pt>
                <c:pt idx="14">
                  <c:v>27357</c:v>
                </c:pt>
                <c:pt idx="15">
                  <c:v>27730</c:v>
                </c:pt>
                <c:pt idx="16">
                  <c:v>28808</c:v>
                </c:pt>
                <c:pt idx="17">
                  <c:v>29862.5</c:v>
                </c:pt>
              </c:numCache>
            </c:numRef>
          </c:xVal>
          <c:yVal>
            <c:numRef>
              <c:f>'B (2)'!$M$21:$M$156</c:f>
              <c:numCache>
                <c:formatCode>General</c:formatCode>
                <c:ptCount val="136"/>
                <c:pt idx="0">
                  <c:v>-2.9430299982777797E-3</c:v>
                </c:pt>
                <c:pt idx="1">
                  <c:v>-2.4405049989582039E-3</c:v>
                </c:pt>
                <c:pt idx="2">
                  <c:v>-3.3000000039464794E-3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A4A-4A2D-A15E-761FD3161F22}"/>
            </c:ext>
          </c:extLst>
        </c:ser>
        <c:ser>
          <c:idx val="6"/>
          <c:order val="6"/>
          <c:tx>
            <c:strRef>
              <c:f>'B (2)'!$N$20</c:f>
              <c:strCache>
                <c:ptCount val="1"/>
                <c:pt idx="0">
                  <c:v>Other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(2)'!$D$21:$D$38</c:f>
                <c:numCache>
                  <c:formatCode>General</c:formatCode>
                  <c:ptCount val="18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4.0000000000000002E-4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4.0000000000000002E-4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4.0000000000000002E-4</c:v>
                  </c:pt>
                </c:numCache>
              </c:numRef>
            </c:plus>
            <c:minus>
              <c:numRef>
                <c:f>'B (2)'!$D$21:$D$38</c:f>
                <c:numCache>
                  <c:formatCode>General</c:formatCode>
                  <c:ptCount val="18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4.0000000000000002E-4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4.0000000000000002E-4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(2)'!$F$21:$F$156</c:f>
              <c:numCache>
                <c:formatCode>General</c:formatCode>
                <c:ptCount val="136"/>
                <c:pt idx="0">
                  <c:v>-3</c:v>
                </c:pt>
                <c:pt idx="1">
                  <c:v>-0.5</c:v>
                </c:pt>
                <c:pt idx="2">
                  <c:v>0</c:v>
                </c:pt>
                <c:pt idx="3">
                  <c:v>12802.5</c:v>
                </c:pt>
                <c:pt idx="4">
                  <c:v>12802.5</c:v>
                </c:pt>
                <c:pt idx="5">
                  <c:v>18066.5</c:v>
                </c:pt>
                <c:pt idx="6">
                  <c:v>22285</c:v>
                </c:pt>
                <c:pt idx="7">
                  <c:v>24266</c:v>
                </c:pt>
                <c:pt idx="8">
                  <c:v>24487.5</c:v>
                </c:pt>
                <c:pt idx="9">
                  <c:v>24520.5</c:v>
                </c:pt>
                <c:pt idx="10">
                  <c:v>25399</c:v>
                </c:pt>
                <c:pt idx="11">
                  <c:v>26276</c:v>
                </c:pt>
                <c:pt idx="12">
                  <c:v>26620</c:v>
                </c:pt>
                <c:pt idx="13">
                  <c:v>26659</c:v>
                </c:pt>
                <c:pt idx="14">
                  <c:v>27357</c:v>
                </c:pt>
                <c:pt idx="15">
                  <c:v>27730</c:v>
                </c:pt>
                <c:pt idx="16">
                  <c:v>28808</c:v>
                </c:pt>
                <c:pt idx="17">
                  <c:v>29862.5</c:v>
                </c:pt>
              </c:numCache>
            </c:numRef>
          </c:xVal>
          <c:yVal>
            <c:numRef>
              <c:f>'B (2)'!$N$21:$N$156</c:f>
              <c:numCache>
                <c:formatCode>General</c:formatCode>
                <c:ptCount val="136"/>
                <c:pt idx="9">
                  <c:v>1.8057049965136684E-3</c:v>
                </c:pt>
                <c:pt idx="13">
                  <c:v>-4.8544099990976974E-3</c:v>
                </c:pt>
                <c:pt idx="17">
                  <c:v>-4.9388750048819929E-3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A4A-4A2D-A15E-761FD3161F22}"/>
            </c:ext>
          </c:extLst>
        </c:ser>
        <c:ser>
          <c:idx val="7"/>
          <c:order val="7"/>
          <c:tx>
            <c:strRef>
              <c:f>'B (2)'!$O$20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'B (2)'!$F$21:$F$156</c:f>
              <c:numCache>
                <c:formatCode>General</c:formatCode>
                <c:ptCount val="136"/>
                <c:pt idx="0">
                  <c:v>-3</c:v>
                </c:pt>
                <c:pt idx="1">
                  <c:v>-0.5</c:v>
                </c:pt>
                <c:pt idx="2">
                  <c:v>0</c:v>
                </c:pt>
                <c:pt idx="3">
                  <c:v>12802.5</c:v>
                </c:pt>
                <c:pt idx="4">
                  <c:v>12802.5</c:v>
                </c:pt>
                <c:pt idx="5">
                  <c:v>18066.5</c:v>
                </c:pt>
                <c:pt idx="6">
                  <c:v>22285</c:v>
                </c:pt>
                <c:pt idx="7">
                  <c:v>24266</c:v>
                </c:pt>
                <c:pt idx="8">
                  <c:v>24487.5</c:v>
                </c:pt>
                <c:pt idx="9">
                  <c:v>24520.5</c:v>
                </c:pt>
                <c:pt idx="10">
                  <c:v>25399</c:v>
                </c:pt>
                <c:pt idx="11">
                  <c:v>26276</c:v>
                </c:pt>
                <c:pt idx="12">
                  <c:v>26620</c:v>
                </c:pt>
                <c:pt idx="13">
                  <c:v>26659</c:v>
                </c:pt>
                <c:pt idx="14">
                  <c:v>27357</c:v>
                </c:pt>
                <c:pt idx="15">
                  <c:v>27730</c:v>
                </c:pt>
                <c:pt idx="16">
                  <c:v>28808</c:v>
                </c:pt>
                <c:pt idx="17">
                  <c:v>29862.5</c:v>
                </c:pt>
              </c:numCache>
            </c:numRef>
          </c:xVal>
          <c:yVal>
            <c:numRef>
              <c:f>'B (2)'!$O$21:$O$156</c:f>
              <c:numCache>
                <c:formatCode>General</c:formatCode>
                <c:ptCount val="13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4A-4A2D-A15E-761FD3161F22}"/>
            </c:ext>
          </c:extLst>
        </c:ser>
        <c:ser>
          <c:idx val="8"/>
          <c:order val="8"/>
          <c:tx>
            <c:strRef>
              <c:f>'B (2)'!$Y$1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'B (2)'!$X$2:$X$20</c:f>
              <c:numCache>
                <c:formatCode>General</c:formatCode>
                <c:ptCount val="19"/>
                <c:pt idx="0">
                  <c:v>-2000</c:v>
                </c:pt>
                <c:pt idx="1">
                  <c:v>0</c:v>
                </c:pt>
                <c:pt idx="2">
                  <c:v>2000</c:v>
                </c:pt>
                <c:pt idx="3">
                  <c:v>4000</c:v>
                </c:pt>
                <c:pt idx="4">
                  <c:v>6000</c:v>
                </c:pt>
                <c:pt idx="5">
                  <c:v>8000</c:v>
                </c:pt>
                <c:pt idx="6">
                  <c:v>10000</c:v>
                </c:pt>
                <c:pt idx="7">
                  <c:v>12000</c:v>
                </c:pt>
                <c:pt idx="8">
                  <c:v>14000</c:v>
                </c:pt>
                <c:pt idx="9">
                  <c:v>16000</c:v>
                </c:pt>
                <c:pt idx="10">
                  <c:v>18000</c:v>
                </c:pt>
                <c:pt idx="11">
                  <c:v>20000</c:v>
                </c:pt>
                <c:pt idx="12">
                  <c:v>22000</c:v>
                </c:pt>
                <c:pt idx="13">
                  <c:v>24000</c:v>
                </c:pt>
                <c:pt idx="14">
                  <c:v>26000</c:v>
                </c:pt>
                <c:pt idx="15">
                  <c:v>28000</c:v>
                </c:pt>
                <c:pt idx="16">
                  <c:v>30000</c:v>
                </c:pt>
                <c:pt idx="17">
                  <c:v>32000</c:v>
                </c:pt>
              </c:numCache>
            </c:numRef>
          </c:xVal>
          <c:yVal>
            <c:numRef>
              <c:f>'B (2)'!$Y$2:$Y$20</c:f>
              <c:numCache>
                <c:formatCode>General</c:formatCode>
                <c:ptCount val="19"/>
                <c:pt idx="0">
                  <c:v>-5.7121023107053722E-3</c:v>
                </c:pt>
                <c:pt idx="1">
                  <c:v>-2.6003196495753035E-3</c:v>
                </c:pt>
                <c:pt idx="2">
                  <c:v>9.1241858500559964E-5</c:v>
                </c:pt>
                <c:pt idx="3">
                  <c:v>2.3625822135222179E-3</c:v>
                </c:pt>
                <c:pt idx="4">
                  <c:v>4.2137014154896707E-3</c:v>
                </c:pt>
                <c:pt idx="5">
                  <c:v>5.6445994644029173E-3</c:v>
                </c:pt>
                <c:pt idx="6">
                  <c:v>6.6552763602619591E-3</c:v>
                </c:pt>
                <c:pt idx="7">
                  <c:v>7.2457321030667942E-3</c:v>
                </c:pt>
                <c:pt idx="8">
                  <c:v>7.4159666928174262E-3</c:v>
                </c:pt>
                <c:pt idx="9">
                  <c:v>7.1659801295138499E-3</c:v>
                </c:pt>
                <c:pt idx="10">
                  <c:v>6.4957724131560722E-3</c:v>
                </c:pt>
                <c:pt idx="11">
                  <c:v>5.4053435437440844E-3</c:v>
                </c:pt>
                <c:pt idx="12">
                  <c:v>3.8946935212778935E-3</c:v>
                </c:pt>
                <c:pt idx="13">
                  <c:v>1.9638223457574891E-3</c:v>
                </c:pt>
                <c:pt idx="14">
                  <c:v>-3.8726998281710806E-4</c:v>
                </c:pt>
                <c:pt idx="15">
                  <c:v>-3.1585834644459118E-3</c:v>
                </c:pt>
                <c:pt idx="16">
                  <c:v>-6.3501180991289291E-3</c:v>
                </c:pt>
                <c:pt idx="17">
                  <c:v>-9.9618738868661461E-3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9A4A-4A2D-A15E-761FD3161F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8121792"/>
        <c:axId val="1"/>
      </c:scatterChart>
      <c:valAx>
        <c:axId val="898121792"/>
        <c:scaling>
          <c:orientation val="minMax"/>
          <c:max val="80000"/>
          <c:min val="-6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765399840714977"/>
              <c:y val="0.863057324840764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327354260089683E-2"/>
              <c:y val="0.378980891719745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9812179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5.6801195814648729E-2"/>
          <c:y val="0.91719745222929938"/>
          <c:w val="0.93572496263079219"/>
          <c:h val="0.9808917197452229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VW Boo - O-C Diagr.</a:t>
            </a:r>
          </a:p>
        </c:rich>
      </c:tx>
      <c:layout>
        <c:manualLayout>
          <c:xMode val="edge"/>
          <c:yMode val="edge"/>
          <c:x val="0.36963748343338271"/>
          <c:y val="3.59477124183006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56458778843689"/>
          <c:y val="0.15686324570837709"/>
          <c:w val="0.80528182575582996"/>
          <c:h val="0.63725693569028186"/>
        </c:manualLayout>
      </c:layout>
      <c:scatterChart>
        <c:scatterStyle val="lineMarker"/>
        <c:varyColors val="0"/>
        <c:ser>
          <c:idx val="0"/>
          <c:order val="0"/>
          <c:tx>
            <c:strRef>
              <c:f>'B (2)'!$H$20:$H$20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'B (2)'!$F$21:$F$156</c:f>
              <c:numCache>
                <c:formatCode>General</c:formatCode>
                <c:ptCount val="136"/>
                <c:pt idx="0">
                  <c:v>-3</c:v>
                </c:pt>
                <c:pt idx="1">
                  <c:v>-0.5</c:v>
                </c:pt>
                <c:pt idx="2">
                  <c:v>0</c:v>
                </c:pt>
                <c:pt idx="3">
                  <c:v>12802.5</c:v>
                </c:pt>
                <c:pt idx="4">
                  <c:v>12802.5</c:v>
                </c:pt>
                <c:pt idx="5">
                  <c:v>18066.5</c:v>
                </c:pt>
                <c:pt idx="6">
                  <c:v>22285</c:v>
                </c:pt>
                <c:pt idx="7">
                  <c:v>24266</c:v>
                </c:pt>
                <c:pt idx="8">
                  <c:v>24487.5</c:v>
                </c:pt>
                <c:pt idx="9">
                  <c:v>24520.5</c:v>
                </c:pt>
                <c:pt idx="10">
                  <c:v>25399</c:v>
                </c:pt>
                <c:pt idx="11">
                  <c:v>26276</c:v>
                </c:pt>
                <c:pt idx="12">
                  <c:v>26620</c:v>
                </c:pt>
                <c:pt idx="13">
                  <c:v>26659</c:v>
                </c:pt>
                <c:pt idx="14">
                  <c:v>27357</c:v>
                </c:pt>
                <c:pt idx="15">
                  <c:v>27730</c:v>
                </c:pt>
                <c:pt idx="16">
                  <c:v>28808</c:v>
                </c:pt>
                <c:pt idx="17">
                  <c:v>29862.5</c:v>
                </c:pt>
              </c:numCache>
            </c:numRef>
          </c:xVal>
          <c:yVal>
            <c:numRef>
              <c:f>'B (2)'!$H$21:$H$156</c:f>
              <c:numCache>
                <c:formatCode>General</c:formatCode>
                <c:ptCount val="13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0A5-4E36-8D23-29B67721E325}"/>
            </c:ext>
          </c:extLst>
        </c:ser>
        <c:ser>
          <c:idx val="1"/>
          <c:order val="1"/>
          <c:tx>
            <c:strRef>
              <c:f>'B (2)'!$I$20:$I$20</c:f>
              <c:strCache>
                <c:ptCount val="1"/>
                <c:pt idx="0">
                  <c:v>AAVSO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(2)'!$D$21:$D$38</c:f>
                <c:numCache>
                  <c:formatCode>General</c:formatCode>
                  <c:ptCount val="18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4.0000000000000002E-4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4.0000000000000002E-4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4.0000000000000002E-4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'B (2)'!$F$21:$F$156</c:f>
              <c:numCache>
                <c:formatCode>General</c:formatCode>
                <c:ptCount val="136"/>
                <c:pt idx="0">
                  <c:v>-3</c:v>
                </c:pt>
                <c:pt idx="1">
                  <c:v>-0.5</c:v>
                </c:pt>
                <c:pt idx="2">
                  <c:v>0</c:v>
                </c:pt>
                <c:pt idx="3">
                  <c:v>12802.5</c:v>
                </c:pt>
                <c:pt idx="4">
                  <c:v>12802.5</c:v>
                </c:pt>
                <c:pt idx="5">
                  <c:v>18066.5</c:v>
                </c:pt>
                <c:pt idx="6">
                  <c:v>22285</c:v>
                </c:pt>
                <c:pt idx="7">
                  <c:v>24266</c:v>
                </c:pt>
                <c:pt idx="8">
                  <c:v>24487.5</c:v>
                </c:pt>
                <c:pt idx="9">
                  <c:v>24520.5</c:v>
                </c:pt>
                <c:pt idx="10">
                  <c:v>25399</c:v>
                </c:pt>
                <c:pt idx="11">
                  <c:v>26276</c:v>
                </c:pt>
                <c:pt idx="12">
                  <c:v>26620</c:v>
                </c:pt>
                <c:pt idx="13">
                  <c:v>26659</c:v>
                </c:pt>
                <c:pt idx="14">
                  <c:v>27357</c:v>
                </c:pt>
                <c:pt idx="15">
                  <c:v>27730</c:v>
                </c:pt>
                <c:pt idx="16">
                  <c:v>28808</c:v>
                </c:pt>
                <c:pt idx="17">
                  <c:v>29862.5</c:v>
                </c:pt>
              </c:numCache>
            </c:numRef>
          </c:xVal>
          <c:yVal>
            <c:numRef>
              <c:f>'B (2)'!$I$21:$I$156</c:f>
              <c:numCache>
                <c:formatCode>General</c:formatCode>
                <c:ptCount val="13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0A5-4E36-8D23-29B67721E325}"/>
            </c:ext>
          </c:extLst>
        </c:ser>
        <c:ser>
          <c:idx val="3"/>
          <c:order val="2"/>
          <c:tx>
            <c:strRef>
              <c:f>'B (2)'!$J$20</c:f>
              <c:strCache>
                <c:ptCount val="1"/>
                <c:pt idx="0">
                  <c:v>BAV, BBSAG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(2)'!$D$21:$D$38</c:f>
                <c:numCache>
                  <c:formatCode>General</c:formatCode>
                  <c:ptCount val="18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4.0000000000000002E-4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4.0000000000000002E-4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4.0000000000000002E-4</c:v>
                  </c:pt>
                </c:numCache>
              </c:numRef>
            </c:plus>
            <c:minus>
              <c:numRef>
                <c:f>'B (2)'!$D$21:$D$38</c:f>
                <c:numCache>
                  <c:formatCode>General</c:formatCode>
                  <c:ptCount val="18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4.0000000000000002E-4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4.0000000000000002E-4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(2)'!$F$21:$F$156</c:f>
              <c:numCache>
                <c:formatCode>General</c:formatCode>
                <c:ptCount val="136"/>
                <c:pt idx="0">
                  <c:v>-3</c:v>
                </c:pt>
                <c:pt idx="1">
                  <c:v>-0.5</c:v>
                </c:pt>
                <c:pt idx="2">
                  <c:v>0</c:v>
                </c:pt>
                <c:pt idx="3">
                  <c:v>12802.5</c:v>
                </c:pt>
                <c:pt idx="4">
                  <c:v>12802.5</c:v>
                </c:pt>
                <c:pt idx="5">
                  <c:v>18066.5</c:v>
                </c:pt>
                <c:pt idx="6">
                  <c:v>22285</c:v>
                </c:pt>
                <c:pt idx="7">
                  <c:v>24266</c:v>
                </c:pt>
                <c:pt idx="8">
                  <c:v>24487.5</c:v>
                </c:pt>
                <c:pt idx="9">
                  <c:v>24520.5</c:v>
                </c:pt>
                <c:pt idx="10">
                  <c:v>25399</c:v>
                </c:pt>
                <c:pt idx="11">
                  <c:v>26276</c:v>
                </c:pt>
                <c:pt idx="12">
                  <c:v>26620</c:v>
                </c:pt>
                <c:pt idx="13">
                  <c:v>26659</c:v>
                </c:pt>
                <c:pt idx="14">
                  <c:v>27357</c:v>
                </c:pt>
                <c:pt idx="15">
                  <c:v>27730</c:v>
                </c:pt>
                <c:pt idx="16">
                  <c:v>28808</c:v>
                </c:pt>
                <c:pt idx="17">
                  <c:v>29862.5</c:v>
                </c:pt>
              </c:numCache>
            </c:numRef>
          </c:xVal>
          <c:yVal>
            <c:numRef>
              <c:f>'B (2)'!$J$21:$J$156</c:f>
              <c:numCache>
                <c:formatCode>General</c:formatCode>
                <c:ptCount val="136"/>
                <c:pt idx="3">
                  <c:v>8.230524996179156E-3</c:v>
                </c:pt>
                <c:pt idx="4">
                  <c:v>1.023052499658661E-2</c:v>
                </c:pt>
                <c:pt idx="5">
                  <c:v>5.4671649995725602E-3</c:v>
                </c:pt>
                <c:pt idx="6">
                  <c:v>1.9078500044997782E-3</c:v>
                </c:pt>
                <c:pt idx="7">
                  <c:v>2.8865999775007367E-4</c:v>
                </c:pt>
                <c:pt idx="8">
                  <c:v>2.2323749944916926E-3</c:v>
                </c:pt>
                <c:pt idx="12">
                  <c:v>-5.1380000513745472E-4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0A5-4E36-8D23-29B67721E325}"/>
            </c:ext>
          </c:extLst>
        </c:ser>
        <c:ser>
          <c:idx val="4"/>
          <c:order val="3"/>
          <c:tx>
            <c:strRef>
              <c:f>'B (2)'!$K$20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(2)'!$D$21:$D$38</c:f>
                <c:numCache>
                  <c:formatCode>General</c:formatCode>
                  <c:ptCount val="18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4.0000000000000002E-4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4.0000000000000002E-4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4.0000000000000002E-4</c:v>
                  </c:pt>
                </c:numCache>
              </c:numRef>
            </c:plus>
            <c:minus>
              <c:numRef>
                <c:f>'B (2)'!$D$21:$D$38</c:f>
                <c:numCache>
                  <c:formatCode>General</c:formatCode>
                  <c:ptCount val="18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4.0000000000000002E-4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4.0000000000000002E-4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(2)'!$F$21:$F$156</c:f>
              <c:numCache>
                <c:formatCode>General</c:formatCode>
                <c:ptCount val="136"/>
                <c:pt idx="0">
                  <c:v>-3</c:v>
                </c:pt>
                <c:pt idx="1">
                  <c:v>-0.5</c:v>
                </c:pt>
                <c:pt idx="2">
                  <c:v>0</c:v>
                </c:pt>
                <c:pt idx="3">
                  <c:v>12802.5</c:v>
                </c:pt>
                <c:pt idx="4">
                  <c:v>12802.5</c:v>
                </c:pt>
                <c:pt idx="5">
                  <c:v>18066.5</c:v>
                </c:pt>
                <c:pt idx="6">
                  <c:v>22285</c:v>
                </c:pt>
                <c:pt idx="7">
                  <c:v>24266</c:v>
                </c:pt>
                <c:pt idx="8">
                  <c:v>24487.5</c:v>
                </c:pt>
                <c:pt idx="9">
                  <c:v>24520.5</c:v>
                </c:pt>
                <c:pt idx="10">
                  <c:v>25399</c:v>
                </c:pt>
                <c:pt idx="11">
                  <c:v>26276</c:v>
                </c:pt>
                <c:pt idx="12">
                  <c:v>26620</c:v>
                </c:pt>
                <c:pt idx="13">
                  <c:v>26659</c:v>
                </c:pt>
                <c:pt idx="14">
                  <c:v>27357</c:v>
                </c:pt>
                <c:pt idx="15">
                  <c:v>27730</c:v>
                </c:pt>
                <c:pt idx="16">
                  <c:v>28808</c:v>
                </c:pt>
                <c:pt idx="17">
                  <c:v>29862.5</c:v>
                </c:pt>
              </c:numCache>
            </c:numRef>
          </c:xVal>
          <c:yVal>
            <c:numRef>
              <c:f>'B (2)'!$K$21:$K$156</c:f>
              <c:numCache>
                <c:formatCode>General</c:formatCode>
                <c:ptCount val="136"/>
                <c:pt idx="10">
                  <c:v>-1.5270099975168705E-3</c:v>
                </c:pt>
                <c:pt idx="11">
                  <c:v>-1.7812400037655607E-3</c:v>
                </c:pt>
                <c:pt idx="14">
                  <c:v>-8.0942999920807779E-4</c:v>
                </c:pt>
                <c:pt idx="15">
                  <c:v>1.072999948519282E-4</c:v>
                </c:pt>
                <c:pt idx="16">
                  <c:v>-3.9639200040255673E-3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0A5-4E36-8D23-29B67721E325}"/>
            </c:ext>
          </c:extLst>
        </c:ser>
        <c:ser>
          <c:idx val="2"/>
          <c:order val="4"/>
          <c:tx>
            <c:strRef>
              <c:f>'B (2)'!$L$20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(2)'!$D$21:$D$38</c:f>
                <c:numCache>
                  <c:formatCode>General</c:formatCode>
                  <c:ptCount val="18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4.0000000000000002E-4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4.0000000000000002E-4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4.0000000000000002E-4</c:v>
                  </c:pt>
                </c:numCache>
              </c:numRef>
            </c:plus>
            <c:minus>
              <c:numRef>
                <c:f>'B (2)'!$D$21:$D$38</c:f>
                <c:numCache>
                  <c:formatCode>General</c:formatCode>
                  <c:ptCount val="18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4.0000000000000002E-4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4.0000000000000002E-4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(2)'!$F$21:$F$156</c:f>
              <c:numCache>
                <c:formatCode>General</c:formatCode>
                <c:ptCount val="136"/>
                <c:pt idx="0">
                  <c:v>-3</c:v>
                </c:pt>
                <c:pt idx="1">
                  <c:v>-0.5</c:v>
                </c:pt>
                <c:pt idx="2">
                  <c:v>0</c:v>
                </c:pt>
                <c:pt idx="3">
                  <c:v>12802.5</c:v>
                </c:pt>
                <c:pt idx="4">
                  <c:v>12802.5</c:v>
                </c:pt>
                <c:pt idx="5">
                  <c:v>18066.5</c:v>
                </c:pt>
                <c:pt idx="6">
                  <c:v>22285</c:v>
                </c:pt>
                <c:pt idx="7">
                  <c:v>24266</c:v>
                </c:pt>
                <c:pt idx="8">
                  <c:v>24487.5</c:v>
                </c:pt>
                <c:pt idx="9">
                  <c:v>24520.5</c:v>
                </c:pt>
                <c:pt idx="10">
                  <c:v>25399</c:v>
                </c:pt>
                <c:pt idx="11">
                  <c:v>26276</c:v>
                </c:pt>
                <c:pt idx="12">
                  <c:v>26620</c:v>
                </c:pt>
                <c:pt idx="13">
                  <c:v>26659</c:v>
                </c:pt>
                <c:pt idx="14">
                  <c:v>27357</c:v>
                </c:pt>
                <c:pt idx="15">
                  <c:v>27730</c:v>
                </c:pt>
                <c:pt idx="16">
                  <c:v>28808</c:v>
                </c:pt>
                <c:pt idx="17">
                  <c:v>29862.5</c:v>
                </c:pt>
              </c:numCache>
            </c:numRef>
          </c:xVal>
          <c:yVal>
            <c:numRef>
              <c:f>'B (2)'!$L$21:$L$156</c:f>
              <c:numCache>
                <c:formatCode>General</c:formatCode>
                <c:ptCount val="13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0A5-4E36-8D23-29B67721E325}"/>
            </c:ext>
          </c:extLst>
        </c:ser>
        <c:ser>
          <c:idx val="5"/>
          <c:order val="5"/>
          <c:tx>
            <c:strRef>
              <c:f>'B (2)'!$M$20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(2)'!$D$21:$D$38</c:f>
                <c:numCache>
                  <c:formatCode>General</c:formatCode>
                  <c:ptCount val="18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4.0000000000000002E-4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4.0000000000000002E-4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4.0000000000000002E-4</c:v>
                  </c:pt>
                </c:numCache>
              </c:numRef>
            </c:plus>
            <c:minus>
              <c:numRef>
                <c:f>'B (2)'!$D$21:$D$38</c:f>
                <c:numCache>
                  <c:formatCode>General</c:formatCode>
                  <c:ptCount val="18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4.0000000000000002E-4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4.0000000000000002E-4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(2)'!$F$21:$F$156</c:f>
              <c:numCache>
                <c:formatCode>General</c:formatCode>
                <c:ptCount val="136"/>
                <c:pt idx="0">
                  <c:v>-3</c:v>
                </c:pt>
                <c:pt idx="1">
                  <c:v>-0.5</c:v>
                </c:pt>
                <c:pt idx="2">
                  <c:v>0</c:v>
                </c:pt>
                <c:pt idx="3">
                  <c:v>12802.5</c:v>
                </c:pt>
                <c:pt idx="4">
                  <c:v>12802.5</c:v>
                </c:pt>
                <c:pt idx="5">
                  <c:v>18066.5</c:v>
                </c:pt>
                <c:pt idx="6">
                  <c:v>22285</c:v>
                </c:pt>
                <c:pt idx="7">
                  <c:v>24266</c:v>
                </c:pt>
                <c:pt idx="8">
                  <c:v>24487.5</c:v>
                </c:pt>
                <c:pt idx="9">
                  <c:v>24520.5</c:v>
                </c:pt>
                <c:pt idx="10">
                  <c:v>25399</c:v>
                </c:pt>
                <c:pt idx="11">
                  <c:v>26276</c:v>
                </c:pt>
                <c:pt idx="12">
                  <c:v>26620</c:v>
                </c:pt>
                <c:pt idx="13">
                  <c:v>26659</c:v>
                </c:pt>
                <c:pt idx="14">
                  <c:v>27357</c:v>
                </c:pt>
                <c:pt idx="15">
                  <c:v>27730</c:v>
                </c:pt>
                <c:pt idx="16">
                  <c:v>28808</c:v>
                </c:pt>
                <c:pt idx="17">
                  <c:v>29862.5</c:v>
                </c:pt>
              </c:numCache>
            </c:numRef>
          </c:xVal>
          <c:yVal>
            <c:numRef>
              <c:f>'B (2)'!$M$21:$M$156</c:f>
              <c:numCache>
                <c:formatCode>General</c:formatCode>
                <c:ptCount val="136"/>
                <c:pt idx="0">
                  <c:v>-2.9430299982777797E-3</c:v>
                </c:pt>
                <c:pt idx="1">
                  <c:v>-2.4405049989582039E-3</c:v>
                </c:pt>
                <c:pt idx="2">
                  <c:v>-3.3000000039464794E-3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0A5-4E36-8D23-29B67721E325}"/>
            </c:ext>
          </c:extLst>
        </c:ser>
        <c:ser>
          <c:idx val="6"/>
          <c:order val="6"/>
          <c:tx>
            <c:strRef>
              <c:f>'B (2)'!$N$20</c:f>
              <c:strCache>
                <c:ptCount val="1"/>
                <c:pt idx="0">
                  <c:v>Other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(2)'!$D$21:$D$38</c:f>
                <c:numCache>
                  <c:formatCode>General</c:formatCode>
                  <c:ptCount val="18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4.0000000000000002E-4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4.0000000000000002E-4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4.0000000000000002E-4</c:v>
                  </c:pt>
                </c:numCache>
              </c:numRef>
            </c:plus>
            <c:minus>
              <c:numRef>
                <c:f>'B (2)'!$D$21:$D$38</c:f>
                <c:numCache>
                  <c:formatCode>General</c:formatCode>
                  <c:ptCount val="18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4.0000000000000002E-4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4.0000000000000002E-4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(2)'!$F$21:$F$156</c:f>
              <c:numCache>
                <c:formatCode>General</c:formatCode>
                <c:ptCount val="136"/>
                <c:pt idx="0">
                  <c:v>-3</c:v>
                </c:pt>
                <c:pt idx="1">
                  <c:v>-0.5</c:v>
                </c:pt>
                <c:pt idx="2">
                  <c:v>0</c:v>
                </c:pt>
                <c:pt idx="3">
                  <c:v>12802.5</c:v>
                </c:pt>
                <c:pt idx="4">
                  <c:v>12802.5</c:v>
                </c:pt>
                <c:pt idx="5">
                  <c:v>18066.5</c:v>
                </c:pt>
                <c:pt idx="6">
                  <c:v>22285</c:v>
                </c:pt>
                <c:pt idx="7">
                  <c:v>24266</c:v>
                </c:pt>
                <c:pt idx="8">
                  <c:v>24487.5</c:v>
                </c:pt>
                <c:pt idx="9">
                  <c:v>24520.5</c:v>
                </c:pt>
                <c:pt idx="10">
                  <c:v>25399</c:v>
                </c:pt>
                <c:pt idx="11">
                  <c:v>26276</c:v>
                </c:pt>
                <c:pt idx="12">
                  <c:v>26620</c:v>
                </c:pt>
                <c:pt idx="13">
                  <c:v>26659</c:v>
                </c:pt>
                <c:pt idx="14">
                  <c:v>27357</c:v>
                </c:pt>
                <c:pt idx="15">
                  <c:v>27730</c:v>
                </c:pt>
                <c:pt idx="16">
                  <c:v>28808</c:v>
                </c:pt>
                <c:pt idx="17">
                  <c:v>29862.5</c:v>
                </c:pt>
              </c:numCache>
            </c:numRef>
          </c:xVal>
          <c:yVal>
            <c:numRef>
              <c:f>'B (2)'!$N$21:$N$156</c:f>
              <c:numCache>
                <c:formatCode>General</c:formatCode>
                <c:ptCount val="136"/>
                <c:pt idx="9">
                  <c:v>1.8057049965136684E-3</c:v>
                </c:pt>
                <c:pt idx="13">
                  <c:v>-4.8544099990976974E-3</c:v>
                </c:pt>
                <c:pt idx="17">
                  <c:v>-4.9388750048819929E-3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0A5-4E36-8D23-29B67721E325}"/>
            </c:ext>
          </c:extLst>
        </c:ser>
        <c:ser>
          <c:idx val="7"/>
          <c:order val="7"/>
          <c:tx>
            <c:strRef>
              <c:f>'B (2)'!$O$20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'B (2)'!$F$21:$F$156</c:f>
              <c:numCache>
                <c:formatCode>General</c:formatCode>
                <c:ptCount val="136"/>
                <c:pt idx="0">
                  <c:v>-3</c:v>
                </c:pt>
                <c:pt idx="1">
                  <c:v>-0.5</c:v>
                </c:pt>
                <c:pt idx="2">
                  <c:v>0</c:v>
                </c:pt>
                <c:pt idx="3">
                  <c:v>12802.5</c:v>
                </c:pt>
                <c:pt idx="4">
                  <c:v>12802.5</c:v>
                </c:pt>
                <c:pt idx="5">
                  <c:v>18066.5</c:v>
                </c:pt>
                <c:pt idx="6">
                  <c:v>22285</c:v>
                </c:pt>
                <c:pt idx="7">
                  <c:v>24266</c:v>
                </c:pt>
                <c:pt idx="8">
                  <c:v>24487.5</c:v>
                </c:pt>
                <c:pt idx="9">
                  <c:v>24520.5</c:v>
                </c:pt>
                <c:pt idx="10">
                  <c:v>25399</c:v>
                </c:pt>
                <c:pt idx="11">
                  <c:v>26276</c:v>
                </c:pt>
                <c:pt idx="12">
                  <c:v>26620</c:v>
                </c:pt>
                <c:pt idx="13">
                  <c:v>26659</c:v>
                </c:pt>
                <c:pt idx="14">
                  <c:v>27357</c:v>
                </c:pt>
                <c:pt idx="15">
                  <c:v>27730</c:v>
                </c:pt>
                <c:pt idx="16">
                  <c:v>28808</c:v>
                </c:pt>
                <c:pt idx="17">
                  <c:v>29862.5</c:v>
                </c:pt>
              </c:numCache>
            </c:numRef>
          </c:xVal>
          <c:yVal>
            <c:numRef>
              <c:f>'B (2)'!$O$21:$O$156</c:f>
              <c:numCache>
                <c:formatCode>General</c:formatCode>
                <c:ptCount val="13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0A5-4E36-8D23-29B67721E325}"/>
            </c:ext>
          </c:extLst>
        </c:ser>
        <c:ser>
          <c:idx val="8"/>
          <c:order val="8"/>
          <c:tx>
            <c:strRef>
              <c:f>'B (2)'!$Y$1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'B (2)'!$X$2:$X$20</c:f>
              <c:numCache>
                <c:formatCode>General</c:formatCode>
                <c:ptCount val="19"/>
                <c:pt idx="0">
                  <c:v>-2000</c:v>
                </c:pt>
                <c:pt idx="1">
                  <c:v>0</c:v>
                </c:pt>
                <c:pt idx="2">
                  <c:v>2000</c:v>
                </c:pt>
                <c:pt idx="3">
                  <c:v>4000</c:v>
                </c:pt>
                <c:pt idx="4">
                  <c:v>6000</c:v>
                </c:pt>
                <c:pt idx="5">
                  <c:v>8000</c:v>
                </c:pt>
                <c:pt idx="6">
                  <c:v>10000</c:v>
                </c:pt>
                <c:pt idx="7">
                  <c:v>12000</c:v>
                </c:pt>
                <c:pt idx="8">
                  <c:v>14000</c:v>
                </c:pt>
                <c:pt idx="9">
                  <c:v>16000</c:v>
                </c:pt>
                <c:pt idx="10">
                  <c:v>18000</c:v>
                </c:pt>
                <c:pt idx="11">
                  <c:v>20000</c:v>
                </c:pt>
                <c:pt idx="12">
                  <c:v>22000</c:v>
                </c:pt>
                <c:pt idx="13">
                  <c:v>24000</c:v>
                </c:pt>
                <c:pt idx="14">
                  <c:v>26000</c:v>
                </c:pt>
                <c:pt idx="15">
                  <c:v>28000</c:v>
                </c:pt>
                <c:pt idx="16">
                  <c:v>30000</c:v>
                </c:pt>
                <c:pt idx="17">
                  <c:v>32000</c:v>
                </c:pt>
              </c:numCache>
            </c:numRef>
          </c:xVal>
          <c:yVal>
            <c:numRef>
              <c:f>'B (2)'!$Y$2:$Y$20</c:f>
              <c:numCache>
                <c:formatCode>General</c:formatCode>
                <c:ptCount val="19"/>
                <c:pt idx="0">
                  <c:v>-5.7121023107053722E-3</c:v>
                </c:pt>
                <c:pt idx="1">
                  <c:v>-2.6003196495753035E-3</c:v>
                </c:pt>
                <c:pt idx="2">
                  <c:v>9.1241858500559964E-5</c:v>
                </c:pt>
                <c:pt idx="3">
                  <c:v>2.3625822135222179E-3</c:v>
                </c:pt>
                <c:pt idx="4">
                  <c:v>4.2137014154896707E-3</c:v>
                </c:pt>
                <c:pt idx="5">
                  <c:v>5.6445994644029173E-3</c:v>
                </c:pt>
                <c:pt idx="6">
                  <c:v>6.6552763602619591E-3</c:v>
                </c:pt>
                <c:pt idx="7">
                  <c:v>7.2457321030667942E-3</c:v>
                </c:pt>
                <c:pt idx="8">
                  <c:v>7.4159666928174262E-3</c:v>
                </c:pt>
                <c:pt idx="9">
                  <c:v>7.1659801295138499E-3</c:v>
                </c:pt>
                <c:pt idx="10">
                  <c:v>6.4957724131560722E-3</c:v>
                </c:pt>
                <c:pt idx="11">
                  <c:v>5.4053435437440844E-3</c:v>
                </c:pt>
                <c:pt idx="12">
                  <c:v>3.8946935212778935E-3</c:v>
                </c:pt>
                <c:pt idx="13">
                  <c:v>1.9638223457574891E-3</c:v>
                </c:pt>
                <c:pt idx="14">
                  <c:v>-3.8726998281710806E-4</c:v>
                </c:pt>
                <c:pt idx="15">
                  <c:v>-3.1585834644459118E-3</c:v>
                </c:pt>
                <c:pt idx="16">
                  <c:v>-6.3501180991289291E-3</c:v>
                </c:pt>
                <c:pt idx="17">
                  <c:v>-9.9618738868661461E-3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90A5-4E36-8D23-29B67721E3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8110312"/>
        <c:axId val="1"/>
      </c:scatterChart>
      <c:valAx>
        <c:axId val="898110312"/>
        <c:scaling>
          <c:orientation val="minMax"/>
          <c:max val="72000"/>
          <c:min val="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475334147587993"/>
              <c:y val="0.859479868937951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2"/>
          <c:min val="-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1155115511551157E-2"/>
              <c:y val="0.375818022747156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9811031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9009900990099011E-3"/>
          <c:y val="0.91503576758787508"/>
          <c:w val="0.98019957901301946"/>
          <c:h val="0.9803955878064262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VW Boo -- O-C Diagr</a:t>
            </a:r>
          </a:p>
        </c:rich>
      </c:tx>
      <c:layout>
        <c:manualLayout>
          <c:xMode val="edge"/>
          <c:yMode val="edge"/>
          <c:x val="0.40293091568682116"/>
          <c:y val="3.16742081447963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680214152422631E-2"/>
          <c:y val="0.11085985097463033"/>
          <c:w val="0.86935390595656137"/>
          <c:h val="0.76470672713112353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(2)'!$E$20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(2)'!$D$21:$D$52</c:f>
              <c:numCache>
                <c:formatCode>General</c:formatCode>
                <c:ptCount val="32"/>
                <c:pt idx="0">
                  <c:v>-2.9999999999999997E-4</c:v>
                </c:pt>
                <c:pt idx="1">
                  <c:v>-5.0000000000000002E-5</c:v>
                </c:pt>
                <c:pt idx="2">
                  <c:v>0</c:v>
                </c:pt>
                <c:pt idx="3">
                  <c:v>1.2802500000000001</c:v>
                </c:pt>
                <c:pt idx="4">
                  <c:v>1.2802500000000001</c:v>
                </c:pt>
                <c:pt idx="5">
                  <c:v>1.8066500000000001</c:v>
                </c:pt>
                <c:pt idx="6">
                  <c:v>2.2284999999999999</c:v>
                </c:pt>
                <c:pt idx="7">
                  <c:v>2.4266000000000001</c:v>
                </c:pt>
                <c:pt idx="8">
                  <c:v>2.44875</c:v>
                </c:pt>
                <c:pt idx="9">
                  <c:v>2.4520499999999998</c:v>
                </c:pt>
                <c:pt idx="10">
                  <c:v>2.5398999999999998</c:v>
                </c:pt>
                <c:pt idx="11">
                  <c:v>2.6276000000000002</c:v>
                </c:pt>
                <c:pt idx="12">
                  <c:v>2.6619999999999999</c:v>
                </c:pt>
                <c:pt idx="13">
                  <c:v>2.6659000000000002</c:v>
                </c:pt>
                <c:pt idx="14">
                  <c:v>2.7357</c:v>
                </c:pt>
                <c:pt idx="15">
                  <c:v>2.7730000000000001</c:v>
                </c:pt>
                <c:pt idx="16">
                  <c:v>2.8807999999999998</c:v>
                </c:pt>
                <c:pt idx="17">
                  <c:v>2.9862500000000001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xVal>
          <c:yVal>
            <c:numRef>
              <c:f>'Q_fit (2)'!$E$21:$E$52</c:f>
              <c:numCache>
                <c:formatCode>General</c:formatCode>
                <c:ptCount val="32"/>
                <c:pt idx="0">
                  <c:v>-2.9430299982777797E-3</c:v>
                </c:pt>
                <c:pt idx="1">
                  <c:v>-2.4405049989582039E-3</c:v>
                </c:pt>
                <c:pt idx="2">
                  <c:v>-3.3000000039464794E-3</c:v>
                </c:pt>
                <c:pt idx="3">
                  <c:v>8.230524996179156E-3</c:v>
                </c:pt>
                <c:pt idx="4">
                  <c:v>1.023052499658661E-2</c:v>
                </c:pt>
                <c:pt idx="5">
                  <c:v>5.4671649995725602E-3</c:v>
                </c:pt>
                <c:pt idx="6">
                  <c:v>1.9078500044997782E-3</c:v>
                </c:pt>
                <c:pt idx="7">
                  <c:v>2.8865999775007367E-4</c:v>
                </c:pt>
                <c:pt idx="8">
                  <c:v>2.2323749944916926E-3</c:v>
                </c:pt>
                <c:pt idx="9">
                  <c:v>1.8057049965136684E-3</c:v>
                </c:pt>
                <c:pt idx="10">
                  <c:v>-1.5270099975168705E-3</c:v>
                </c:pt>
                <c:pt idx="11">
                  <c:v>-1.7812400037655607E-3</c:v>
                </c:pt>
                <c:pt idx="12">
                  <c:v>-5.1380000513745472E-4</c:v>
                </c:pt>
                <c:pt idx="13">
                  <c:v>-4.8544099990976974E-3</c:v>
                </c:pt>
                <c:pt idx="14">
                  <c:v>-8.0942999920807779E-4</c:v>
                </c:pt>
                <c:pt idx="15">
                  <c:v>1.072999948519282E-4</c:v>
                </c:pt>
                <c:pt idx="16">
                  <c:v>-3.9639200040255673E-3</c:v>
                </c:pt>
                <c:pt idx="17">
                  <c:v>-4.9388750048819929E-3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2A7-4323-8066-B2B8A709AE33}"/>
            </c:ext>
          </c:extLst>
        </c:ser>
        <c:ser>
          <c:idx val="1"/>
          <c:order val="1"/>
          <c:tx>
            <c:strRef>
              <c:f>'Q_fit (2)'!$V$1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(2)'!$U$2:$U$37</c:f>
              <c:numCache>
                <c:formatCode>General</c:formatCode>
                <c:ptCount val="36"/>
                <c:pt idx="0">
                  <c:v>-0.6</c:v>
                </c:pt>
                <c:pt idx="1">
                  <c:v>-0.4</c:v>
                </c:pt>
                <c:pt idx="2">
                  <c:v>-0.2</c:v>
                </c:pt>
                <c:pt idx="3">
                  <c:v>0</c:v>
                </c:pt>
                <c:pt idx="4">
                  <c:v>0.2</c:v>
                </c:pt>
                <c:pt idx="5">
                  <c:v>0.4</c:v>
                </c:pt>
                <c:pt idx="6">
                  <c:v>0.6</c:v>
                </c:pt>
                <c:pt idx="7">
                  <c:v>0.8</c:v>
                </c:pt>
                <c:pt idx="8">
                  <c:v>1</c:v>
                </c:pt>
                <c:pt idx="9">
                  <c:v>1.2</c:v>
                </c:pt>
                <c:pt idx="10">
                  <c:v>1.4</c:v>
                </c:pt>
                <c:pt idx="11">
                  <c:v>1.6</c:v>
                </c:pt>
                <c:pt idx="12">
                  <c:v>1.8</c:v>
                </c:pt>
                <c:pt idx="13">
                  <c:v>2</c:v>
                </c:pt>
                <c:pt idx="14">
                  <c:v>2.2000000000000002</c:v>
                </c:pt>
                <c:pt idx="15">
                  <c:v>2.4</c:v>
                </c:pt>
                <c:pt idx="16">
                  <c:v>2.6</c:v>
                </c:pt>
                <c:pt idx="17">
                  <c:v>2.8</c:v>
                </c:pt>
                <c:pt idx="18">
                  <c:v>3</c:v>
                </c:pt>
                <c:pt idx="19">
                  <c:v>3.2</c:v>
                </c:pt>
                <c:pt idx="20">
                  <c:v>3.4</c:v>
                </c:pt>
                <c:pt idx="21">
                  <c:v>3.6</c:v>
                </c:pt>
              </c:numCache>
            </c:numRef>
          </c:xVal>
          <c:yVal>
            <c:numRef>
              <c:f>'Q_fit (2)'!$V$2:$V$37</c:f>
              <c:numCache>
                <c:formatCode>General</c:formatCode>
                <c:ptCount val="36"/>
                <c:pt idx="0">
                  <c:v>-1.3196500566230692E-2</c:v>
                </c:pt>
                <c:pt idx="1">
                  <c:v>-9.2444291716441349E-3</c:v>
                </c:pt>
                <c:pt idx="2">
                  <c:v>-5.7125554092208189E-3</c:v>
                </c:pt>
                <c:pt idx="3">
                  <c:v>-2.600879278960749E-3</c:v>
                </c:pt>
                <c:pt idx="4">
                  <c:v>9.0599219136077032E-5</c:v>
                </c:pt>
                <c:pt idx="5">
                  <c:v>2.3618800850696586E-3</c:v>
                </c:pt>
                <c:pt idx="6">
                  <c:v>4.2129633188399945E-3</c:v>
                </c:pt>
                <c:pt idx="7">
                  <c:v>5.6438489204470883E-3</c:v>
                </c:pt>
                <c:pt idx="8">
                  <c:v>6.6545368898909369E-3</c:v>
                </c:pt>
                <c:pt idx="9">
                  <c:v>7.2450272271715388E-3</c:v>
                </c:pt>
                <c:pt idx="10">
                  <c:v>7.4153199322889024E-3</c:v>
                </c:pt>
                <c:pt idx="11">
                  <c:v>7.1654150052430157E-3</c:v>
                </c:pt>
                <c:pt idx="12">
                  <c:v>6.49531244603389E-3</c:v>
                </c:pt>
                <c:pt idx="13">
                  <c:v>5.4050122546615113E-3</c:v>
                </c:pt>
                <c:pt idx="14">
                  <c:v>3.8945144311258902E-3</c:v>
                </c:pt>
                <c:pt idx="15">
                  <c:v>1.9638189754270265E-3</c:v>
                </c:pt>
                <c:pt idx="16">
                  <c:v>-3.8707411243507628E-4</c:v>
                </c:pt>
                <c:pt idx="17">
                  <c:v>-3.158164832460425E-3</c:v>
                </c:pt>
                <c:pt idx="18">
                  <c:v>-6.3494531846490232E-3</c:v>
                </c:pt>
                <c:pt idx="19">
                  <c:v>-9.9609391690008708E-3</c:v>
                </c:pt>
                <c:pt idx="20">
                  <c:v>-1.3992622785515947E-2</c:v>
                </c:pt>
                <c:pt idx="21">
                  <c:v>-1.8444504034194273E-2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2A7-4323-8066-B2B8A709A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7497392"/>
        <c:axId val="1"/>
      </c:scatterChart>
      <c:valAx>
        <c:axId val="777497392"/>
        <c:scaling>
          <c:orientation val="minMax"/>
          <c:max val="3"/>
          <c:min val="-0.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Cycle/10^n</a:t>
                </a:r>
              </a:p>
            </c:rich>
          </c:tx>
          <c:layout>
            <c:manualLayout>
              <c:xMode val="edge"/>
              <c:yMode val="edge"/>
              <c:x val="0.68620345533731353"/>
              <c:y val="0.938914977256802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1.4999999999999999E-2"/>
          <c:min val="-0.0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</a:t>
                </a:r>
              </a:p>
            </c:rich>
          </c:tx>
          <c:layout>
            <c:manualLayout>
              <c:xMode val="edge"/>
              <c:yMode val="edge"/>
              <c:x val="1.098901098901099E-2"/>
              <c:y val="0.463801380031115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7497392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1501869958562873"/>
          <c:y val="0.93891497725680217"/>
          <c:w val="0.45299196574787126"/>
          <c:h val="0.9886887329129108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VW Boo - O-C Diagr.</a:t>
            </a:r>
          </a:p>
        </c:rich>
      </c:tx>
      <c:layout>
        <c:manualLayout>
          <c:xMode val="edge"/>
          <c:yMode val="edge"/>
          <c:x val="0.38313640528661724"/>
          <c:y val="3.49854227405247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65689983076276"/>
          <c:y val="0.13994189017784567"/>
          <c:w val="0.81952721917126481"/>
          <c:h val="0.67638580252625402"/>
        </c:manualLayout>
      </c:layout>
      <c:scatterChart>
        <c:scatterStyle val="lineMarker"/>
        <c:varyColors val="0"/>
        <c:ser>
          <c:idx val="0"/>
          <c:order val="0"/>
          <c:tx>
            <c:strRef>
              <c:f>'B (4)'!$H$20:$H$20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'B (4)'!$F$21:$F$767</c:f>
              <c:numCache>
                <c:formatCode>General</c:formatCode>
                <c:ptCount val="747"/>
                <c:pt idx="0">
                  <c:v>-76679</c:v>
                </c:pt>
                <c:pt idx="1">
                  <c:v>-75662.5</c:v>
                </c:pt>
                <c:pt idx="2">
                  <c:v>-70480</c:v>
                </c:pt>
                <c:pt idx="3">
                  <c:v>-70477</c:v>
                </c:pt>
                <c:pt idx="4">
                  <c:v>-70471</c:v>
                </c:pt>
                <c:pt idx="5">
                  <c:v>-70468.5</c:v>
                </c:pt>
                <c:pt idx="6">
                  <c:v>-70465.5</c:v>
                </c:pt>
                <c:pt idx="7">
                  <c:v>-70459.5</c:v>
                </c:pt>
                <c:pt idx="8">
                  <c:v>-70419</c:v>
                </c:pt>
                <c:pt idx="9">
                  <c:v>-70384</c:v>
                </c:pt>
                <c:pt idx="10">
                  <c:v>-70366</c:v>
                </c:pt>
                <c:pt idx="11">
                  <c:v>-70363.5</c:v>
                </c:pt>
                <c:pt idx="12">
                  <c:v>-70273</c:v>
                </c:pt>
                <c:pt idx="13">
                  <c:v>-70270</c:v>
                </c:pt>
                <c:pt idx="14">
                  <c:v>-70200</c:v>
                </c:pt>
                <c:pt idx="15">
                  <c:v>-70197</c:v>
                </c:pt>
                <c:pt idx="16">
                  <c:v>-70182.5</c:v>
                </c:pt>
                <c:pt idx="17">
                  <c:v>-58929</c:v>
                </c:pt>
                <c:pt idx="18">
                  <c:v>-58859</c:v>
                </c:pt>
                <c:pt idx="19">
                  <c:v>-58809.5</c:v>
                </c:pt>
                <c:pt idx="20">
                  <c:v>-58725</c:v>
                </c:pt>
                <c:pt idx="21">
                  <c:v>-58649</c:v>
                </c:pt>
                <c:pt idx="22">
                  <c:v>-58634.5</c:v>
                </c:pt>
                <c:pt idx="23">
                  <c:v>-58587.5</c:v>
                </c:pt>
                <c:pt idx="24">
                  <c:v>-57618</c:v>
                </c:pt>
                <c:pt idx="25">
                  <c:v>-56575</c:v>
                </c:pt>
                <c:pt idx="26">
                  <c:v>-56449.5</c:v>
                </c:pt>
                <c:pt idx="27">
                  <c:v>-55389</c:v>
                </c:pt>
                <c:pt idx="28">
                  <c:v>-54536</c:v>
                </c:pt>
                <c:pt idx="29">
                  <c:v>-54416</c:v>
                </c:pt>
                <c:pt idx="30">
                  <c:v>-54416</c:v>
                </c:pt>
                <c:pt idx="31">
                  <c:v>-53411</c:v>
                </c:pt>
                <c:pt idx="32">
                  <c:v>-53236</c:v>
                </c:pt>
                <c:pt idx="33">
                  <c:v>-41509</c:v>
                </c:pt>
                <c:pt idx="34">
                  <c:v>-41506.5</c:v>
                </c:pt>
                <c:pt idx="35">
                  <c:v>-41506</c:v>
                </c:pt>
                <c:pt idx="36">
                  <c:v>-37335.5</c:v>
                </c:pt>
                <c:pt idx="37">
                  <c:v>-37309.5</c:v>
                </c:pt>
                <c:pt idx="38">
                  <c:v>-37306.5</c:v>
                </c:pt>
                <c:pt idx="39">
                  <c:v>-37041</c:v>
                </c:pt>
                <c:pt idx="40">
                  <c:v>-37038</c:v>
                </c:pt>
                <c:pt idx="41">
                  <c:v>-35960</c:v>
                </c:pt>
                <c:pt idx="42">
                  <c:v>-35164.5</c:v>
                </c:pt>
                <c:pt idx="43">
                  <c:v>-35094</c:v>
                </c:pt>
                <c:pt idx="44">
                  <c:v>-34904.5</c:v>
                </c:pt>
                <c:pt idx="45">
                  <c:v>-34885</c:v>
                </c:pt>
                <c:pt idx="46">
                  <c:v>-32007.5</c:v>
                </c:pt>
                <c:pt idx="47">
                  <c:v>-31051</c:v>
                </c:pt>
                <c:pt idx="48">
                  <c:v>-31051</c:v>
                </c:pt>
                <c:pt idx="49">
                  <c:v>-30771</c:v>
                </c:pt>
                <c:pt idx="50">
                  <c:v>-29737.5</c:v>
                </c:pt>
                <c:pt idx="51">
                  <c:v>-29704.5</c:v>
                </c:pt>
                <c:pt idx="52">
                  <c:v>-28800</c:v>
                </c:pt>
                <c:pt idx="53">
                  <c:v>-28799.5</c:v>
                </c:pt>
                <c:pt idx="54">
                  <c:v>-28703.5</c:v>
                </c:pt>
                <c:pt idx="55">
                  <c:v>-28703.5</c:v>
                </c:pt>
                <c:pt idx="56">
                  <c:v>-28651</c:v>
                </c:pt>
                <c:pt idx="57">
                  <c:v>-28645</c:v>
                </c:pt>
                <c:pt idx="58">
                  <c:v>-28645</c:v>
                </c:pt>
                <c:pt idx="59">
                  <c:v>-28645</c:v>
                </c:pt>
                <c:pt idx="60">
                  <c:v>-27926</c:v>
                </c:pt>
                <c:pt idx="61">
                  <c:v>-27920</c:v>
                </c:pt>
                <c:pt idx="62">
                  <c:v>-27728</c:v>
                </c:pt>
                <c:pt idx="63">
                  <c:v>-27728</c:v>
                </c:pt>
                <c:pt idx="64">
                  <c:v>-27725</c:v>
                </c:pt>
                <c:pt idx="65">
                  <c:v>-27725</c:v>
                </c:pt>
                <c:pt idx="66">
                  <c:v>-27710.5</c:v>
                </c:pt>
                <c:pt idx="67">
                  <c:v>-27704</c:v>
                </c:pt>
                <c:pt idx="68">
                  <c:v>-26497</c:v>
                </c:pt>
                <c:pt idx="69">
                  <c:v>-24494</c:v>
                </c:pt>
                <c:pt idx="70">
                  <c:v>-24423</c:v>
                </c:pt>
                <c:pt idx="71">
                  <c:v>-24420</c:v>
                </c:pt>
                <c:pt idx="72">
                  <c:v>-24386</c:v>
                </c:pt>
                <c:pt idx="73">
                  <c:v>-24357</c:v>
                </c:pt>
                <c:pt idx="74">
                  <c:v>-24354</c:v>
                </c:pt>
                <c:pt idx="75">
                  <c:v>-24351</c:v>
                </c:pt>
                <c:pt idx="76">
                  <c:v>-23454</c:v>
                </c:pt>
                <c:pt idx="77">
                  <c:v>-23439.5</c:v>
                </c:pt>
                <c:pt idx="78">
                  <c:v>-23439.5</c:v>
                </c:pt>
                <c:pt idx="79">
                  <c:v>-23410</c:v>
                </c:pt>
                <c:pt idx="80">
                  <c:v>-21479</c:v>
                </c:pt>
                <c:pt idx="81">
                  <c:v>-19865</c:v>
                </c:pt>
                <c:pt idx="82">
                  <c:v>-19252.5</c:v>
                </c:pt>
                <c:pt idx="83">
                  <c:v>-19221</c:v>
                </c:pt>
                <c:pt idx="84">
                  <c:v>-19221</c:v>
                </c:pt>
                <c:pt idx="85">
                  <c:v>-19075</c:v>
                </c:pt>
                <c:pt idx="86">
                  <c:v>-17985.5</c:v>
                </c:pt>
                <c:pt idx="87">
                  <c:v>-17985</c:v>
                </c:pt>
                <c:pt idx="88">
                  <c:v>-17240</c:v>
                </c:pt>
                <c:pt idx="89">
                  <c:v>-17167</c:v>
                </c:pt>
                <c:pt idx="90">
                  <c:v>-17018.5</c:v>
                </c:pt>
                <c:pt idx="91">
                  <c:v>-17018.5</c:v>
                </c:pt>
                <c:pt idx="92">
                  <c:v>-16985.5</c:v>
                </c:pt>
                <c:pt idx="93">
                  <c:v>-16107</c:v>
                </c:pt>
                <c:pt idx="94">
                  <c:v>-16062.5</c:v>
                </c:pt>
                <c:pt idx="95">
                  <c:v>-16030.5</c:v>
                </c:pt>
                <c:pt idx="96">
                  <c:v>-15948.5</c:v>
                </c:pt>
                <c:pt idx="97">
                  <c:v>-15895.5</c:v>
                </c:pt>
                <c:pt idx="98">
                  <c:v>-15869.5</c:v>
                </c:pt>
                <c:pt idx="99">
                  <c:v>-15230</c:v>
                </c:pt>
                <c:pt idx="100">
                  <c:v>-14886</c:v>
                </c:pt>
                <c:pt idx="101">
                  <c:v>-14847</c:v>
                </c:pt>
                <c:pt idx="102">
                  <c:v>-14824</c:v>
                </c:pt>
                <c:pt idx="103">
                  <c:v>-14821</c:v>
                </c:pt>
                <c:pt idx="104">
                  <c:v>-14149</c:v>
                </c:pt>
                <c:pt idx="105">
                  <c:v>-13776</c:v>
                </c:pt>
                <c:pt idx="106">
                  <c:v>-12698</c:v>
                </c:pt>
                <c:pt idx="107">
                  <c:v>-11759</c:v>
                </c:pt>
                <c:pt idx="108">
                  <c:v>-11643.5</c:v>
                </c:pt>
                <c:pt idx="109">
                  <c:v>-10650</c:v>
                </c:pt>
                <c:pt idx="110">
                  <c:v>-9642</c:v>
                </c:pt>
                <c:pt idx="111">
                  <c:v>-9503</c:v>
                </c:pt>
                <c:pt idx="112">
                  <c:v>-9490.5</c:v>
                </c:pt>
                <c:pt idx="113">
                  <c:v>-8438.5</c:v>
                </c:pt>
                <c:pt idx="114">
                  <c:v>-8368</c:v>
                </c:pt>
                <c:pt idx="115">
                  <c:v>-7606</c:v>
                </c:pt>
                <c:pt idx="116">
                  <c:v>-7547.5</c:v>
                </c:pt>
                <c:pt idx="117">
                  <c:v>-7546.5</c:v>
                </c:pt>
                <c:pt idx="118">
                  <c:v>-7320</c:v>
                </c:pt>
                <c:pt idx="119">
                  <c:v>-7320</c:v>
                </c:pt>
                <c:pt idx="120">
                  <c:v>-7188.5</c:v>
                </c:pt>
                <c:pt idx="121">
                  <c:v>-6631</c:v>
                </c:pt>
                <c:pt idx="122">
                  <c:v>-6496.5</c:v>
                </c:pt>
                <c:pt idx="123">
                  <c:v>-6493.5</c:v>
                </c:pt>
                <c:pt idx="124">
                  <c:v>-6397</c:v>
                </c:pt>
                <c:pt idx="125">
                  <c:v>-6242</c:v>
                </c:pt>
                <c:pt idx="126">
                  <c:v>-5510.5</c:v>
                </c:pt>
                <c:pt idx="127">
                  <c:v>-5490</c:v>
                </c:pt>
                <c:pt idx="128">
                  <c:v>-5374</c:v>
                </c:pt>
                <c:pt idx="129">
                  <c:v>-5251.5</c:v>
                </c:pt>
                <c:pt idx="130">
                  <c:v>-5208.5</c:v>
                </c:pt>
                <c:pt idx="131">
                  <c:v>-5194</c:v>
                </c:pt>
                <c:pt idx="132">
                  <c:v>-5177</c:v>
                </c:pt>
                <c:pt idx="133">
                  <c:v>-5101</c:v>
                </c:pt>
                <c:pt idx="134">
                  <c:v>-4161</c:v>
                </c:pt>
                <c:pt idx="135">
                  <c:v>-3514</c:v>
                </c:pt>
                <c:pt idx="136">
                  <c:v>-3209.5</c:v>
                </c:pt>
                <c:pt idx="137">
                  <c:v>-3185.5</c:v>
                </c:pt>
                <c:pt idx="138">
                  <c:v>-3080</c:v>
                </c:pt>
                <c:pt idx="139">
                  <c:v>-2177.5</c:v>
                </c:pt>
                <c:pt idx="140">
                  <c:v>-2175.5</c:v>
                </c:pt>
                <c:pt idx="141">
                  <c:v>-2169.5</c:v>
                </c:pt>
                <c:pt idx="142">
                  <c:v>-2160</c:v>
                </c:pt>
                <c:pt idx="143">
                  <c:v>-2160</c:v>
                </c:pt>
                <c:pt idx="144">
                  <c:v>-2157</c:v>
                </c:pt>
                <c:pt idx="145">
                  <c:v>-2145.5</c:v>
                </c:pt>
                <c:pt idx="146">
                  <c:v>-2145.5</c:v>
                </c:pt>
                <c:pt idx="147">
                  <c:v>-2099.5</c:v>
                </c:pt>
                <c:pt idx="148">
                  <c:v>-2091</c:v>
                </c:pt>
                <c:pt idx="149">
                  <c:v>-2090.5</c:v>
                </c:pt>
                <c:pt idx="150">
                  <c:v>-2053</c:v>
                </c:pt>
                <c:pt idx="151">
                  <c:v>-2015</c:v>
                </c:pt>
                <c:pt idx="152">
                  <c:v>-2015</c:v>
                </c:pt>
                <c:pt idx="153">
                  <c:v>-2015</c:v>
                </c:pt>
                <c:pt idx="154">
                  <c:v>-2008.5</c:v>
                </c:pt>
                <c:pt idx="155">
                  <c:v>-2008.5</c:v>
                </c:pt>
                <c:pt idx="156">
                  <c:v>-1184</c:v>
                </c:pt>
                <c:pt idx="157">
                  <c:v>-1184</c:v>
                </c:pt>
                <c:pt idx="158">
                  <c:v>-1056</c:v>
                </c:pt>
                <c:pt idx="159">
                  <c:v>-1056</c:v>
                </c:pt>
                <c:pt idx="160">
                  <c:v>-1035.5</c:v>
                </c:pt>
                <c:pt idx="161">
                  <c:v>-1035.5</c:v>
                </c:pt>
                <c:pt idx="162">
                  <c:v>-1013</c:v>
                </c:pt>
                <c:pt idx="163">
                  <c:v>-927.5</c:v>
                </c:pt>
                <c:pt idx="164">
                  <c:v>-927.5</c:v>
                </c:pt>
                <c:pt idx="165">
                  <c:v>-876</c:v>
                </c:pt>
                <c:pt idx="166">
                  <c:v>-876</c:v>
                </c:pt>
                <c:pt idx="167">
                  <c:v>-303</c:v>
                </c:pt>
                <c:pt idx="168">
                  <c:v>-256.5</c:v>
                </c:pt>
                <c:pt idx="169">
                  <c:v>-253.5</c:v>
                </c:pt>
                <c:pt idx="170">
                  <c:v>-247.5</c:v>
                </c:pt>
                <c:pt idx="171">
                  <c:v>-172</c:v>
                </c:pt>
                <c:pt idx="172">
                  <c:v>-171.5</c:v>
                </c:pt>
                <c:pt idx="173">
                  <c:v>-137</c:v>
                </c:pt>
                <c:pt idx="174">
                  <c:v>-57.5</c:v>
                </c:pt>
                <c:pt idx="175">
                  <c:v>-20.5</c:v>
                </c:pt>
                <c:pt idx="176">
                  <c:v>-20</c:v>
                </c:pt>
                <c:pt idx="177">
                  <c:v>0</c:v>
                </c:pt>
                <c:pt idx="178">
                  <c:v>0.5</c:v>
                </c:pt>
                <c:pt idx="179">
                  <c:v>4.5</c:v>
                </c:pt>
                <c:pt idx="180">
                  <c:v>4.5</c:v>
                </c:pt>
                <c:pt idx="181">
                  <c:v>947.5</c:v>
                </c:pt>
                <c:pt idx="182">
                  <c:v>989.5</c:v>
                </c:pt>
                <c:pt idx="183">
                  <c:v>992</c:v>
                </c:pt>
                <c:pt idx="184">
                  <c:v>1112</c:v>
                </c:pt>
                <c:pt idx="185">
                  <c:v>1163.5</c:v>
                </c:pt>
                <c:pt idx="186">
                  <c:v>1175.5</c:v>
                </c:pt>
                <c:pt idx="187">
                  <c:v>1178</c:v>
                </c:pt>
                <c:pt idx="188">
                  <c:v>1190</c:v>
                </c:pt>
                <c:pt idx="189">
                  <c:v>1301.5</c:v>
                </c:pt>
                <c:pt idx="190">
                  <c:v>1301.5</c:v>
                </c:pt>
                <c:pt idx="191">
                  <c:v>1301.5</c:v>
                </c:pt>
              </c:numCache>
            </c:numRef>
          </c:xVal>
          <c:yVal>
            <c:numRef>
              <c:f>'B (4)'!$H$21:$H$767</c:f>
              <c:numCache>
                <c:formatCode>General</c:formatCode>
                <c:ptCount val="747"/>
                <c:pt idx="2">
                  <c:v>-0.19550400000298396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CF6-440E-A9C8-BF6E463F9078}"/>
            </c:ext>
          </c:extLst>
        </c:ser>
        <c:ser>
          <c:idx val="1"/>
          <c:order val="1"/>
          <c:tx>
            <c:strRef>
              <c:f>'B (4)'!$I$20:$I$20</c:f>
              <c:strCache>
                <c:ptCount val="1"/>
                <c:pt idx="0">
                  <c:v>AAVSO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(4)'!$D$22:$D$43</c:f>
                <c:numCache>
                  <c:formatCode>General</c:formatCode>
                  <c:ptCount val="2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'B (4)'!$F$21:$F$767</c:f>
              <c:numCache>
                <c:formatCode>General</c:formatCode>
                <c:ptCount val="747"/>
                <c:pt idx="0">
                  <c:v>-76679</c:v>
                </c:pt>
                <c:pt idx="1">
                  <c:v>-75662.5</c:v>
                </c:pt>
                <c:pt idx="2">
                  <c:v>-70480</c:v>
                </c:pt>
                <c:pt idx="3">
                  <c:v>-70477</c:v>
                </c:pt>
                <c:pt idx="4">
                  <c:v>-70471</c:v>
                </c:pt>
                <c:pt idx="5">
                  <c:v>-70468.5</c:v>
                </c:pt>
                <c:pt idx="6">
                  <c:v>-70465.5</c:v>
                </c:pt>
                <c:pt idx="7">
                  <c:v>-70459.5</c:v>
                </c:pt>
                <c:pt idx="8">
                  <c:v>-70419</c:v>
                </c:pt>
                <c:pt idx="9">
                  <c:v>-70384</c:v>
                </c:pt>
                <c:pt idx="10">
                  <c:v>-70366</c:v>
                </c:pt>
                <c:pt idx="11">
                  <c:v>-70363.5</c:v>
                </c:pt>
                <c:pt idx="12">
                  <c:v>-70273</c:v>
                </c:pt>
                <c:pt idx="13">
                  <c:v>-70270</c:v>
                </c:pt>
                <c:pt idx="14">
                  <c:v>-70200</c:v>
                </c:pt>
                <c:pt idx="15">
                  <c:v>-70197</c:v>
                </c:pt>
                <c:pt idx="16">
                  <c:v>-70182.5</c:v>
                </c:pt>
                <c:pt idx="17">
                  <c:v>-58929</c:v>
                </c:pt>
                <c:pt idx="18">
                  <c:v>-58859</c:v>
                </c:pt>
                <c:pt idx="19">
                  <c:v>-58809.5</c:v>
                </c:pt>
                <c:pt idx="20">
                  <c:v>-58725</c:v>
                </c:pt>
                <c:pt idx="21">
                  <c:v>-58649</c:v>
                </c:pt>
                <c:pt idx="22">
                  <c:v>-58634.5</c:v>
                </c:pt>
                <c:pt idx="23">
                  <c:v>-58587.5</c:v>
                </c:pt>
                <c:pt idx="24">
                  <c:v>-57618</c:v>
                </c:pt>
                <c:pt idx="25">
                  <c:v>-56575</c:v>
                </c:pt>
                <c:pt idx="26">
                  <c:v>-56449.5</c:v>
                </c:pt>
                <c:pt idx="27">
                  <c:v>-55389</c:v>
                </c:pt>
                <c:pt idx="28">
                  <c:v>-54536</c:v>
                </c:pt>
                <c:pt idx="29">
                  <c:v>-54416</c:v>
                </c:pt>
                <c:pt idx="30">
                  <c:v>-54416</c:v>
                </c:pt>
                <c:pt idx="31">
                  <c:v>-53411</c:v>
                </c:pt>
                <c:pt idx="32">
                  <c:v>-53236</c:v>
                </c:pt>
                <c:pt idx="33">
                  <c:v>-41509</c:v>
                </c:pt>
                <c:pt idx="34">
                  <c:v>-41506.5</c:v>
                </c:pt>
                <c:pt idx="35">
                  <c:v>-41506</c:v>
                </c:pt>
                <c:pt idx="36">
                  <c:v>-37335.5</c:v>
                </c:pt>
                <c:pt idx="37">
                  <c:v>-37309.5</c:v>
                </c:pt>
                <c:pt idx="38">
                  <c:v>-37306.5</c:v>
                </c:pt>
                <c:pt idx="39">
                  <c:v>-37041</c:v>
                </c:pt>
                <c:pt idx="40">
                  <c:v>-37038</c:v>
                </c:pt>
                <c:pt idx="41">
                  <c:v>-35960</c:v>
                </c:pt>
                <c:pt idx="42">
                  <c:v>-35164.5</c:v>
                </c:pt>
                <c:pt idx="43">
                  <c:v>-35094</c:v>
                </c:pt>
                <c:pt idx="44">
                  <c:v>-34904.5</c:v>
                </c:pt>
                <c:pt idx="45">
                  <c:v>-34885</c:v>
                </c:pt>
                <c:pt idx="46">
                  <c:v>-32007.5</c:v>
                </c:pt>
                <c:pt idx="47">
                  <c:v>-31051</c:v>
                </c:pt>
                <c:pt idx="48">
                  <c:v>-31051</c:v>
                </c:pt>
                <c:pt idx="49">
                  <c:v>-30771</c:v>
                </c:pt>
                <c:pt idx="50">
                  <c:v>-29737.5</c:v>
                </c:pt>
                <c:pt idx="51">
                  <c:v>-29704.5</c:v>
                </c:pt>
                <c:pt idx="52">
                  <c:v>-28800</c:v>
                </c:pt>
                <c:pt idx="53">
                  <c:v>-28799.5</c:v>
                </c:pt>
                <c:pt idx="54">
                  <c:v>-28703.5</c:v>
                </c:pt>
                <c:pt idx="55">
                  <c:v>-28703.5</c:v>
                </c:pt>
                <c:pt idx="56">
                  <c:v>-28651</c:v>
                </c:pt>
                <c:pt idx="57">
                  <c:v>-28645</c:v>
                </c:pt>
                <c:pt idx="58">
                  <c:v>-28645</c:v>
                </c:pt>
                <c:pt idx="59">
                  <c:v>-28645</c:v>
                </c:pt>
                <c:pt idx="60">
                  <c:v>-27926</c:v>
                </c:pt>
                <c:pt idx="61">
                  <c:v>-27920</c:v>
                </c:pt>
                <c:pt idx="62">
                  <c:v>-27728</c:v>
                </c:pt>
                <c:pt idx="63">
                  <c:v>-27728</c:v>
                </c:pt>
                <c:pt idx="64">
                  <c:v>-27725</c:v>
                </c:pt>
                <c:pt idx="65">
                  <c:v>-27725</c:v>
                </c:pt>
                <c:pt idx="66">
                  <c:v>-27710.5</c:v>
                </c:pt>
                <c:pt idx="67">
                  <c:v>-27704</c:v>
                </c:pt>
                <c:pt idx="68">
                  <c:v>-26497</c:v>
                </c:pt>
                <c:pt idx="69">
                  <c:v>-24494</c:v>
                </c:pt>
                <c:pt idx="70">
                  <c:v>-24423</c:v>
                </c:pt>
                <c:pt idx="71">
                  <c:v>-24420</c:v>
                </c:pt>
                <c:pt idx="72">
                  <c:v>-24386</c:v>
                </c:pt>
                <c:pt idx="73">
                  <c:v>-24357</c:v>
                </c:pt>
                <c:pt idx="74">
                  <c:v>-24354</c:v>
                </c:pt>
                <c:pt idx="75">
                  <c:v>-24351</c:v>
                </c:pt>
                <c:pt idx="76">
                  <c:v>-23454</c:v>
                </c:pt>
                <c:pt idx="77">
                  <c:v>-23439.5</c:v>
                </c:pt>
                <c:pt idx="78">
                  <c:v>-23439.5</c:v>
                </c:pt>
                <c:pt idx="79">
                  <c:v>-23410</c:v>
                </c:pt>
                <c:pt idx="80">
                  <c:v>-21479</c:v>
                </c:pt>
                <c:pt idx="81">
                  <c:v>-19865</c:v>
                </c:pt>
                <c:pt idx="82">
                  <c:v>-19252.5</c:v>
                </c:pt>
                <c:pt idx="83">
                  <c:v>-19221</c:v>
                </c:pt>
                <c:pt idx="84">
                  <c:v>-19221</c:v>
                </c:pt>
                <c:pt idx="85">
                  <c:v>-19075</c:v>
                </c:pt>
                <c:pt idx="86">
                  <c:v>-17985.5</c:v>
                </c:pt>
                <c:pt idx="87">
                  <c:v>-17985</c:v>
                </c:pt>
                <c:pt idx="88">
                  <c:v>-17240</c:v>
                </c:pt>
                <c:pt idx="89">
                  <c:v>-17167</c:v>
                </c:pt>
                <c:pt idx="90">
                  <c:v>-17018.5</c:v>
                </c:pt>
                <c:pt idx="91">
                  <c:v>-17018.5</c:v>
                </c:pt>
                <c:pt idx="92">
                  <c:v>-16985.5</c:v>
                </c:pt>
                <c:pt idx="93">
                  <c:v>-16107</c:v>
                </c:pt>
                <c:pt idx="94">
                  <c:v>-16062.5</c:v>
                </c:pt>
                <c:pt idx="95">
                  <c:v>-16030.5</c:v>
                </c:pt>
                <c:pt idx="96">
                  <c:v>-15948.5</c:v>
                </c:pt>
                <c:pt idx="97">
                  <c:v>-15895.5</c:v>
                </c:pt>
                <c:pt idx="98">
                  <c:v>-15869.5</c:v>
                </c:pt>
                <c:pt idx="99">
                  <c:v>-15230</c:v>
                </c:pt>
                <c:pt idx="100">
                  <c:v>-14886</c:v>
                </c:pt>
                <c:pt idx="101">
                  <c:v>-14847</c:v>
                </c:pt>
                <c:pt idx="102">
                  <c:v>-14824</c:v>
                </c:pt>
                <c:pt idx="103">
                  <c:v>-14821</c:v>
                </c:pt>
                <c:pt idx="104">
                  <c:v>-14149</c:v>
                </c:pt>
                <c:pt idx="105">
                  <c:v>-13776</c:v>
                </c:pt>
                <c:pt idx="106">
                  <c:v>-12698</c:v>
                </c:pt>
                <c:pt idx="107">
                  <c:v>-11759</c:v>
                </c:pt>
                <c:pt idx="108">
                  <c:v>-11643.5</c:v>
                </c:pt>
                <c:pt idx="109">
                  <c:v>-10650</c:v>
                </c:pt>
                <c:pt idx="110">
                  <c:v>-9642</c:v>
                </c:pt>
                <c:pt idx="111">
                  <c:v>-9503</c:v>
                </c:pt>
                <c:pt idx="112">
                  <c:v>-9490.5</c:v>
                </c:pt>
                <c:pt idx="113">
                  <c:v>-8438.5</c:v>
                </c:pt>
                <c:pt idx="114">
                  <c:v>-8368</c:v>
                </c:pt>
                <c:pt idx="115">
                  <c:v>-7606</c:v>
                </c:pt>
                <c:pt idx="116">
                  <c:v>-7547.5</c:v>
                </c:pt>
                <c:pt idx="117">
                  <c:v>-7546.5</c:v>
                </c:pt>
                <c:pt idx="118">
                  <c:v>-7320</c:v>
                </c:pt>
                <c:pt idx="119">
                  <c:v>-7320</c:v>
                </c:pt>
                <c:pt idx="120">
                  <c:v>-7188.5</c:v>
                </c:pt>
                <c:pt idx="121">
                  <c:v>-6631</c:v>
                </c:pt>
                <c:pt idx="122">
                  <c:v>-6496.5</c:v>
                </c:pt>
                <c:pt idx="123">
                  <c:v>-6493.5</c:v>
                </c:pt>
                <c:pt idx="124">
                  <c:v>-6397</c:v>
                </c:pt>
                <c:pt idx="125">
                  <c:v>-6242</c:v>
                </c:pt>
                <c:pt idx="126">
                  <c:v>-5510.5</c:v>
                </c:pt>
                <c:pt idx="127">
                  <c:v>-5490</c:v>
                </c:pt>
                <c:pt idx="128">
                  <c:v>-5374</c:v>
                </c:pt>
                <c:pt idx="129">
                  <c:v>-5251.5</c:v>
                </c:pt>
                <c:pt idx="130">
                  <c:v>-5208.5</c:v>
                </c:pt>
                <c:pt idx="131">
                  <c:v>-5194</c:v>
                </c:pt>
                <c:pt idx="132">
                  <c:v>-5177</c:v>
                </c:pt>
                <c:pt idx="133">
                  <c:v>-5101</c:v>
                </c:pt>
                <c:pt idx="134">
                  <c:v>-4161</c:v>
                </c:pt>
                <c:pt idx="135">
                  <c:v>-3514</c:v>
                </c:pt>
                <c:pt idx="136">
                  <c:v>-3209.5</c:v>
                </c:pt>
                <c:pt idx="137">
                  <c:v>-3185.5</c:v>
                </c:pt>
                <c:pt idx="138">
                  <c:v>-3080</c:v>
                </c:pt>
                <c:pt idx="139">
                  <c:v>-2177.5</c:v>
                </c:pt>
                <c:pt idx="140">
                  <c:v>-2175.5</c:v>
                </c:pt>
                <c:pt idx="141">
                  <c:v>-2169.5</c:v>
                </c:pt>
                <c:pt idx="142">
                  <c:v>-2160</c:v>
                </c:pt>
                <c:pt idx="143">
                  <c:v>-2160</c:v>
                </c:pt>
                <c:pt idx="144">
                  <c:v>-2157</c:v>
                </c:pt>
                <c:pt idx="145">
                  <c:v>-2145.5</c:v>
                </c:pt>
                <c:pt idx="146">
                  <c:v>-2145.5</c:v>
                </c:pt>
                <c:pt idx="147">
                  <c:v>-2099.5</c:v>
                </c:pt>
                <c:pt idx="148">
                  <c:v>-2091</c:v>
                </c:pt>
                <c:pt idx="149">
                  <c:v>-2090.5</c:v>
                </c:pt>
                <c:pt idx="150">
                  <c:v>-2053</c:v>
                </c:pt>
                <c:pt idx="151">
                  <c:v>-2015</c:v>
                </c:pt>
                <c:pt idx="152">
                  <c:v>-2015</c:v>
                </c:pt>
                <c:pt idx="153">
                  <c:v>-2015</c:v>
                </c:pt>
                <c:pt idx="154">
                  <c:v>-2008.5</c:v>
                </c:pt>
                <c:pt idx="155">
                  <c:v>-2008.5</c:v>
                </c:pt>
                <c:pt idx="156">
                  <c:v>-1184</c:v>
                </c:pt>
                <c:pt idx="157">
                  <c:v>-1184</c:v>
                </c:pt>
                <c:pt idx="158">
                  <c:v>-1056</c:v>
                </c:pt>
                <c:pt idx="159">
                  <c:v>-1056</c:v>
                </c:pt>
                <c:pt idx="160">
                  <c:v>-1035.5</c:v>
                </c:pt>
                <c:pt idx="161">
                  <c:v>-1035.5</c:v>
                </c:pt>
                <c:pt idx="162">
                  <c:v>-1013</c:v>
                </c:pt>
                <c:pt idx="163">
                  <c:v>-927.5</c:v>
                </c:pt>
                <c:pt idx="164">
                  <c:v>-927.5</c:v>
                </c:pt>
                <c:pt idx="165">
                  <c:v>-876</c:v>
                </c:pt>
                <c:pt idx="166">
                  <c:v>-876</c:v>
                </c:pt>
                <c:pt idx="167">
                  <c:v>-303</c:v>
                </c:pt>
                <c:pt idx="168">
                  <c:v>-256.5</c:v>
                </c:pt>
                <c:pt idx="169">
                  <c:v>-253.5</c:v>
                </c:pt>
                <c:pt idx="170">
                  <c:v>-247.5</c:v>
                </c:pt>
                <c:pt idx="171">
                  <c:v>-172</c:v>
                </c:pt>
                <c:pt idx="172">
                  <c:v>-171.5</c:v>
                </c:pt>
                <c:pt idx="173">
                  <c:v>-137</c:v>
                </c:pt>
                <c:pt idx="174">
                  <c:v>-57.5</c:v>
                </c:pt>
                <c:pt idx="175">
                  <c:v>-20.5</c:v>
                </c:pt>
                <c:pt idx="176">
                  <c:v>-20</c:v>
                </c:pt>
                <c:pt idx="177">
                  <c:v>0</c:v>
                </c:pt>
                <c:pt idx="178">
                  <c:v>0.5</c:v>
                </c:pt>
                <c:pt idx="179">
                  <c:v>4.5</c:v>
                </c:pt>
                <c:pt idx="180">
                  <c:v>4.5</c:v>
                </c:pt>
                <c:pt idx="181">
                  <c:v>947.5</c:v>
                </c:pt>
                <c:pt idx="182">
                  <c:v>989.5</c:v>
                </c:pt>
                <c:pt idx="183">
                  <c:v>992</c:v>
                </c:pt>
                <c:pt idx="184">
                  <c:v>1112</c:v>
                </c:pt>
                <c:pt idx="185">
                  <c:v>1163.5</c:v>
                </c:pt>
                <c:pt idx="186">
                  <c:v>1175.5</c:v>
                </c:pt>
                <c:pt idx="187">
                  <c:v>1178</c:v>
                </c:pt>
                <c:pt idx="188">
                  <c:v>1190</c:v>
                </c:pt>
                <c:pt idx="189">
                  <c:v>1301.5</c:v>
                </c:pt>
                <c:pt idx="190">
                  <c:v>1301.5</c:v>
                </c:pt>
                <c:pt idx="191">
                  <c:v>1301.5</c:v>
                </c:pt>
              </c:numCache>
            </c:numRef>
          </c:xVal>
          <c:yVal>
            <c:numRef>
              <c:f>'B (4)'!$I$21:$I$767</c:f>
              <c:numCache>
                <c:formatCode>General</c:formatCode>
                <c:ptCount val="747"/>
                <c:pt idx="114">
                  <c:v>8.5135999979684129E-3</c:v>
                </c:pt>
                <c:pt idx="126">
                  <c:v>8.1858499979716726E-3</c:v>
                </c:pt>
                <c:pt idx="127">
                  <c:v>7.7729999975417741E-3</c:v>
                </c:pt>
                <c:pt idx="134">
                  <c:v>5.2496999996947125E-3</c:v>
                </c:pt>
                <c:pt idx="137">
                  <c:v>2.1333499971660785E-3</c:v>
                </c:pt>
                <c:pt idx="138">
                  <c:v>1.1159999994561076E-3</c:v>
                </c:pt>
                <c:pt idx="142">
                  <c:v>-2.2680000038235448E-3</c:v>
                </c:pt>
                <c:pt idx="145">
                  <c:v>-1.374650004436262E-3</c:v>
                </c:pt>
                <c:pt idx="154">
                  <c:v>-7.9955000546760857E-4</c:v>
                </c:pt>
                <c:pt idx="156">
                  <c:v>-5.2432000011322089E-3</c:v>
                </c:pt>
                <c:pt idx="158">
                  <c:v>-5.5088000008254312E-3</c:v>
                </c:pt>
                <c:pt idx="160">
                  <c:v>-4.0216500055976212E-3</c:v>
                </c:pt>
                <c:pt idx="163">
                  <c:v>-5.5332499978248961E-3</c:v>
                </c:pt>
                <c:pt idx="165">
                  <c:v>-1.0494800000742543E-2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CF6-440E-A9C8-BF6E463F9078}"/>
            </c:ext>
          </c:extLst>
        </c:ser>
        <c:ser>
          <c:idx val="3"/>
          <c:order val="2"/>
          <c:tx>
            <c:strRef>
              <c:f>'B (4)'!$J$20</c:f>
              <c:strCache>
                <c:ptCount val="1"/>
                <c:pt idx="0">
                  <c:v>BAV, BBSAG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(4)'!$D$21:$D$43</c:f>
                <c:numCache>
                  <c:formatCode>General</c:formatCode>
                  <c:ptCount val="2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</c:numCache>
              </c:numRef>
            </c:plus>
            <c:minus>
              <c:numRef>
                <c:f>'B (4)'!$D$21:$D$43</c:f>
                <c:numCache>
                  <c:formatCode>General</c:formatCode>
                  <c:ptCount val="2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(4)'!$F$21:$F$767</c:f>
              <c:numCache>
                <c:formatCode>General</c:formatCode>
                <c:ptCount val="747"/>
                <c:pt idx="0">
                  <c:v>-76679</c:v>
                </c:pt>
                <c:pt idx="1">
                  <c:v>-75662.5</c:v>
                </c:pt>
                <c:pt idx="2">
                  <c:v>-70480</c:v>
                </c:pt>
                <c:pt idx="3">
                  <c:v>-70477</c:v>
                </c:pt>
                <c:pt idx="4">
                  <c:v>-70471</c:v>
                </c:pt>
                <c:pt idx="5">
                  <c:v>-70468.5</c:v>
                </c:pt>
                <c:pt idx="6">
                  <c:v>-70465.5</c:v>
                </c:pt>
                <c:pt idx="7">
                  <c:v>-70459.5</c:v>
                </c:pt>
                <c:pt idx="8">
                  <c:v>-70419</c:v>
                </c:pt>
                <c:pt idx="9">
                  <c:v>-70384</c:v>
                </c:pt>
                <c:pt idx="10">
                  <c:v>-70366</c:v>
                </c:pt>
                <c:pt idx="11">
                  <c:v>-70363.5</c:v>
                </c:pt>
                <c:pt idx="12">
                  <c:v>-70273</c:v>
                </c:pt>
                <c:pt idx="13">
                  <c:v>-70270</c:v>
                </c:pt>
                <c:pt idx="14">
                  <c:v>-70200</c:v>
                </c:pt>
                <c:pt idx="15">
                  <c:v>-70197</c:v>
                </c:pt>
                <c:pt idx="16">
                  <c:v>-70182.5</c:v>
                </c:pt>
                <c:pt idx="17">
                  <c:v>-58929</c:v>
                </c:pt>
                <c:pt idx="18">
                  <c:v>-58859</c:v>
                </c:pt>
                <c:pt idx="19">
                  <c:v>-58809.5</c:v>
                </c:pt>
                <c:pt idx="20">
                  <c:v>-58725</c:v>
                </c:pt>
                <c:pt idx="21">
                  <c:v>-58649</c:v>
                </c:pt>
                <c:pt idx="22">
                  <c:v>-58634.5</c:v>
                </c:pt>
                <c:pt idx="23">
                  <c:v>-58587.5</c:v>
                </c:pt>
                <c:pt idx="24">
                  <c:v>-57618</c:v>
                </c:pt>
                <c:pt idx="25">
                  <c:v>-56575</c:v>
                </c:pt>
                <c:pt idx="26">
                  <c:v>-56449.5</c:v>
                </c:pt>
                <c:pt idx="27">
                  <c:v>-55389</c:v>
                </c:pt>
                <c:pt idx="28">
                  <c:v>-54536</c:v>
                </c:pt>
                <c:pt idx="29">
                  <c:v>-54416</c:v>
                </c:pt>
                <c:pt idx="30">
                  <c:v>-54416</c:v>
                </c:pt>
                <c:pt idx="31">
                  <c:v>-53411</c:v>
                </c:pt>
                <c:pt idx="32">
                  <c:v>-53236</c:v>
                </c:pt>
                <c:pt idx="33">
                  <c:v>-41509</c:v>
                </c:pt>
                <c:pt idx="34">
                  <c:v>-41506.5</c:v>
                </c:pt>
                <c:pt idx="35">
                  <c:v>-41506</c:v>
                </c:pt>
                <c:pt idx="36">
                  <c:v>-37335.5</c:v>
                </c:pt>
                <c:pt idx="37">
                  <c:v>-37309.5</c:v>
                </c:pt>
                <c:pt idx="38">
                  <c:v>-37306.5</c:v>
                </c:pt>
                <c:pt idx="39">
                  <c:v>-37041</c:v>
                </c:pt>
                <c:pt idx="40">
                  <c:v>-37038</c:v>
                </c:pt>
                <c:pt idx="41">
                  <c:v>-35960</c:v>
                </c:pt>
                <c:pt idx="42">
                  <c:v>-35164.5</c:v>
                </c:pt>
                <c:pt idx="43">
                  <c:v>-35094</c:v>
                </c:pt>
                <c:pt idx="44">
                  <c:v>-34904.5</c:v>
                </c:pt>
                <c:pt idx="45">
                  <c:v>-34885</c:v>
                </c:pt>
                <c:pt idx="46">
                  <c:v>-32007.5</c:v>
                </c:pt>
                <c:pt idx="47">
                  <c:v>-31051</c:v>
                </c:pt>
                <c:pt idx="48">
                  <c:v>-31051</c:v>
                </c:pt>
                <c:pt idx="49">
                  <c:v>-30771</c:v>
                </c:pt>
                <c:pt idx="50">
                  <c:v>-29737.5</c:v>
                </c:pt>
                <c:pt idx="51">
                  <c:v>-29704.5</c:v>
                </c:pt>
                <c:pt idx="52">
                  <c:v>-28800</c:v>
                </c:pt>
                <c:pt idx="53">
                  <c:v>-28799.5</c:v>
                </c:pt>
                <c:pt idx="54">
                  <c:v>-28703.5</c:v>
                </c:pt>
                <c:pt idx="55">
                  <c:v>-28703.5</c:v>
                </c:pt>
                <c:pt idx="56">
                  <c:v>-28651</c:v>
                </c:pt>
                <c:pt idx="57">
                  <c:v>-28645</c:v>
                </c:pt>
                <c:pt idx="58">
                  <c:v>-28645</c:v>
                </c:pt>
                <c:pt idx="59">
                  <c:v>-28645</c:v>
                </c:pt>
                <c:pt idx="60">
                  <c:v>-27926</c:v>
                </c:pt>
                <c:pt idx="61">
                  <c:v>-27920</c:v>
                </c:pt>
                <c:pt idx="62">
                  <c:v>-27728</c:v>
                </c:pt>
                <c:pt idx="63">
                  <c:v>-27728</c:v>
                </c:pt>
                <c:pt idx="64">
                  <c:v>-27725</c:v>
                </c:pt>
                <c:pt idx="65">
                  <c:v>-27725</c:v>
                </c:pt>
                <c:pt idx="66">
                  <c:v>-27710.5</c:v>
                </c:pt>
                <c:pt idx="67">
                  <c:v>-27704</c:v>
                </c:pt>
                <c:pt idx="68">
                  <c:v>-26497</c:v>
                </c:pt>
                <c:pt idx="69">
                  <c:v>-24494</c:v>
                </c:pt>
                <c:pt idx="70">
                  <c:v>-24423</c:v>
                </c:pt>
                <c:pt idx="71">
                  <c:v>-24420</c:v>
                </c:pt>
                <c:pt idx="72">
                  <c:v>-24386</c:v>
                </c:pt>
                <c:pt idx="73">
                  <c:v>-24357</c:v>
                </c:pt>
                <c:pt idx="74">
                  <c:v>-24354</c:v>
                </c:pt>
                <c:pt idx="75">
                  <c:v>-24351</c:v>
                </c:pt>
                <c:pt idx="76">
                  <c:v>-23454</c:v>
                </c:pt>
                <c:pt idx="77">
                  <c:v>-23439.5</c:v>
                </c:pt>
                <c:pt idx="78">
                  <c:v>-23439.5</c:v>
                </c:pt>
                <c:pt idx="79">
                  <c:v>-23410</c:v>
                </c:pt>
                <c:pt idx="80">
                  <c:v>-21479</c:v>
                </c:pt>
                <c:pt idx="81">
                  <c:v>-19865</c:v>
                </c:pt>
                <c:pt idx="82">
                  <c:v>-19252.5</c:v>
                </c:pt>
                <c:pt idx="83">
                  <c:v>-19221</c:v>
                </c:pt>
                <c:pt idx="84">
                  <c:v>-19221</c:v>
                </c:pt>
                <c:pt idx="85">
                  <c:v>-19075</c:v>
                </c:pt>
                <c:pt idx="86">
                  <c:v>-17985.5</c:v>
                </c:pt>
                <c:pt idx="87">
                  <c:v>-17985</c:v>
                </c:pt>
                <c:pt idx="88">
                  <c:v>-17240</c:v>
                </c:pt>
                <c:pt idx="89">
                  <c:v>-17167</c:v>
                </c:pt>
                <c:pt idx="90">
                  <c:v>-17018.5</c:v>
                </c:pt>
                <c:pt idx="91">
                  <c:v>-17018.5</c:v>
                </c:pt>
                <c:pt idx="92">
                  <c:v>-16985.5</c:v>
                </c:pt>
                <c:pt idx="93">
                  <c:v>-16107</c:v>
                </c:pt>
                <c:pt idx="94">
                  <c:v>-16062.5</c:v>
                </c:pt>
                <c:pt idx="95">
                  <c:v>-16030.5</c:v>
                </c:pt>
                <c:pt idx="96">
                  <c:v>-15948.5</c:v>
                </c:pt>
                <c:pt idx="97">
                  <c:v>-15895.5</c:v>
                </c:pt>
                <c:pt idx="98">
                  <c:v>-15869.5</c:v>
                </c:pt>
                <c:pt idx="99">
                  <c:v>-15230</c:v>
                </c:pt>
                <c:pt idx="100">
                  <c:v>-14886</c:v>
                </c:pt>
                <c:pt idx="101">
                  <c:v>-14847</c:v>
                </c:pt>
                <c:pt idx="102">
                  <c:v>-14824</c:v>
                </c:pt>
                <c:pt idx="103">
                  <c:v>-14821</c:v>
                </c:pt>
                <c:pt idx="104">
                  <c:v>-14149</c:v>
                </c:pt>
                <c:pt idx="105">
                  <c:v>-13776</c:v>
                </c:pt>
                <c:pt idx="106">
                  <c:v>-12698</c:v>
                </c:pt>
                <c:pt idx="107">
                  <c:v>-11759</c:v>
                </c:pt>
                <c:pt idx="108">
                  <c:v>-11643.5</c:v>
                </c:pt>
                <c:pt idx="109">
                  <c:v>-10650</c:v>
                </c:pt>
                <c:pt idx="110">
                  <c:v>-9642</c:v>
                </c:pt>
                <c:pt idx="111">
                  <c:v>-9503</c:v>
                </c:pt>
                <c:pt idx="112">
                  <c:v>-9490.5</c:v>
                </c:pt>
                <c:pt idx="113">
                  <c:v>-8438.5</c:v>
                </c:pt>
                <c:pt idx="114">
                  <c:v>-8368</c:v>
                </c:pt>
                <c:pt idx="115">
                  <c:v>-7606</c:v>
                </c:pt>
                <c:pt idx="116">
                  <c:v>-7547.5</c:v>
                </c:pt>
                <c:pt idx="117">
                  <c:v>-7546.5</c:v>
                </c:pt>
                <c:pt idx="118">
                  <c:v>-7320</c:v>
                </c:pt>
                <c:pt idx="119">
                  <c:v>-7320</c:v>
                </c:pt>
                <c:pt idx="120">
                  <c:v>-7188.5</c:v>
                </c:pt>
                <c:pt idx="121">
                  <c:v>-6631</c:v>
                </c:pt>
                <c:pt idx="122">
                  <c:v>-6496.5</c:v>
                </c:pt>
                <c:pt idx="123">
                  <c:v>-6493.5</c:v>
                </c:pt>
                <c:pt idx="124">
                  <c:v>-6397</c:v>
                </c:pt>
                <c:pt idx="125">
                  <c:v>-6242</c:v>
                </c:pt>
                <c:pt idx="126">
                  <c:v>-5510.5</c:v>
                </c:pt>
                <c:pt idx="127">
                  <c:v>-5490</c:v>
                </c:pt>
                <c:pt idx="128">
                  <c:v>-5374</c:v>
                </c:pt>
                <c:pt idx="129">
                  <c:v>-5251.5</c:v>
                </c:pt>
                <c:pt idx="130">
                  <c:v>-5208.5</c:v>
                </c:pt>
                <c:pt idx="131">
                  <c:v>-5194</c:v>
                </c:pt>
                <c:pt idx="132">
                  <c:v>-5177</c:v>
                </c:pt>
                <c:pt idx="133">
                  <c:v>-5101</c:v>
                </c:pt>
                <c:pt idx="134">
                  <c:v>-4161</c:v>
                </c:pt>
                <c:pt idx="135">
                  <c:v>-3514</c:v>
                </c:pt>
                <c:pt idx="136">
                  <c:v>-3209.5</c:v>
                </c:pt>
                <c:pt idx="137">
                  <c:v>-3185.5</c:v>
                </c:pt>
                <c:pt idx="138">
                  <c:v>-3080</c:v>
                </c:pt>
                <c:pt idx="139">
                  <c:v>-2177.5</c:v>
                </c:pt>
                <c:pt idx="140">
                  <c:v>-2175.5</c:v>
                </c:pt>
                <c:pt idx="141">
                  <c:v>-2169.5</c:v>
                </c:pt>
                <c:pt idx="142">
                  <c:v>-2160</c:v>
                </c:pt>
                <c:pt idx="143">
                  <c:v>-2160</c:v>
                </c:pt>
                <c:pt idx="144">
                  <c:v>-2157</c:v>
                </c:pt>
                <c:pt idx="145">
                  <c:v>-2145.5</c:v>
                </c:pt>
                <c:pt idx="146">
                  <c:v>-2145.5</c:v>
                </c:pt>
                <c:pt idx="147">
                  <c:v>-2099.5</c:v>
                </c:pt>
                <c:pt idx="148">
                  <c:v>-2091</c:v>
                </c:pt>
                <c:pt idx="149">
                  <c:v>-2090.5</c:v>
                </c:pt>
                <c:pt idx="150">
                  <c:v>-2053</c:v>
                </c:pt>
                <c:pt idx="151">
                  <c:v>-2015</c:v>
                </c:pt>
                <c:pt idx="152">
                  <c:v>-2015</c:v>
                </c:pt>
                <c:pt idx="153">
                  <c:v>-2015</c:v>
                </c:pt>
                <c:pt idx="154">
                  <c:v>-2008.5</c:v>
                </c:pt>
                <c:pt idx="155">
                  <c:v>-2008.5</c:v>
                </c:pt>
                <c:pt idx="156">
                  <c:v>-1184</c:v>
                </c:pt>
                <c:pt idx="157">
                  <c:v>-1184</c:v>
                </c:pt>
                <c:pt idx="158">
                  <c:v>-1056</c:v>
                </c:pt>
                <c:pt idx="159">
                  <c:v>-1056</c:v>
                </c:pt>
                <c:pt idx="160">
                  <c:v>-1035.5</c:v>
                </c:pt>
                <c:pt idx="161">
                  <c:v>-1035.5</c:v>
                </c:pt>
                <c:pt idx="162">
                  <c:v>-1013</c:v>
                </c:pt>
                <c:pt idx="163">
                  <c:v>-927.5</c:v>
                </c:pt>
                <c:pt idx="164">
                  <c:v>-927.5</c:v>
                </c:pt>
                <c:pt idx="165">
                  <c:v>-876</c:v>
                </c:pt>
                <c:pt idx="166">
                  <c:v>-876</c:v>
                </c:pt>
                <c:pt idx="167">
                  <c:v>-303</c:v>
                </c:pt>
                <c:pt idx="168">
                  <c:v>-256.5</c:v>
                </c:pt>
                <c:pt idx="169">
                  <c:v>-253.5</c:v>
                </c:pt>
                <c:pt idx="170">
                  <c:v>-247.5</c:v>
                </c:pt>
                <c:pt idx="171">
                  <c:v>-172</c:v>
                </c:pt>
                <c:pt idx="172">
                  <c:v>-171.5</c:v>
                </c:pt>
                <c:pt idx="173">
                  <c:v>-137</c:v>
                </c:pt>
                <c:pt idx="174">
                  <c:v>-57.5</c:v>
                </c:pt>
                <c:pt idx="175">
                  <c:v>-20.5</c:v>
                </c:pt>
                <c:pt idx="176">
                  <c:v>-20</c:v>
                </c:pt>
                <c:pt idx="177">
                  <c:v>0</c:v>
                </c:pt>
                <c:pt idx="178">
                  <c:v>0.5</c:v>
                </c:pt>
                <c:pt idx="179">
                  <c:v>4.5</c:v>
                </c:pt>
                <c:pt idx="180">
                  <c:v>4.5</c:v>
                </c:pt>
                <c:pt idx="181">
                  <c:v>947.5</c:v>
                </c:pt>
                <c:pt idx="182">
                  <c:v>989.5</c:v>
                </c:pt>
                <c:pt idx="183">
                  <c:v>992</c:v>
                </c:pt>
                <c:pt idx="184">
                  <c:v>1112</c:v>
                </c:pt>
                <c:pt idx="185">
                  <c:v>1163.5</c:v>
                </c:pt>
                <c:pt idx="186">
                  <c:v>1175.5</c:v>
                </c:pt>
                <c:pt idx="187">
                  <c:v>1178</c:v>
                </c:pt>
                <c:pt idx="188">
                  <c:v>1190</c:v>
                </c:pt>
                <c:pt idx="189">
                  <c:v>1301.5</c:v>
                </c:pt>
                <c:pt idx="190">
                  <c:v>1301.5</c:v>
                </c:pt>
                <c:pt idx="191">
                  <c:v>1301.5</c:v>
                </c:pt>
              </c:numCache>
            </c:numRef>
          </c:xVal>
          <c:yVal>
            <c:numRef>
              <c:f>'B (4)'!$J$21:$J$767</c:f>
              <c:numCache>
                <c:formatCode>General</c:formatCode>
                <c:ptCount val="747"/>
                <c:pt idx="37">
                  <c:v>2.2281499914242886E-3</c:v>
                </c:pt>
                <c:pt idx="38">
                  <c:v>-9.7249500031466596E-3</c:v>
                </c:pt>
                <c:pt idx="39">
                  <c:v>-7.4299998232163489E-5</c:v>
                </c:pt>
                <c:pt idx="40">
                  <c:v>-1.6027400000893977E-2</c:v>
                </c:pt>
                <c:pt idx="45">
                  <c:v>-9.0354999992996454E-3</c:v>
                </c:pt>
                <c:pt idx="46">
                  <c:v>-1.8217249998997431E-2</c:v>
                </c:pt>
                <c:pt idx="52">
                  <c:v>-2.2400000016205013E-3</c:v>
                </c:pt>
                <c:pt idx="53">
                  <c:v>1.6011499974410981E-3</c:v>
                </c:pt>
                <c:pt idx="54">
                  <c:v>-1.4980500054662116E-3</c:v>
                </c:pt>
                <c:pt idx="55">
                  <c:v>5.0194999494124204E-4</c:v>
                </c:pt>
                <c:pt idx="56">
                  <c:v>-2.0577299997967202E-2</c:v>
                </c:pt>
                <c:pt idx="57">
                  <c:v>-1.8483500003640074E-2</c:v>
                </c:pt>
                <c:pt idx="58">
                  <c:v>-8.4835000016028062E-3</c:v>
                </c:pt>
                <c:pt idx="59">
                  <c:v>1.516500000434462E-3</c:v>
                </c:pt>
                <c:pt idx="60">
                  <c:v>-1.9097999975201674E-3</c:v>
                </c:pt>
                <c:pt idx="61">
                  <c:v>1.1839999933727086E-3</c:v>
                </c:pt>
                <c:pt idx="62">
                  <c:v>-4.8144000029424205E-3</c:v>
                </c:pt>
                <c:pt idx="63">
                  <c:v>1.1855999982799403E-3</c:v>
                </c:pt>
                <c:pt idx="64">
                  <c:v>-6.7675000027520582E-3</c:v>
                </c:pt>
                <c:pt idx="65">
                  <c:v>-6.7675000027520582E-3</c:v>
                </c:pt>
                <c:pt idx="66">
                  <c:v>8.6258500014082529E-3</c:v>
                </c:pt>
                <c:pt idx="67">
                  <c:v>-3.4392000015941449E-3</c:v>
                </c:pt>
                <c:pt idx="69">
                  <c:v>-2.5620000087656081E-4</c:v>
                </c:pt>
                <c:pt idx="72">
                  <c:v>6.4321999961975962E-3</c:v>
                </c:pt>
                <c:pt idx="73">
                  <c:v>-2.7810999963548966E-3</c:v>
                </c:pt>
                <c:pt idx="74">
                  <c:v>1.2265799996384885E-2</c:v>
                </c:pt>
                <c:pt idx="75">
                  <c:v>3.1270000181393698E-4</c:v>
                </c:pt>
                <c:pt idx="76">
                  <c:v>9.3358000012813136E-3</c:v>
                </c:pt>
                <c:pt idx="77">
                  <c:v>2.5291499987361021E-3</c:v>
                </c:pt>
                <c:pt idx="78">
                  <c:v>1.7729149993101601E-2</c:v>
                </c:pt>
                <c:pt idx="79">
                  <c:v>8.3569999987957999E-3</c:v>
                </c:pt>
                <c:pt idx="80">
                  <c:v>4.8782999947434291E-3</c:v>
                </c:pt>
                <c:pt idx="83">
                  <c:v>4.411699999764096E-3</c:v>
                </c:pt>
                <c:pt idx="84">
                  <c:v>4.5116999972378835E-3</c:v>
                </c:pt>
                <c:pt idx="85">
                  <c:v>5.4275000002235174E-3</c:v>
                </c:pt>
                <c:pt idx="86">
                  <c:v>2.993349997268524E-3</c:v>
                </c:pt>
                <c:pt idx="87">
                  <c:v>7.834500000171829E-3</c:v>
                </c:pt>
                <c:pt idx="88">
                  <c:v>5.3479999987757765E-3</c:v>
                </c:pt>
                <c:pt idx="89">
                  <c:v>1.2955899997905362E-2</c:v>
                </c:pt>
                <c:pt idx="90">
                  <c:v>7.3774499978753738E-3</c:v>
                </c:pt>
                <c:pt idx="91">
                  <c:v>7.5774499928229488E-3</c:v>
                </c:pt>
                <c:pt idx="100">
                  <c:v>7.5821999926120043E-3</c:v>
                </c:pt>
                <c:pt idx="110">
                  <c:v>1.056339999922784E-2</c:v>
                </c:pt>
                <c:pt idx="125">
                  <c:v>8.7833999932627194E-3</c:v>
                </c:pt>
                <c:pt idx="128">
                  <c:v>6.61979999858886E-3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CF6-440E-A9C8-BF6E463F9078}"/>
            </c:ext>
          </c:extLst>
        </c:ser>
        <c:ser>
          <c:idx val="4"/>
          <c:order val="3"/>
          <c:tx>
            <c:strRef>
              <c:f>'B (4)'!$K$20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(4)'!$D$21:$D$91</c:f>
                <c:numCache>
                  <c:formatCode>General</c:formatCode>
                  <c:ptCount val="7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5">
                    <c:v>0</c:v>
                  </c:pt>
                  <c:pt idx="46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9">
                    <c:v>0</c:v>
                  </c:pt>
                </c:numCache>
              </c:numRef>
            </c:plus>
            <c:minus>
              <c:numRef>
                <c:f>'B (4)'!$D$21:$D$91</c:f>
                <c:numCache>
                  <c:formatCode>General</c:formatCode>
                  <c:ptCount val="7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5">
                    <c:v>0</c:v>
                  </c:pt>
                  <c:pt idx="46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(4)'!$F$21:$F$767</c:f>
              <c:numCache>
                <c:formatCode>General</c:formatCode>
                <c:ptCount val="747"/>
                <c:pt idx="0">
                  <c:v>-76679</c:v>
                </c:pt>
                <c:pt idx="1">
                  <c:v>-75662.5</c:v>
                </c:pt>
                <c:pt idx="2">
                  <c:v>-70480</c:v>
                </c:pt>
                <c:pt idx="3">
                  <c:v>-70477</c:v>
                </c:pt>
                <c:pt idx="4">
                  <c:v>-70471</c:v>
                </c:pt>
                <c:pt idx="5">
                  <c:v>-70468.5</c:v>
                </c:pt>
                <c:pt idx="6">
                  <c:v>-70465.5</c:v>
                </c:pt>
                <c:pt idx="7">
                  <c:v>-70459.5</c:v>
                </c:pt>
                <c:pt idx="8">
                  <c:v>-70419</c:v>
                </c:pt>
                <c:pt idx="9">
                  <c:v>-70384</c:v>
                </c:pt>
                <c:pt idx="10">
                  <c:v>-70366</c:v>
                </c:pt>
                <c:pt idx="11">
                  <c:v>-70363.5</c:v>
                </c:pt>
                <c:pt idx="12">
                  <c:v>-70273</c:v>
                </c:pt>
                <c:pt idx="13">
                  <c:v>-70270</c:v>
                </c:pt>
                <c:pt idx="14">
                  <c:v>-70200</c:v>
                </c:pt>
                <c:pt idx="15">
                  <c:v>-70197</c:v>
                </c:pt>
                <c:pt idx="16">
                  <c:v>-70182.5</c:v>
                </c:pt>
                <c:pt idx="17">
                  <c:v>-58929</c:v>
                </c:pt>
                <c:pt idx="18">
                  <c:v>-58859</c:v>
                </c:pt>
                <c:pt idx="19">
                  <c:v>-58809.5</c:v>
                </c:pt>
                <c:pt idx="20">
                  <c:v>-58725</c:v>
                </c:pt>
                <c:pt idx="21">
                  <c:v>-58649</c:v>
                </c:pt>
                <c:pt idx="22">
                  <c:v>-58634.5</c:v>
                </c:pt>
                <c:pt idx="23">
                  <c:v>-58587.5</c:v>
                </c:pt>
                <c:pt idx="24">
                  <c:v>-57618</c:v>
                </c:pt>
                <c:pt idx="25">
                  <c:v>-56575</c:v>
                </c:pt>
                <c:pt idx="26">
                  <c:v>-56449.5</c:v>
                </c:pt>
                <c:pt idx="27">
                  <c:v>-55389</c:v>
                </c:pt>
                <c:pt idx="28">
                  <c:v>-54536</c:v>
                </c:pt>
                <c:pt idx="29">
                  <c:v>-54416</c:v>
                </c:pt>
                <c:pt idx="30">
                  <c:v>-54416</c:v>
                </c:pt>
                <c:pt idx="31">
                  <c:v>-53411</c:v>
                </c:pt>
                <c:pt idx="32">
                  <c:v>-53236</c:v>
                </c:pt>
                <c:pt idx="33">
                  <c:v>-41509</c:v>
                </c:pt>
                <c:pt idx="34">
                  <c:v>-41506.5</c:v>
                </c:pt>
                <c:pt idx="35">
                  <c:v>-41506</c:v>
                </c:pt>
                <c:pt idx="36">
                  <c:v>-37335.5</c:v>
                </c:pt>
                <c:pt idx="37">
                  <c:v>-37309.5</c:v>
                </c:pt>
                <c:pt idx="38">
                  <c:v>-37306.5</c:v>
                </c:pt>
                <c:pt idx="39">
                  <c:v>-37041</c:v>
                </c:pt>
                <c:pt idx="40">
                  <c:v>-37038</c:v>
                </c:pt>
                <c:pt idx="41">
                  <c:v>-35960</c:v>
                </c:pt>
                <c:pt idx="42">
                  <c:v>-35164.5</c:v>
                </c:pt>
                <c:pt idx="43">
                  <c:v>-35094</c:v>
                </c:pt>
                <c:pt idx="44">
                  <c:v>-34904.5</c:v>
                </c:pt>
                <c:pt idx="45">
                  <c:v>-34885</c:v>
                </c:pt>
                <c:pt idx="46">
                  <c:v>-32007.5</c:v>
                </c:pt>
                <c:pt idx="47">
                  <c:v>-31051</c:v>
                </c:pt>
                <c:pt idx="48">
                  <c:v>-31051</c:v>
                </c:pt>
                <c:pt idx="49">
                  <c:v>-30771</c:v>
                </c:pt>
                <c:pt idx="50">
                  <c:v>-29737.5</c:v>
                </c:pt>
                <c:pt idx="51">
                  <c:v>-29704.5</c:v>
                </c:pt>
                <c:pt idx="52">
                  <c:v>-28800</c:v>
                </c:pt>
                <c:pt idx="53">
                  <c:v>-28799.5</c:v>
                </c:pt>
                <c:pt idx="54">
                  <c:v>-28703.5</c:v>
                </c:pt>
                <c:pt idx="55">
                  <c:v>-28703.5</c:v>
                </c:pt>
                <c:pt idx="56">
                  <c:v>-28651</c:v>
                </c:pt>
                <c:pt idx="57">
                  <c:v>-28645</c:v>
                </c:pt>
                <c:pt idx="58">
                  <c:v>-28645</c:v>
                </c:pt>
                <c:pt idx="59">
                  <c:v>-28645</c:v>
                </c:pt>
                <c:pt idx="60">
                  <c:v>-27926</c:v>
                </c:pt>
                <c:pt idx="61">
                  <c:v>-27920</c:v>
                </c:pt>
                <c:pt idx="62">
                  <c:v>-27728</c:v>
                </c:pt>
                <c:pt idx="63">
                  <c:v>-27728</c:v>
                </c:pt>
                <c:pt idx="64">
                  <c:v>-27725</c:v>
                </c:pt>
                <c:pt idx="65">
                  <c:v>-27725</c:v>
                </c:pt>
                <c:pt idx="66">
                  <c:v>-27710.5</c:v>
                </c:pt>
                <c:pt idx="67">
                  <c:v>-27704</c:v>
                </c:pt>
                <c:pt idx="68">
                  <c:v>-26497</c:v>
                </c:pt>
                <c:pt idx="69">
                  <c:v>-24494</c:v>
                </c:pt>
                <c:pt idx="70">
                  <c:v>-24423</c:v>
                </c:pt>
                <c:pt idx="71">
                  <c:v>-24420</c:v>
                </c:pt>
                <c:pt idx="72">
                  <c:v>-24386</c:v>
                </c:pt>
                <c:pt idx="73">
                  <c:v>-24357</c:v>
                </c:pt>
                <c:pt idx="74">
                  <c:v>-24354</c:v>
                </c:pt>
                <c:pt idx="75">
                  <c:v>-24351</c:v>
                </c:pt>
                <c:pt idx="76">
                  <c:v>-23454</c:v>
                </c:pt>
                <c:pt idx="77">
                  <c:v>-23439.5</c:v>
                </c:pt>
                <c:pt idx="78">
                  <c:v>-23439.5</c:v>
                </c:pt>
                <c:pt idx="79">
                  <c:v>-23410</c:v>
                </c:pt>
                <c:pt idx="80">
                  <c:v>-21479</c:v>
                </c:pt>
                <c:pt idx="81">
                  <c:v>-19865</c:v>
                </c:pt>
                <c:pt idx="82">
                  <c:v>-19252.5</c:v>
                </c:pt>
                <c:pt idx="83">
                  <c:v>-19221</c:v>
                </c:pt>
                <c:pt idx="84">
                  <c:v>-19221</c:v>
                </c:pt>
                <c:pt idx="85">
                  <c:v>-19075</c:v>
                </c:pt>
                <c:pt idx="86">
                  <c:v>-17985.5</c:v>
                </c:pt>
                <c:pt idx="87">
                  <c:v>-17985</c:v>
                </c:pt>
                <c:pt idx="88">
                  <c:v>-17240</c:v>
                </c:pt>
                <c:pt idx="89">
                  <c:v>-17167</c:v>
                </c:pt>
                <c:pt idx="90">
                  <c:v>-17018.5</c:v>
                </c:pt>
                <c:pt idx="91">
                  <c:v>-17018.5</c:v>
                </c:pt>
                <c:pt idx="92">
                  <c:v>-16985.5</c:v>
                </c:pt>
                <c:pt idx="93">
                  <c:v>-16107</c:v>
                </c:pt>
                <c:pt idx="94">
                  <c:v>-16062.5</c:v>
                </c:pt>
                <c:pt idx="95">
                  <c:v>-16030.5</c:v>
                </c:pt>
                <c:pt idx="96">
                  <c:v>-15948.5</c:v>
                </c:pt>
                <c:pt idx="97">
                  <c:v>-15895.5</c:v>
                </c:pt>
                <c:pt idx="98">
                  <c:v>-15869.5</c:v>
                </c:pt>
                <c:pt idx="99">
                  <c:v>-15230</c:v>
                </c:pt>
                <c:pt idx="100">
                  <c:v>-14886</c:v>
                </c:pt>
                <c:pt idx="101">
                  <c:v>-14847</c:v>
                </c:pt>
                <c:pt idx="102">
                  <c:v>-14824</c:v>
                </c:pt>
                <c:pt idx="103">
                  <c:v>-14821</c:v>
                </c:pt>
                <c:pt idx="104">
                  <c:v>-14149</c:v>
                </c:pt>
                <c:pt idx="105">
                  <c:v>-13776</c:v>
                </c:pt>
                <c:pt idx="106">
                  <c:v>-12698</c:v>
                </c:pt>
                <c:pt idx="107">
                  <c:v>-11759</c:v>
                </c:pt>
                <c:pt idx="108">
                  <c:v>-11643.5</c:v>
                </c:pt>
                <c:pt idx="109">
                  <c:v>-10650</c:v>
                </c:pt>
                <c:pt idx="110">
                  <c:v>-9642</c:v>
                </c:pt>
                <c:pt idx="111">
                  <c:v>-9503</c:v>
                </c:pt>
                <c:pt idx="112">
                  <c:v>-9490.5</c:v>
                </c:pt>
                <c:pt idx="113">
                  <c:v>-8438.5</c:v>
                </c:pt>
                <c:pt idx="114">
                  <c:v>-8368</c:v>
                </c:pt>
                <c:pt idx="115">
                  <c:v>-7606</c:v>
                </c:pt>
                <c:pt idx="116">
                  <c:v>-7547.5</c:v>
                </c:pt>
                <c:pt idx="117">
                  <c:v>-7546.5</c:v>
                </c:pt>
                <c:pt idx="118">
                  <c:v>-7320</c:v>
                </c:pt>
                <c:pt idx="119">
                  <c:v>-7320</c:v>
                </c:pt>
                <c:pt idx="120">
                  <c:v>-7188.5</c:v>
                </c:pt>
                <c:pt idx="121">
                  <c:v>-6631</c:v>
                </c:pt>
                <c:pt idx="122">
                  <c:v>-6496.5</c:v>
                </c:pt>
                <c:pt idx="123">
                  <c:v>-6493.5</c:v>
                </c:pt>
                <c:pt idx="124">
                  <c:v>-6397</c:v>
                </c:pt>
                <c:pt idx="125">
                  <c:v>-6242</c:v>
                </c:pt>
                <c:pt idx="126">
                  <c:v>-5510.5</c:v>
                </c:pt>
                <c:pt idx="127">
                  <c:v>-5490</c:v>
                </c:pt>
                <c:pt idx="128">
                  <c:v>-5374</c:v>
                </c:pt>
                <c:pt idx="129">
                  <c:v>-5251.5</c:v>
                </c:pt>
                <c:pt idx="130">
                  <c:v>-5208.5</c:v>
                </c:pt>
                <c:pt idx="131">
                  <c:v>-5194</c:v>
                </c:pt>
                <c:pt idx="132">
                  <c:v>-5177</c:v>
                </c:pt>
                <c:pt idx="133">
                  <c:v>-5101</c:v>
                </c:pt>
                <c:pt idx="134">
                  <c:v>-4161</c:v>
                </c:pt>
                <c:pt idx="135">
                  <c:v>-3514</c:v>
                </c:pt>
                <c:pt idx="136">
                  <c:v>-3209.5</c:v>
                </c:pt>
                <c:pt idx="137">
                  <c:v>-3185.5</c:v>
                </c:pt>
                <c:pt idx="138">
                  <c:v>-3080</c:v>
                </c:pt>
                <c:pt idx="139">
                  <c:v>-2177.5</c:v>
                </c:pt>
                <c:pt idx="140">
                  <c:v>-2175.5</c:v>
                </c:pt>
                <c:pt idx="141">
                  <c:v>-2169.5</c:v>
                </c:pt>
                <c:pt idx="142">
                  <c:v>-2160</c:v>
                </c:pt>
                <c:pt idx="143">
                  <c:v>-2160</c:v>
                </c:pt>
                <c:pt idx="144">
                  <c:v>-2157</c:v>
                </c:pt>
                <c:pt idx="145">
                  <c:v>-2145.5</c:v>
                </c:pt>
                <c:pt idx="146">
                  <c:v>-2145.5</c:v>
                </c:pt>
                <c:pt idx="147">
                  <c:v>-2099.5</c:v>
                </c:pt>
                <c:pt idx="148">
                  <c:v>-2091</c:v>
                </c:pt>
                <c:pt idx="149">
                  <c:v>-2090.5</c:v>
                </c:pt>
                <c:pt idx="150">
                  <c:v>-2053</c:v>
                </c:pt>
                <c:pt idx="151">
                  <c:v>-2015</c:v>
                </c:pt>
                <c:pt idx="152">
                  <c:v>-2015</c:v>
                </c:pt>
                <c:pt idx="153">
                  <c:v>-2015</c:v>
                </c:pt>
                <c:pt idx="154">
                  <c:v>-2008.5</c:v>
                </c:pt>
                <c:pt idx="155">
                  <c:v>-2008.5</c:v>
                </c:pt>
                <c:pt idx="156">
                  <c:v>-1184</c:v>
                </c:pt>
                <c:pt idx="157">
                  <c:v>-1184</c:v>
                </c:pt>
                <c:pt idx="158">
                  <c:v>-1056</c:v>
                </c:pt>
                <c:pt idx="159">
                  <c:v>-1056</c:v>
                </c:pt>
                <c:pt idx="160">
                  <c:v>-1035.5</c:v>
                </c:pt>
                <c:pt idx="161">
                  <c:v>-1035.5</c:v>
                </c:pt>
                <c:pt idx="162">
                  <c:v>-1013</c:v>
                </c:pt>
                <c:pt idx="163">
                  <c:v>-927.5</c:v>
                </c:pt>
                <c:pt idx="164">
                  <c:v>-927.5</c:v>
                </c:pt>
                <c:pt idx="165">
                  <c:v>-876</c:v>
                </c:pt>
                <c:pt idx="166">
                  <c:v>-876</c:v>
                </c:pt>
                <c:pt idx="167">
                  <c:v>-303</c:v>
                </c:pt>
                <c:pt idx="168">
                  <c:v>-256.5</c:v>
                </c:pt>
                <c:pt idx="169">
                  <c:v>-253.5</c:v>
                </c:pt>
                <c:pt idx="170">
                  <c:v>-247.5</c:v>
                </c:pt>
                <c:pt idx="171">
                  <c:v>-172</c:v>
                </c:pt>
                <c:pt idx="172">
                  <c:v>-171.5</c:v>
                </c:pt>
                <c:pt idx="173">
                  <c:v>-137</c:v>
                </c:pt>
                <c:pt idx="174">
                  <c:v>-57.5</c:v>
                </c:pt>
                <c:pt idx="175">
                  <c:v>-20.5</c:v>
                </c:pt>
                <c:pt idx="176">
                  <c:v>-20</c:v>
                </c:pt>
                <c:pt idx="177">
                  <c:v>0</c:v>
                </c:pt>
                <c:pt idx="178">
                  <c:v>0.5</c:v>
                </c:pt>
                <c:pt idx="179">
                  <c:v>4.5</c:v>
                </c:pt>
                <c:pt idx="180">
                  <c:v>4.5</c:v>
                </c:pt>
                <c:pt idx="181">
                  <c:v>947.5</c:v>
                </c:pt>
                <c:pt idx="182">
                  <c:v>989.5</c:v>
                </c:pt>
                <c:pt idx="183">
                  <c:v>992</c:v>
                </c:pt>
                <c:pt idx="184">
                  <c:v>1112</c:v>
                </c:pt>
                <c:pt idx="185">
                  <c:v>1163.5</c:v>
                </c:pt>
                <c:pt idx="186">
                  <c:v>1175.5</c:v>
                </c:pt>
                <c:pt idx="187">
                  <c:v>1178</c:v>
                </c:pt>
                <c:pt idx="188">
                  <c:v>1190</c:v>
                </c:pt>
                <c:pt idx="189">
                  <c:v>1301.5</c:v>
                </c:pt>
                <c:pt idx="190">
                  <c:v>1301.5</c:v>
                </c:pt>
                <c:pt idx="191">
                  <c:v>1301.5</c:v>
                </c:pt>
              </c:numCache>
            </c:numRef>
          </c:xVal>
          <c:yVal>
            <c:numRef>
              <c:f>'B (4)'!$K$21:$K$767</c:f>
              <c:numCache>
                <c:formatCode>General</c:formatCode>
                <c:ptCount val="747"/>
                <c:pt idx="93">
                  <c:v>4.993900001863949E-3</c:v>
                </c:pt>
                <c:pt idx="99">
                  <c:v>5.8710000012069941E-3</c:v>
                </c:pt>
                <c:pt idx="104">
                  <c:v>8.2372999968356453E-3</c:v>
                </c:pt>
                <c:pt idx="105">
                  <c:v>9.6351999964099377E-3</c:v>
                </c:pt>
                <c:pt idx="106">
                  <c:v>6.9545999940601178E-3</c:v>
                </c:pt>
                <c:pt idx="107">
                  <c:v>6.8343000020831823E-3</c:v>
                </c:pt>
                <c:pt idx="109">
                  <c:v>1.0105000001203734E-2</c:v>
                </c:pt>
                <c:pt idx="112">
                  <c:v>1.2331850004557054E-2</c:v>
                </c:pt>
                <c:pt idx="113">
                  <c:v>1.4611449994845316E-2</c:v>
                </c:pt>
                <c:pt idx="115">
                  <c:v>9.7261999981128611E-3</c:v>
                </c:pt>
                <c:pt idx="116">
                  <c:v>1.1640749995422084E-2</c:v>
                </c:pt>
                <c:pt idx="117">
                  <c:v>1.092304999474436E-2</c:v>
                </c:pt>
                <c:pt idx="118">
                  <c:v>1.0064000001875684E-2</c:v>
                </c:pt>
                <c:pt idx="119">
                  <c:v>1.1764000002585817E-2</c:v>
                </c:pt>
                <c:pt idx="120">
                  <c:v>1.1886449996381998E-2</c:v>
                </c:pt>
                <c:pt idx="124">
                  <c:v>1.0226899998087902E-2</c:v>
                </c:pt>
                <c:pt idx="129">
                  <c:v>7.6015499944332987E-3</c:v>
                </c:pt>
                <c:pt idx="136">
                  <c:v>2.1581500041065738E-3</c:v>
                </c:pt>
                <c:pt idx="140">
                  <c:v>-1.5436500034411438E-3</c:v>
                </c:pt>
                <c:pt idx="153">
                  <c:v>-2.6345000005676411E-3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CF6-440E-A9C8-BF6E463F9078}"/>
            </c:ext>
          </c:extLst>
        </c:ser>
        <c:ser>
          <c:idx val="2"/>
          <c:order val="4"/>
          <c:tx>
            <c:strRef>
              <c:f>'B (4)'!$L$20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(4)'!$D$21:$D$91</c:f>
                <c:numCache>
                  <c:formatCode>General</c:formatCode>
                  <c:ptCount val="7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5">
                    <c:v>0</c:v>
                  </c:pt>
                  <c:pt idx="46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9">
                    <c:v>0</c:v>
                  </c:pt>
                </c:numCache>
              </c:numRef>
            </c:plus>
            <c:minus>
              <c:numRef>
                <c:f>'B (4)'!$D$21:$D$91</c:f>
                <c:numCache>
                  <c:formatCode>General</c:formatCode>
                  <c:ptCount val="7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5">
                    <c:v>0</c:v>
                  </c:pt>
                  <c:pt idx="46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(4)'!$F$21:$F$767</c:f>
              <c:numCache>
                <c:formatCode>General</c:formatCode>
                <c:ptCount val="747"/>
                <c:pt idx="0">
                  <c:v>-76679</c:v>
                </c:pt>
                <c:pt idx="1">
                  <c:v>-75662.5</c:v>
                </c:pt>
                <c:pt idx="2">
                  <c:v>-70480</c:v>
                </c:pt>
                <c:pt idx="3">
                  <c:v>-70477</c:v>
                </c:pt>
                <c:pt idx="4">
                  <c:v>-70471</c:v>
                </c:pt>
                <c:pt idx="5">
                  <c:v>-70468.5</c:v>
                </c:pt>
                <c:pt idx="6">
                  <c:v>-70465.5</c:v>
                </c:pt>
                <c:pt idx="7">
                  <c:v>-70459.5</c:v>
                </c:pt>
                <c:pt idx="8">
                  <c:v>-70419</c:v>
                </c:pt>
                <c:pt idx="9">
                  <c:v>-70384</c:v>
                </c:pt>
                <c:pt idx="10">
                  <c:v>-70366</c:v>
                </c:pt>
                <c:pt idx="11">
                  <c:v>-70363.5</c:v>
                </c:pt>
                <c:pt idx="12">
                  <c:v>-70273</c:v>
                </c:pt>
                <c:pt idx="13">
                  <c:v>-70270</c:v>
                </c:pt>
                <c:pt idx="14">
                  <c:v>-70200</c:v>
                </c:pt>
                <c:pt idx="15">
                  <c:v>-70197</c:v>
                </c:pt>
                <c:pt idx="16">
                  <c:v>-70182.5</c:v>
                </c:pt>
                <c:pt idx="17">
                  <c:v>-58929</c:v>
                </c:pt>
                <c:pt idx="18">
                  <c:v>-58859</c:v>
                </c:pt>
                <c:pt idx="19">
                  <c:v>-58809.5</c:v>
                </c:pt>
                <c:pt idx="20">
                  <c:v>-58725</c:v>
                </c:pt>
                <c:pt idx="21">
                  <c:v>-58649</c:v>
                </c:pt>
                <c:pt idx="22">
                  <c:v>-58634.5</c:v>
                </c:pt>
                <c:pt idx="23">
                  <c:v>-58587.5</c:v>
                </c:pt>
                <c:pt idx="24">
                  <c:v>-57618</c:v>
                </c:pt>
                <c:pt idx="25">
                  <c:v>-56575</c:v>
                </c:pt>
                <c:pt idx="26">
                  <c:v>-56449.5</c:v>
                </c:pt>
                <c:pt idx="27">
                  <c:v>-55389</c:v>
                </c:pt>
                <c:pt idx="28">
                  <c:v>-54536</c:v>
                </c:pt>
                <c:pt idx="29">
                  <c:v>-54416</c:v>
                </c:pt>
                <c:pt idx="30">
                  <c:v>-54416</c:v>
                </c:pt>
                <c:pt idx="31">
                  <c:v>-53411</c:v>
                </c:pt>
                <c:pt idx="32">
                  <c:v>-53236</c:v>
                </c:pt>
                <c:pt idx="33">
                  <c:v>-41509</c:v>
                </c:pt>
                <c:pt idx="34">
                  <c:v>-41506.5</c:v>
                </c:pt>
                <c:pt idx="35">
                  <c:v>-41506</c:v>
                </c:pt>
                <c:pt idx="36">
                  <c:v>-37335.5</c:v>
                </c:pt>
                <c:pt idx="37">
                  <c:v>-37309.5</c:v>
                </c:pt>
                <c:pt idx="38">
                  <c:v>-37306.5</c:v>
                </c:pt>
                <c:pt idx="39">
                  <c:v>-37041</c:v>
                </c:pt>
                <c:pt idx="40">
                  <c:v>-37038</c:v>
                </c:pt>
                <c:pt idx="41">
                  <c:v>-35960</c:v>
                </c:pt>
                <c:pt idx="42">
                  <c:v>-35164.5</c:v>
                </c:pt>
                <c:pt idx="43">
                  <c:v>-35094</c:v>
                </c:pt>
                <c:pt idx="44">
                  <c:v>-34904.5</c:v>
                </c:pt>
                <c:pt idx="45">
                  <c:v>-34885</c:v>
                </c:pt>
                <c:pt idx="46">
                  <c:v>-32007.5</c:v>
                </c:pt>
                <c:pt idx="47">
                  <c:v>-31051</c:v>
                </c:pt>
                <c:pt idx="48">
                  <c:v>-31051</c:v>
                </c:pt>
                <c:pt idx="49">
                  <c:v>-30771</c:v>
                </c:pt>
                <c:pt idx="50">
                  <c:v>-29737.5</c:v>
                </c:pt>
                <c:pt idx="51">
                  <c:v>-29704.5</c:v>
                </c:pt>
                <c:pt idx="52">
                  <c:v>-28800</c:v>
                </c:pt>
                <c:pt idx="53">
                  <c:v>-28799.5</c:v>
                </c:pt>
                <c:pt idx="54">
                  <c:v>-28703.5</c:v>
                </c:pt>
                <c:pt idx="55">
                  <c:v>-28703.5</c:v>
                </c:pt>
                <c:pt idx="56">
                  <c:v>-28651</c:v>
                </c:pt>
                <c:pt idx="57">
                  <c:v>-28645</c:v>
                </c:pt>
                <c:pt idx="58">
                  <c:v>-28645</c:v>
                </c:pt>
                <c:pt idx="59">
                  <c:v>-28645</c:v>
                </c:pt>
                <c:pt idx="60">
                  <c:v>-27926</c:v>
                </c:pt>
                <c:pt idx="61">
                  <c:v>-27920</c:v>
                </c:pt>
                <c:pt idx="62">
                  <c:v>-27728</c:v>
                </c:pt>
                <c:pt idx="63">
                  <c:v>-27728</c:v>
                </c:pt>
                <c:pt idx="64">
                  <c:v>-27725</c:v>
                </c:pt>
                <c:pt idx="65">
                  <c:v>-27725</c:v>
                </c:pt>
                <c:pt idx="66">
                  <c:v>-27710.5</c:v>
                </c:pt>
                <c:pt idx="67">
                  <c:v>-27704</c:v>
                </c:pt>
                <c:pt idx="68">
                  <c:v>-26497</c:v>
                </c:pt>
                <c:pt idx="69">
                  <c:v>-24494</c:v>
                </c:pt>
                <c:pt idx="70">
                  <c:v>-24423</c:v>
                </c:pt>
                <c:pt idx="71">
                  <c:v>-24420</c:v>
                </c:pt>
                <c:pt idx="72">
                  <c:v>-24386</c:v>
                </c:pt>
                <c:pt idx="73">
                  <c:v>-24357</c:v>
                </c:pt>
                <c:pt idx="74">
                  <c:v>-24354</c:v>
                </c:pt>
                <c:pt idx="75">
                  <c:v>-24351</c:v>
                </c:pt>
                <c:pt idx="76">
                  <c:v>-23454</c:v>
                </c:pt>
                <c:pt idx="77">
                  <c:v>-23439.5</c:v>
                </c:pt>
                <c:pt idx="78">
                  <c:v>-23439.5</c:v>
                </c:pt>
                <c:pt idx="79">
                  <c:v>-23410</c:v>
                </c:pt>
                <c:pt idx="80">
                  <c:v>-21479</c:v>
                </c:pt>
                <c:pt idx="81">
                  <c:v>-19865</c:v>
                </c:pt>
                <c:pt idx="82">
                  <c:v>-19252.5</c:v>
                </c:pt>
                <c:pt idx="83">
                  <c:v>-19221</c:v>
                </c:pt>
                <c:pt idx="84">
                  <c:v>-19221</c:v>
                </c:pt>
                <c:pt idx="85">
                  <c:v>-19075</c:v>
                </c:pt>
                <c:pt idx="86">
                  <c:v>-17985.5</c:v>
                </c:pt>
                <c:pt idx="87">
                  <c:v>-17985</c:v>
                </c:pt>
                <c:pt idx="88">
                  <c:v>-17240</c:v>
                </c:pt>
                <c:pt idx="89">
                  <c:v>-17167</c:v>
                </c:pt>
                <c:pt idx="90">
                  <c:v>-17018.5</c:v>
                </c:pt>
                <c:pt idx="91">
                  <c:v>-17018.5</c:v>
                </c:pt>
                <c:pt idx="92">
                  <c:v>-16985.5</c:v>
                </c:pt>
                <c:pt idx="93">
                  <c:v>-16107</c:v>
                </c:pt>
                <c:pt idx="94">
                  <c:v>-16062.5</c:v>
                </c:pt>
                <c:pt idx="95">
                  <c:v>-16030.5</c:v>
                </c:pt>
                <c:pt idx="96">
                  <c:v>-15948.5</c:v>
                </c:pt>
                <c:pt idx="97">
                  <c:v>-15895.5</c:v>
                </c:pt>
                <c:pt idx="98">
                  <c:v>-15869.5</c:v>
                </c:pt>
                <c:pt idx="99">
                  <c:v>-15230</c:v>
                </c:pt>
                <c:pt idx="100">
                  <c:v>-14886</c:v>
                </c:pt>
                <c:pt idx="101">
                  <c:v>-14847</c:v>
                </c:pt>
                <c:pt idx="102">
                  <c:v>-14824</c:v>
                </c:pt>
                <c:pt idx="103">
                  <c:v>-14821</c:v>
                </c:pt>
                <c:pt idx="104">
                  <c:v>-14149</c:v>
                </c:pt>
                <c:pt idx="105">
                  <c:v>-13776</c:v>
                </c:pt>
                <c:pt idx="106">
                  <c:v>-12698</c:v>
                </c:pt>
                <c:pt idx="107">
                  <c:v>-11759</c:v>
                </c:pt>
                <c:pt idx="108">
                  <c:v>-11643.5</c:v>
                </c:pt>
                <c:pt idx="109">
                  <c:v>-10650</c:v>
                </c:pt>
                <c:pt idx="110">
                  <c:v>-9642</c:v>
                </c:pt>
                <c:pt idx="111">
                  <c:v>-9503</c:v>
                </c:pt>
                <c:pt idx="112">
                  <c:v>-9490.5</c:v>
                </c:pt>
                <c:pt idx="113">
                  <c:v>-8438.5</c:v>
                </c:pt>
                <c:pt idx="114">
                  <c:v>-8368</c:v>
                </c:pt>
                <c:pt idx="115">
                  <c:v>-7606</c:v>
                </c:pt>
                <c:pt idx="116">
                  <c:v>-7547.5</c:v>
                </c:pt>
                <c:pt idx="117">
                  <c:v>-7546.5</c:v>
                </c:pt>
                <c:pt idx="118">
                  <c:v>-7320</c:v>
                </c:pt>
                <c:pt idx="119">
                  <c:v>-7320</c:v>
                </c:pt>
                <c:pt idx="120">
                  <c:v>-7188.5</c:v>
                </c:pt>
                <c:pt idx="121">
                  <c:v>-6631</c:v>
                </c:pt>
                <c:pt idx="122">
                  <c:v>-6496.5</c:v>
                </c:pt>
                <c:pt idx="123">
                  <c:v>-6493.5</c:v>
                </c:pt>
                <c:pt idx="124">
                  <c:v>-6397</c:v>
                </c:pt>
                <c:pt idx="125">
                  <c:v>-6242</c:v>
                </c:pt>
                <c:pt idx="126">
                  <c:v>-5510.5</c:v>
                </c:pt>
                <c:pt idx="127">
                  <c:v>-5490</c:v>
                </c:pt>
                <c:pt idx="128">
                  <c:v>-5374</c:v>
                </c:pt>
                <c:pt idx="129">
                  <c:v>-5251.5</c:v>
                </c:pt>
                <c:pt idx="130">
                  <c:v>-5208.5</c:v>
                </c:pt>
                <c:pt idx="131">
                  <c:v>-5194</c:v>
                </c:pt>
                <c:pt idx="132">
                  <c:v>-5177</c:v>
                </c:pt>
                <c:pt idx="133">
                  <c:v>-5101</c:v>
                </c:pt>
                <c:pt idx="134">
                  <c:v>-4161</c:v>
                </c:pt>
                <c:pt idx="135">
                  <c:v>-3514</c:v>
                </c:pt>
                <c:pt idx="136">
                  <c:v>-3209.5</c:v>
                </c:pt>
                <c:pt idx="137">
                  <c:v>-3185.5</c:v>
                </c:pt>
                <c:pt idx="138">
                  <c:v>-3080</c:v>
                </c:pt>
                <c:pt idx="139">
                  <c:v>-2177.5</c:v>
                </c:pt>
                <c:pt idx="140">
                  <c:v>-2175.5</c:v>
                </c:pt>
                <c:pt idx="141">
                  <c:v>-2169.5</c:v>
                </c:pt>
                <c:pt idx="142">
                  <c:v>-2160</c:v>
                </c:pt>
                <c:pt idx="143">
                  <c:v>-2160</c:v>
                </c:pt>
                <c:pt idx="144">
                  <c:v>-2157</c:v>
                </c:pt>
                <c:pt idx="145">
                  <c:v>-2145.5</c:v>
                </c:pt>
                <c:pt idx="146">
                  <c:v>-2145.5</c:v>
                </c:pt>
                <c:pt idx="147">
                  <c:v>-2099.5</c:v>
                </c:pt>
                <c:pt idx="148">
                  <c:v>-2091</c:v>
                </c:pt>
                <c:pt idx="149">
                  <c:v>-2090.5</c:v>
                </c:pt>
                <c:pt idx="150">
                  <c:v>-2053</c:v>
                </c:pt>
                <c:pt idx="151">
                  <c:v>-2015</c:v>
                </c:pt>
                <c:pt idx="152">
                  <c:v>-2015</c:v>
                </c:pt>
                <c:pt idx="153">
                  <c:v>-2015</c:v>
                </c:pt>
                <c:pt idx="154">
                  <c:v>-2008.5</c:v>
                </c:pt>
                <c:pt idx="155">
                  <c:v>-2008.5</c:v>
                </c:pt>
                <c:pt idx="156">
                  <c:v>-1184</c:v>
                </c:pt>
                <c:pt idx="157">
                  <c:v>-1184</c:v>
                </c:pt>
                <c:pt idx="158">
                  <c:v>-1056</c:v>
                </c:pt>
                <c:pt idx="159">
                  <c:v>-1056</c:v>
                </c:pt>
                <c:pt idx="160">
                  <c:v>-1035.5</c:v>
                </c:pt>
                <c:pt idx="161">
                  <c:v>-1035.5</c:v>
                </c:pt>
                <c:pt idx="162">
                  <c:v>-1013</c:v>
                </c:pt>
                <c:pt idx="163">
                  <c:v>-927.5</c:v>
                </c:pt>
                <c:pt idx="164">
                  <c:v>-927.5</c:v>
                </c:pt>
                <c:pt idx="165">
                  <c:v>-876</c:v>
                </c:pt>
                <c:pt idx="166">
                  <c:v>-876</c:v>
                </c:pt>
                <c:pt idx="167">
                  <c:v>-303</c:v>
                </c:pt>
                <c:pt idx="168">
                  <c:v>-256.5</c:v>
                </c:pt>
                <c:pt idx="169">
                  <c:v>-253.5</c:v>
                </c:pt>
                <c:pt idx="170">
                  <c:v>-247.5</c:v>
                </c:pt>
                <c:pt idx="171">
                  <c:v>-172</c:v>
                </c:pt>
                <c:pt idx="172">
                  <c:v>-171.5</c:v>
                </c:pt>
                <c:pt idx="173">
                  <c:v>-137</c:v>
                </c:pt>
                <c:pt idx="174">
                  <c:v>-57.5</c:v>
                </c:pt>
                <c:pt idx="175">
                  <c:v>-20.5</c:v>
                </c:pt>
                <c:pt idx="176">
                  <c:v>-20</c:v>
                </c:pt>
                <c:pt idx="177">
                  <c:v>0</c:v>
                </c:pt>
                <c:pt idx="178">
                  <c:v>0.5</c:v>
                </c:pt>
                <c:pt idx="179">
                  <c:v>4.5</c:v>
                </c:pt>
                <c:pt idx="180">
                  <c:v>4.5</c:v>
                </c:pt>
                <c:pt idx="181">
                  <c:v>947.5</c:v>
                </c:pt>
                <c:pt idx="182">
                  <c:v>989.5</c:v>
                </c:pt>
                <c:pt idx="183">
                  <c:v>992</c:v>
                </c:pt>
                <c:pt idx="184">
                  <c:v>1112</c:v>
                </c:pt>
                <c:pt idx="185">
                  <c:v>1163.5</c:v>
                </c:pt>
                <c:pt idx="186">
                  <c:v>1175.5</c:v>
                </c:pt>
                <c:pt idx="187">
                  <c:v>1178</c:v>
                </c:pt>
                <c:pt idx="188">
                  <c:v>1190</c:v>
                </c:pt>
                <c:pt idx="189">
                  <c:v>1301.5</c:v>
                </c:pt>
                <c:pt idx="190">
                  <c:v>1301.5</c:v>
                </c:pt>
                <c:pt idx="191">
                  <c:v>1301.5</c:v>
                </c:pt>
              </c:numCache>
            </c:numRef>
          </c:xVal>
          <c:yVal>
            <c:numRef>
              <c:f>'B (4)'!$L$21:$L$767</c:f>
              <c:numCache>
                <c:formatCode>General</c:formatCode>
                <c:ptCount val="747"/>
                <c:pt idx="150">
                  <c:v>-2.261900001030881E-3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CF6-440E-A9C8-BF6E463F9078}"/>
            </c:ext>
          </c:extLst>
        </c:ser>
        <c:ser>
          <c:idx val="5"/>
          <c:order val="5"/>
          <c:tx>
            <c:strRef>
              <c:f>'B (4)'!$M$20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(4)'!$D$21:$D$91</c:f>
                <c:numCache>
                  <c:formatCode>General</c:formatCode>
                  <c:ptCount val="7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5">
                    <c:v>0</c:v>
                  </c:pt>
                  <c:pt idx="46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9">
                    <c:v>0</c:v>
                  </c:pt>
                </c:numCache>
              </c:numRef>
            </c:plus>
            <c:minus>
              <c:numRef>
                <c:f>'B (4)'!$D$21:$D$91</c:f>
                <c:numCache>
                  <c:formatCode>General</c:formatCode>
                  <c:ptCount val="7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5">
                    <c:v>0</c:v>
                  </c:pt>
                  <c:pt idx="46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(4)'!$F$21:$F$767</c:f>
              <c:numCache>
                <c:formatCode>General</c:formatCode>
                <c:ptCount val="747"/>
                <c:pt idx="0">
                  <c:v>-76679</c:v>
                </c:pt>
                <c:pt idx="1">
                  <c:v>-75662.5</c:v>
                </c:pt>
                <c:pt idx="2">
                  <c:v>-70480</c:v>
                </c:pt>
                <c:pt idx="3">
                  <c:v>-70477</c:v>
                </c:pt>
                <c:pt idx="4">
                  <c:v>-70471</c:v>
                </c:pt>
                <c:pt idx="5">
                  <c:v>-70468.5</c:v>
                </c:pt>
                <c:pt idx="6">
                  <c:v>-70465.5</c:v>
                </c:pt>
                <c:pt idx="7">
                  <c:v>-70459.5</c:v>
                </c:pt>
                <c:pt idx="8">
                  <c:v>-70419</c:v>
                </c:pt>
                <c:pt idx="9">
                  <c:v>-70384</c:v>
                </c:pt>
                <c:pt idx="10">
                  <c:v>-70366</c:v>
                </c:pt>
                <c:pt idx="11">
                  <c:v>-70363.5</c:v>
                </c:pt>
                <c:pt idx="12">
                  <c:v>-70273</c:v>
                </c:pt>
                <c:pt idx="13">
                  <c:v>-70270</c:v>
                </c:pt>
                <c:pt idx="14">
                  <c:v>-70200</c:v>
                </c:pt>
                <c:pt idx="15">
                  <c:v>-70197</c:v>
                </c:pt>
                <c:pt idx="16">
                  <c:v>-70182.5</c:v>
                </c:pt>
                <c:pt idx="17">
                  <c:v>-58929</c:v>
                </c:pt>
                <c:pt idx="18">
                  <c:v>-58859</c:v>
                </c:pt>
                <c:pt idx="19">
                  <c:v>-58809.5</c:v>
                </c:pt>
                <c:pt idx="20">
                  <c:v>-58725</c:v>
                </c:pt>
                <c:pt idx="21">
                  <c:v>-58649</c:v>
                </c:pt>
                <c:pt idx="22">
                  <c:v>-58634.5</c:v>
                </c:pt>
                <c:pt idx="23">
                  <c:v>-58587.5</c:v>
                </c:pt>
                <c:pt idx="24">
                  <c:v>-57618</c:v>
                </c:pt>
                <c:pt idx="25">
                  <c:v>-56575</c:v>
                </c:pt>
                <c:pt idx="26">
                  <c:v>-56449.5</c:v>
                </c:pt>
                <c:pt idx="27">
                  <c:v>-55389</c:v>
                </c:pt>
                <c:pt idx="28">
                  <c:v>-54536</c:v>
                </c:pt>
                <c:pt idx="29">
                  <c:v>-54416</c:v>
                </c:pt>
                <c:pt idx="30">
                  <c:v>-54416</c:v>
                </c:pt>
                <c:pt idx="31">
                  <c:v>-53411</c:v>
                </c:pt>
                <c:pt idx="32">
                  <c:v>-53236</c:v>
                </c:pt>
                <c:pt idx="33">
                  <c:v>-41509</c:v>
                </c:pt>
                <c:pt idx="34">
                  <c:v>-41506.5</c:v>
                </c:pt>
                <c:pt idx="35">
                  <c:v>-41506</c:v>
                </c:pt>
                <c:pt idx="36">
                  <c:v>-37335.5</c:v>
                </c:pt>
                <c:pt idx="37">
                  <c:v>-37309.5</c:v>
                </c:pt>
                <c:pt idx="38">
                  <c:v>-37306.5</c:v>
                </c:pt>
                <c:pt idx="39">
                  <c:v>-37041</c:v>
                </c:pt>
                <c:pt idx="40">
                  <c:v>-37038</c:v>
                </c:pt>
                <c:pt idx="41">
                  <c:v>-35960</c:v>
                </c:pt>
                <c:pt idx="42">
                  <c:v>-35164.5</c:v>
                </c:pt>
                <c:pt idx="43">
                  <c:v>-35094</c:v>
                </c:pt>
                <c:pt idx="44">
                  <c:v>-34904.5</c:v>
                </c:pt>
                <c:pt idx="45">
                  <c:v>-34885</c:v>
                </c:pt>
                <c:pt idx="46">
                  <c:v>-32007.5</c:v>
                </c:pt>
                <c:pt idx="47">
                  <c:v>-31051</c:v>
                </c:pt>
                <c:pt idx="48">
                  <c:v>-31051</c:v>
                </c:pt>
                <c:pt idx="49">
                  <c:v>-30771</c:v>
                </c:pt>
                <c:pt idx="50">
                  <c:v>-29737.5</c:v>
                </c:pt>
                <c:pt idx="51">
                  <c:v>-29704.5</c:v>
                </c:pt>
                <c:pt idx="52">
                  <c:v>-28800</c:v>
                </c:pt>
                <c:pt idx="53">
                  <c:v>-28799.5</c:v>
                </c:pt>
                <c:pt idx="54">
                  <c:v>-28703.5</c:v>
                </c:pt>
                <c:pt idx="55">
                  <c:v>-28703.5</c:v>
                </c:pt>
                <c:pt idx="56">
                  <c:v>-28651</c:v>
                </c:pt>
                <c:pt idx="57">
                  <c:v>-28645</c:v>
                </c:pt>
                <c:pt idx="58">
                  <c:v>-28645</c:v>
                </c:pt>
                <c:pt idx="59">
                  <c:v>-28645</c:v>
                </c:pt>
                <c:pt idx="60">
                  <c:v>-27926</c:v>
                </c:pt>
                <c:pt idx="61">
                  <c:v>-27920</c:v>
                </c:pt>
                <c:pt idx="62">
                  <c:v>-27728</c:v>
                </c:pt>
                <c:pt idx="63">
                  <c:v>-27728</c:v>
                </c:pt>
                <c:pt idx="64">
                  <c:v>-27725</c:v>
                </c:pt>
                <c:pt idx="65">
                  <c:v>-27725</c:v>
                </c:pt>
                <c:pt idx="66">
                  <c:v>-27710.5</c:v>
                </c:pt>
                <c:pt idx="67">
                  <c:v>-27704</c:v>
                </c:pt>
                <c:pt idx="68">
                  <c:v>-26497</c:v>
                </c:pt>
                <c:pt idx="69">
                  <c:v>-24494</c:v>
                </c:pt>
                <c:pt idx="70">
                  <c:v>-24423</c:v>
                </c:pt>
                <c:pt idx="71">
                  <c:v>-24420</c:v>
                </c:pt>
                <c:pt idx="72">
                  <c:v>-24386</c:v>
                </c:pt>
                <c:pt idx="73">
                  <c:v>-24357</c:v>
                </c:pt>
                <c:pt idx="74">
                  <c:v>-24354</c:v>
                </c:pt>
                <c:pt idx="75">
                  <c:v>-24351</c:v>
                </c:pt>
                <c:pt idx="76">
                  <c:v>-23454</c:v>
                </c:pt>
                <c:pt idx="77">
                  <c:v>-23439.5</c:v>
                </c:pt>
                <c:pt idx="78">
                  <c:v>-23439.5</c:v>
                </c:pt>
                <c:pt idx="79">
                  <c:v>-23410</c:v>
                </c:pt>
                <c:pt idx="80">
                  <c:v>-21479</c:v>
                </c:pt>
                <c:pt idx="81">
                  <c:v>-19865</c:v>
                </c:pt>
                <c:pt idx="82">
                  <c:v>-19252.5</c:v>
                </c:pt>
                <c:pt idx="83">
                  <c:v>-19221</c:v>
                </c:pt>
                <c:pt idx="84">
                  <c:v>-19221</c:v>
                </c:pt>
                <c:pt idx="85">
                  <c:v>-19075</c:v>
                </c:pt>
                <c:pt idx="86">
                  <c:v>-17985.5</c:v>
                </c:pt>
                <c:pt idx="87">
                  <c:v>-17985</c:v>
                </c:pt>
                <c:pt idx="88">
                  <c:v>-17240</c:v>
                </c:pt>
                <c:pt idx="89">
                  <c:v>-17167</c:v>
                </c:pt>
                <c:pt idx="90">
                  <c:v>-17018.5</c:v>
                </c:pt>
                <c:pt idx="91">
                  <c:v>-17018.5</c:v>
                </c:pt>
                <c:pt idx="92">
                  <c:v>-16985.5</c:v>
                </c:pt>
                <c:pt idx="93">
                  <c:v>-16107</c:v>
                </c:pt>
                <c:pt idx="94">
                  <c:v>-16062.5</c:v>
                </c:pt>
                <c:pt idx="95">
                  <c:v>-16030.5</c:v>
                </c:pt>
                <c:pt idx="96">
                  <c:v>-15948.5</c:v>
                </c:pt>
                <c:pt idx="97">
                  <c:v>-15895.5</c:v>
                </c:pt>
                <c:pt idx="98">
                  <c:v>-15869.5</c:v>
                </c:pt>
                <c:pt idx="99">
                  <c:v>-15230</c:v>
                </c:pt>
                <c:pt idx="100">
                  <c:v>-14886</c:v>
                </c:pt>
                <c:pt idx="101">
                  <c:v>-14847</c:v>
                </c:pt>
                <c:pt idx="102">
                  <c:v>-14824</c:v>
                </c:pt>
                <c:pt idx="103">
                  <c:v>-14821</c:v>
                </c:pt>
                <c:pt idx="104">
                  <c:v>-14149</c:v>
                </c:pt>
                <c:pt idx="105">
                  <c:v>-13776</c:v>
                </c:pt>
                <c:pt idx="106">
                  <c:v>-12698</c:v>
                </c:pt>
                <c:pt idx="107">
                  <c:v>-11759</c:v>
                </c:pt>
                <c:pt idx="108">
                  <c:v>-11643.5</c:v>
                </c:pt>
                <c:pt idx="109">
                  <c:v>-10650</c:v>
                </c:pt>
                <c:pt idx="110">
                  <c:v>-9642</c:v>
                </c:pt>
                <c:pt idx="111">
                  <c:v>-9503</c:v>
                </c:pt>
                <c:pt idx="112">
                  <c:v>-9490.5</c:v>
                </c:pt>
                <c:pt idx="113">
                  <c:v>-8438.5</c:v>
                </c:pt>
                <c:pt idx="114">
                  <c:v>-8368</c:v>
                </c:pt>
                <c:pt idx="115">
                  <c:v>-7606</c:v>
                </c:pt>
                <c:pt idx="116">
                  <c:v>-7547.5</c:v>
                </c:pt>
                <c:pt idx="117">
                  <c:v>-7546.5</c:v>
                </c:pt>
                <c:pt idx="118">
                  <c:v>-7320</c:v>
                </c:pt>
                <c:pt idx="119">
                  <c:v>-7320</c:v>
                </c:pt>
                <c:pt idx="120">
                  <c:v>-7188.5</c:v>
                </c:pt>
                <c:pt idx="121">
                  <c:v>-6631</c:v>
                </c:pt>
                <c:pt idx="122">
                  <c:v>-6496.5</c:v>
                </c:pt>
                <c:pt idx="123">
                  <c:v>-6493.5</c:v>
                </c:pt>
                <c:pt idx="124">
                  <c:v>-6397</c:v>
                </c:pt>
                <c:pt idx="125">
                  <c:v>-6242</c:v>
                </c:pt>
                <c:pt idx="126">
                  <c:v>-5510.5</c:v>
                </c:pt>
                <c:pt idx="127">
                  <c:v>-5490</c:v>
                </c:pt>
                <c:pt idx="128">
                  <c:v>-5374</c:v>
                </c:pt>
                <c:pt idx="129">
                  <c:v>-5251.5</c:v>
                </c:pt>
                <c:pt idx="130">
                  <c:v>-5208.5</c:v>
                </c:pt>
                <c:pt idx="131">
                  <c:v>-5194</c:v>
                </c:pt>
                <c:pt idx="132">
                  <c:v>-5177</c:v>
                </c:pt>
                <c:pt idx="133">
                  <c:v>-5101</c:v>
                </c:pt>
                <c:pt idx="134">
                  <c:v>-4161</c:v>
                </c:pt>
                <c:pt idx="135">
                  <c:v>-3514</c:v>
                </c:pt>
                <c:pt idx="136">
                  <c:v>-3209.5</c:v>
                </c:pt>
                <c:pt idx="137">
                  <c:v>-3185.5</c:v>
                </c:pt>
                <c:pt idx="138">
                  <c:v>-3080</c:v>
                </c:pt>
                <c:pt idx="139">
                  <c:v>-2177.5</c:v>
                </c:pt>
                <c:pt idx="140">
                  <c:v>-2175.5</c:v>
                </c:pt>
                <c:pt idx="141">
                  <c:v>-2169.5</c:v>
                </c:pt>
                <c:pt idx="142">
                  <c:v>-2160</c:v>
                </c:pt>
                <c:pt idx="143">
                  <c:v>-2160</c:v>
                </c:pt>
                <c:pt idx="144">
                  <c:v>-2157</c:v>
                </c:pt>
                <c:pt idx="145">
                  <c:v>-2145.5</c:v>
                </c:pt>
                <c:pt idx="146">
                  <c:v>-2145.5</c:v>
                </c:pt>
                <c:pt idx="147">
                  <c:v>-2099.5</c:v>
                </c:pt>
                <c:pt idx="148">
                  <c:v>-2091</c:v>
                </c:pt>
                <c:pt idx="149">
                  <c:v>-2090.5</c:v>
                </c:pt>
                <c:pt idx="150">
                  <c:v>-2053</c:v>
                </c:pt>
                <c:pt idx="151">
                  <c:v>-2015</c:v>
                </c:pt>
                <c:pt idx="152">
                  <c:v>-2015</c:v>
                </c:pt>
                <c:pt idx="153">
                  <c:v>-2015</c:v>
                </c:pt>
                <c:pt idx="154">
                  <c:v>-2008.5</c:v>
                </c:pt>
                <c:pt idx="155">
                  <c:v>-2008.5</c:v>
                </c:pt>
                <c:pt idx="156">
                  <c:v>-1184</c:v>
                </c:pt>
                <c:pt idx="157">
                  <c:v>-1184</c:v>
                </c:pt>
                <c:pt idx="158">
                  <c:v>-1056</c:v>
                </c:pt>
                <c:pt idx="159">
                  <c:v>-1056</c:v>
                </c:pt>
                <c:pt idx="160">
                  <c:v>-1035.5</c:v>
                </c:pt>
                <c:pt idx="161">
                  <c:v>-1035.5</c:v>
                </c:pt>
                <c:pt idx="162">
                  <c:v>-1013</c:v>
                </c:pt>
                <c:pt idx="163">
                  <c:v>-927.5</c:v>
                </c:pt>
                <c:pt idx="164">
                  <c:v>-927.5</c:v>
                </c:pt>
                <c:pt idx="165">
                  <c:v>-876</c:v>
                </c:pt>
                <c:pt idx="166">
                  <c:v>-876</c:v>
                </c:pt>
                <c:pt idx="167">
                  <c:v>-303</c:v>
                </c:pt>
                <c:pt idx="168">
                  <c:v>-256.5</c:v>
                </c:pt>
                <c:pt idx="169">
                  <c:v>-253.5</c:v>
                </c:pt>
                <c:pt idx="170">
                  <c:v>-247.5</c:v>
                </c:pt>
                <c:pt idx="171">
                  <c:v>-172</c:v>
                </c:pt>
                <c:pt idx="172">
                  <c:v>-171.5</c:v>
                </c:pt>
                <c:pt idx="173">
                  <c:v>-137</c:v>
                </c:pt>
                <c:pt idx="174">
                  <c:v>-57.5</c:v>
                </c:pt>
                <c:pt idx="175">
                  <c:v>-20.5</c:v>
                </c:pt>
                <c:pt idx="176">
                  <c:v>-20</c:v>
                </c:pt>
                <c:pt idx="177">
                  <c:v>0</c:v>
                </c:pt>
                <c:pt idx="178">
                  <c:v>0.5</c:v>
                </c:pt>
                <c:pt idx="179">
                  <c:v>4.5</c:v>
                </c:pt>
                <c:pt idx="180">
                  <c:v>4.5</c:v>
                </c:pt>
                <c:pt idx="181">
                  <c:v>947.5</c:v>
                </c:pt>
                <c:pt idx="182">
                  <c:v>989.5</c:v>
                </c:pt>
                <c:pt idx="183">
                  <c:v>992</c:v>
                </c:pt>
                <c:pt idx="184">
                  <c:v>1112</c:v>
                </c:pt>
                <c:pt idx="185">
                  <c:v>1163.5</c:v>
                </c:pt>
                <c:pt idx="186">
                  <c:v>1175.5</c:v>
                </c:pt>
                <c:pt idx="187">
                  <c:v>1178</c:v>
                </c:pt>
                <c:pt idx="188">
                  <c:v>1190</c:v>
                </c:pt>
                <c:pt idx="189">
                  <c:v>1301.5</c:v>
                </c:pt>
                <c:pt idx="190">
                  <c:v>1301.5</c:v>
                </c:pt>
                <c:pt idx="191">
                  <c:v>1301.5</c:v>
                </c:pt>
              </c:numCache>
            </c:numRef>
          </c:xVal>
          <c:yVal>
            <c:numRef>
              <c:f>'B (4)'!$M$21:$M$767</c:f>
              <c:numCache>
                <c:formatCode>General</c:formatCode>
                <c:ptCount val="747"/>
                <c:pt idx="0">
                  <c:v>-0.25808170000163955</c:v>
                </c:pt>
                <c:pt idx="1">
                  <c:v>-0.24702375000197208</c:v>
                </c:pt>
                <c:pt idx="3">
                  <c:v>-0.20545710000442341</c:v>
                </c:pt>
                <c:pt idx="4">
                  <c:v>-0.1883633000034024</c:v>
                </c:pt>
                <c:pt idx="5">
                  <c:v>-0.20215755000390345</c:v>
                </c:pt>
                <c:pt idx="6">
                  <c:v>-0.18811065000045346</c:v>
                </c:pt>
                <c:pt idx="7">
                  <c:v>-0.19001685000330326</c:v>
                </c:pt>
                <c:pt idx="8">
                  <c:v>-0.20088370000303257</c:v>
                </c:pt>
                <c:pt idx="9">
                  <c:v>-0.19600320000245119</c:v>
                </c:pt>
                <c:pt idx="10">
                  <c:v>-0.1927218000018911</c:v>
                </c:pt>
                <c:pt idx="11">
                  <c:v>-0.19051604999913252</c:v>
                </c:pt>
                <c:pt idx="12">
                  <c:v>-0.19026790000134497</c:v>
                </c:pt>
                <c:pt idx="13">
                  <c:v>-0.18722100000377395</c:v>
                </c:pt>
                <c:pt idx="14">
                  <c:v>-0.18246000000362983</c:v>
                </c:pt>
                <c:pt idx="15">
                  <c:v>-0.19041310000102385</c:v>
                </c:pt>
                <c:pt idx="16">
                  <c:v>-0.19501975000093807</c:v>
                </c:pt>
                <c:pt idx="17">
                  <c:v>-0.10325670000747778</c:v>
                </c:pt>
                <c:pt idx="18">
                  <c:v>-0.10449570000491804</c:v>
                </c:pt>
                <c:pt idx="19">
                  <c:v>-0.11422185000265017</c:v>
                </c:pt>
                <c:pt idx="20">
                  <c:v>-0.11106750000180909</c:v>
                </c:pt>
                <c:pt idx="21">
                  <c:v>-0.12221270000736695</c:v>
                </c:pt>
                <c:pt idx="22">
                  <c:v>-0.10181934999855002</c:v>
                </c:pt>
                <c:pt idx="23">
                  <c:v>-0.11575124999944819</c:v>
                </c:pt>
                <c:pt idx="24">
                  <c:v>-0.11976139999751467</c:v>
                </c:pt>
                <c:pt idx="25">
                  <c:v>-9.7122500010300428E-2</c:v>
                </c:pt>
                <c:pt idx="26">
                  <c:v>-0.11099385000125039</c:v>
                </c:pt>
                <c:pt idx="27">
                  <c:v>-8.2914699996763375E-2</c:v>
                </c:pt>
                <c:pt idx="28">
                  <c:v>-9.1912800002319273E-2</c:v>
                </c:pt>
                <c:pt idx="29">
                  <c:v>-0.10903680000046734</c:v>
                </c:pt>
                <c:pt idx="30">
                  <c:v>-9.5036799997615162E-2</c:v>
                </c:pt>
                <c:pt idx="31">
                  <c:v>-0.10232530000212137</c:v>
                </c:pt>
                <c:pt idx="32">
                  <c:v>-5.6922800002212171E-2</c:v>
                </c:pt>
                <c:pt idx="33">
                  <c:v>-2.9190699999162462E-2</c:v>
                </c:pt>
                <c:pt idx="34">
                  <c:v>-2.8684950004389975E-2</c:v>
                </c:pt>
                <c:pt idx="35">
                  <c:v>-2.9543800003011711E-2</c:v>
                </c:pt>
                <c:pt idx="81">
                  <c:v>4.1104999982053414E-3</c:v>
                </c:pt>
                <c:pt idx="111">
                  <c:v>1.0553099993558135E-2</c:v>
                </c:pt>
                <c:pt idx="121">
                  <c:v>8.5687000027974136E-3</c:v>
                </c:pt>
                <c:pt idx="122">
                  <c:v>1.0538049995375331E-2</c:v>
                </c:pt>
                <c:pt idx="123">
                  <c:v>9.9849499965785071E-3</c:v>
                </c:pt>
                <c:pt idx="130">
                  <c:v>9.3404500003089197E-3</c:v>
                </c:pt>
                <c:pt idx="131">
                  <c:v>8.0337999970652163E-3</c:v>
                </c:pt>
                <c:pt idx="132">
                  <c:v>7.8328999952645972E-3</c:v>
                </c:pt>
                <c:pt idx="133">
                  <c:v>7.3876999958883971E-3</c:v>
                </c:pt>
                <c:pt idx="135">
                  <c:v>2.1977999931550585E-3</c:v>
                </c:pt>
                <c:pt idx="141">
                  <c:v>-1.5498499997192994E-3</c:v>
                </c:pt>
                <c:pt idx="147">
                  <c:v>-1.2888499986729585E-3</c:v>
                </c:pt>
                <c:pt idx="148">
                  <c:v>-2.5892999983625486E-3</c:v>
                </c:pt>
                <c:pt idx="149">
                  <c:v>-1.3481500063790008E-3</c:v>
                </c:pt>
                <c:pt idx="167">
                  <c:v>-9.056900002178736E-3</c:v>
                </c:pt>
                <c:pt idx="168">
                  <c:v>-7.5299500022083521E-3</c:v>
                </c:pt>
                <c:pt idx="169">
                  <c:v>-8.5530500000459142E-3</c:v>
                </c:pt>
                <c:pt idx="170">
                  <c:v>-9.599250006431248E-3</c:v>
                </c:pt>
                <c:pt idx="171">
                  <c:v>-9.9956000049132854E-3</c:v>
                </c:pt>
                <c:pt idx="172">
                  <c:v>-8.9744500000961125E-3</c:v>
                </c:pt>
                <c:pt idx="173">
                  <c:v>-9.1351000010035932E-3</c:v>
                </c:pt>
                <c:pt idx="175">
                  <c:v>-8.8271500062546693E-3</c:v>
                </c:pt>
                <c:pt idx="176">
                  <c:v>-1.0675999998056795E-2</c:v>
                </c:pt>
                <c:pt idx="177">
                  <c:v>-1.0959999999613501E-2</c:v>
                </c:pt>
                <c:pt idx="178">
                  <c:v>-9.328849999292288E-3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CF6-440E-A9C8-BF6E463F9078}"/>
            </c:ext>
          </c:extLst>
        </c:ser>
        <c:ser>
          <c:idx val="6"/>
          <c:order val="6"/>
          <c:tx>
            <c:strRef>
              <c:f>'B (4)'!$N$20</c:f>
              <c:strCache>
                <c:ptCount val="1"/>
                <c:pt idx="0">
                  <c:v>Other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6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(4)'!$D$21:$D$91</c:f>
                <c:numCache>
                  <c:formatCode>General</c:formatCode>
                  <c:ptCount val="7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5">
                    <c:v>0</c:v>
                  </c:pt>
                  <c:pt idx="46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9">
                    <c:v>0</c:v>
                  </c:pt>
                </c:numCache>
              </c:numRef>
            </c:plus>
            <c:minus>
              <c:numRef>
                <c:f>'B (4)'!$D$21:$D$91</c:f>
                <c:numCache>
                  <c:formatCode>General</c:formatCode>
                  <c:ptCount val="7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5">
                    <c:v>0</c:v>
                  </c:pt>
                  <c:pt idx="46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(4)'!$F$21:$F$767</c:f>
              <c:numCache>
                <c:formatCode>General</c:formatCode>
                <c:ptCount val="747"/>
                <c:pt idx="0">
                  <c:v>-76679</c:v>
                </c:pt>
                <c:pt idx="1">
                  <c:v>-75662.5</c:v>
                </c:pt>
                <c:pt idx="2">
                  <c:v>-70480</c:v>
                </c:pt>
                <c:pt idx="3">
                  <c:v>-70477</c:v>
                </c:pt>
                <c:pt idx="4">
                  <c:v>-70471</c:v>
                </c:pt>
                <c:pt idx="5">
                  <c:v>-70468.5</c:v>
                </c:pt>
                <c:pt idx="6">
                  <c:v>-70465.5</c:v>
                </c:pt>
                <c:pt idx="7">
                  <c:v>-70459.5</c:v>
                </c:pt>
                <c:pt idx="8">
                  <c:v>-70419</c:v>
                </c:pt>
                <c:pt idx="9">
                  <c:v>-70384</c:v>
                </c:pt>
                <c:pt idx="10">
                  <c:v>-70366</c:v>
                </c:pt>
                <c:pt idx="11">
                  <c:v>-70363.5</c:v>
                </c:pt>
                <c:pt idx="12">
                  <c:v>-70273</c:v>
                </c:pt>
                <c:pt idx="13">
                  <c:v>-70270</c:v>
                </c:pt>
                <c:pt idx="14">
                  <c:v>-70200</c:v>
                </c:pt>
                <c:pt idx="15">
                  <c:v>-70197</c:v>
                </c:pt>
                <c:pt idx="16">
                  <c:v>-70182.5</c:v>
                </c:pt>
                <c:pt idx="17">
                  <c:v>-58929</c:v>
                </c:pt>
                <c:pt idx="18">
                  <c:v>-58859</c:v>
                </c:pt>
                <c:pt idx="19">
                  <c:v>-58809.5</c:v>
                </c:pt>
                <c:pt idx="20">
                  <c:v>-58725</c:v>
                </c:pt>
                <c:pt idx="21">
                  <c:v>-58649</c:v>
                </c:pt>
                <c:pt idx="22">
                  <c:v>-58634.5</c:v>
                </c:pt>
                <c:pt idx="23">
                  <c:v>-58587.5</c:v>
                </c:pt>
                <c:pt idx="24">
                  <c:v>-57618</c:v>
                </c:pt>
                <c:pt idx="25">
                  <c:v>-56575</c:v>
                </c:pt>
                <c:pt idx="26">
                  <c:v>-56449.5</c:v>
                </c:pt>
                <c:pt idx="27">
                  <c:v>-55389</c:v>
                </c:pt>
                <c:pt idx="28">
                  <c:v>-54536</c:v>
                </c:pt>
                <c:pt idx="29">
                  <c:v>-54416</c:v>
                </c:pt>
                <c:pt idx="30">
                  <c:v>-54416</c:v>
                </c:pt>
                <c:pt idx="31">
                  <c:v>-53411</c:v>
                </c:pt>
                <c:pt idx="32">
                  <c:v>-53236</c:v>
                </c:pt>
                <c:pt idx="33">
                  <c:v>-41509</c:v>
                </c:pt>
                <c:pt idx="34">
                  <c:v>-41506.5</c:v>
                </c:pt>
                <c:pt idx="35">
                  <c:v>-41506</c:v>
                </c:pt>
                <c:pt idx="36">
                  <c:v>-37335.5</c:v>
                </c:pt>
                <c:pt idx="37">
                  <c:v>-37309.5</c:v>
                </c:pt>
                <c:pt idx="38">
                  <c:v>-37306.5</c:v>
                </c:pt>
                <c:pt idx="39">
                  <c:v>-37041</c:v>
                </c:pt>
                <c:pt idx="40">
                  <c:v>-37038</c:v>
                </c:pt>
                <c:pt idx="41">
                  <c:v>-35960</c:v>
                </c:pt>
                <c:pt idx="42">
                  <c:v>-35164.5</c:v>
                </c:pt>
                <c:pt idx="43">
                  <c:v>-35094</c:v>
                </c:pt>
                <c:pt idx="44">
                  <c:v>-34904.5</c:v>
                </c:pt>
                <c:pt idx="45">
                  <c:v>-34885</c:v>
                </c:pt>
                <c:pt idx="46">
                  <c:v>-32007.5</c:v>
                </c:pt>
                <c:pt idx="47">
                  <c:v>-31051</c:v>
                </c:pt>
                <c:pt idx="48">
                  <c:v>-31051</c:v>
                </c:pt>
                <c:pt idx="49">
                  <c:v>-30771</c:v>
                </c:pt>
                <c:pt idx="50">
                  <c:v>-29737.5</c:v>
                </c:pt>
                <c:pt idx="51">
                  <c:v>-29704.5</c:v>
                </c:pt>
                <c:pt idx="52">
                  <c:v>-28800</c:v>
                </c:pt>
                <c:pt idx="53">
                  <c:v>-28799.5</c:v>
                </c:pt>
                <c:pt idx="54">
                  <c:v>-28703.5</c:v>
                </c:pt>
                <c:pt idx="55">
                  <c:v>-28703.5</c:v>
                </c:pt>
                <c:pt idx="56">
                  <c:v>-28651</c:v>
                </c:pt>
                <c:pt idx="57">
                  <c:v>-28645</c:v>
                </c:pt>
                <c:pt idx="58">
                  <c:v>-28645</c:v>
                </c:pt>
                <c:pt idx="59">
                  <c:v>-28645</c:v>
                </c:pt>
                <c:pt idx="60">
                  <c:v>-27926</c:v>
                </c:pt>
                <c:pt idx="61">
                  <c:v>-27920</c:v>
                </c:pt>
                <c:pt idx="62">
                  <c:v>-27728</c:v>
                </c:pt>
                <c:pt idx="63">
                  <c:v>-27728</c:v>
                </c:pt>
                <c:pt idx="64">
                  <c:v>-27725</c:v>
                </c:pt>
                <c:pt idx="65">
                  <c:v>-27725</c:v>
                </c:pt>
                <c:pt idx="66">
                  <c:v>-27710.5</c:v>
                </c:pt>
                <c:pt idx="67">
                  <c:v>-27704</c:v>
                </c:pt>
                <c:pt idx="68">
                  <c:v>-26497</c:v>
                </c:pt>
                <c:pt idx="69">
                  <c:v>-24494</c:v>
                </c:pt>
                <c:pt idx="70">
                  <c:v>-24423</c:v>
                </c:pt>
                <c:pt idx="71">
                  <c:v>-24420</c:v>
                </c:pt>
                <c:pt idx="72">
                  <c:v>-24386</c:v>
                </c:pt>
                <c:pt idx="73">
                  <c:v>-24357</c:v>
                </c:pt>
                <c:pt idx="74">
                  <c:v>-24354</c:v>
                </c:pt>
                <c:pt idx="75">
                  <c:v>-24351</c:v>
                </c:pt>
                <c:pt idx="76">
                  <c:v>-23454</c:v>
                </c:pt>
                <c:pt idx="77">
                  <c:v>-23439.5</c:v>
                </c:pt>
                <c:pt idx="78">
                  <c:v>-23439.5</c:v>
                </c:pt>
                <c:pt idx="79">
                  <c:v>-23410</c:v>
                </c:pt>
                <c:pt idx="80">
                  <c:v>-21479</c:v>
                </c:pt>
                <c:pt idx="81">
                  <c:v>-19865</c:v>
                </c:pt>
                <c:pt idx="82">
                  <c:v>-19252.5</c:v>
                </c:pt>
                <c:pt idx="83">
                  <c:v>-19221</c:v>
                </c:pt>
                <c:pt idx="84">
                  <c:v>-19221</c:v>
                </c:pt>
                <c:pt idx="85">
                  <c:v>-19075</c:v>
                </c:pt>
                <c:pt idx="86">
                  <c:v>-17985.5</c:v>
                </c:pt>
                <c:pt idx="87">
                  <c:v>-17985</c:v>
                </c:pt>
                <c:pt idx="88">
                  <c:v>-17240</c:v>
                </c:pt>
                <c:pt idx="89">
                  <c:v>-17167</c:v>
                </c:pt>
                <c:pt idx="90">
                  <c:v>-17018.5</c:v>
                </c:pt>
                <c:pt idx="91">
                  <c:v>-17018.5</c:v>
                </c:pt>
                <c:pt idx="92">
                  <c:v>-16985.5</c:v>
                </c:pt>
                <c:pt idx="93">
                  <c:v>-16107</c:v>
                </c:pt>
                <c:pt idx="94">
                  <c:v>-16062.5</c:v>
                </c:pt>
                <c:pt idx="95">
                  <c:v>-16030.5</c:v>
                </c:pt>
                <c:pt idx="96">
                  <c:v>-15948.5</c:v>
                </c:pt>
                <c:pt idx="97">
                  <c:v>-15895.5</c:v>
                </c:pt>
                <c:pt idx="98">
                  <c:v>-15869.5</c:v>
                </c:pt>
                <c:pt idx="99">
                  <c:v>-15230</c:v>
                </c:pt>
                <c:pt idx="100">
                  <c:v>-14886</c:v>
                </c:pt>
                <c:pt idx="101">
                  <c:v>-14847</c:v>
                </c:pt>
                <c:pt idx="102">
                  <c:v>-14824</c:v>
                </c:pt>
                <c:pt idx="103">
                  <c:v>-14821</c:v>
                </c:pt>
                <c:pt idx="104">
                  <c:v>-14149</c:v>
                </c:pt>
                <c:pt idx="105">
                  <c:v>-13776</c:v>
                </c:pt>
                <c:pt idx="106">
                  <c:v>-12698</c:v>
                </c:pt>
                <c:pt idx="107">
                  <c:v>-11759</c:v>
                </c:pt>
                <c:pt idx="108">
                  <c:v>-11643.5</c:v>
                </c:pt>
                <c:pt idx="109">
                  <c:v>-10650</c:v>
                </c:pt>
                <c:pt idx="110">
                  <c:v>-9642</c:v>
                </c:pt>
                <c:pt idx="111">
                  <c:v>-9503</c:v>
                </c:pt>
                <c:pt idx="112">
                  <c:v>-9490.5</c:v>
                </c:pt>
                <c:pt idx="113">
                  <c:v>-8438.5</c:v>
                </c:pt>
                <c:pt idx="114">
                  <c:v>-8368</c:v>
                </c:pt>
                <c:pt idx="115">
                  <c:v>-7606</c:v>
                </c:pt>
                <c:pt idx="116">
                  <c:v>-7547.5</c:v>
                </c:pt>
                <c:pt idx="117">
                  <c:v>-7546.5</c:v>
                </c:pt>
                <c:pt idx="118">
                  <c:v>-7320</c:v>
                </c:pt>
                <c:pt idx="119">
                  <c:v>-7320</c:v>
                </c:pt>
                <c:pt idx="120">
                  <c:v>-7188.5</c:v>
                </c:pt>
                <c:pt idx="121">
                  <c:v>-6631</c:v>
                </c:pt>
                <c:pt idx="122">
                  <c:v>-6496.5</c:v>
                </c:pt>
                <c:pt idx="123">
                  <c:v>-6493.5</c:v>
                </c:pt>
                <c:pt idx="124">
                  <c:v>-6397</c:v>
                </c:pt>
                <c:pt idx="125">
                  <c:v>-6242</c:v>
                </c:pt>
                <c:pt idx="126">
                  <c:v>-5510.5</c:v>
                </c:pt>
                <c:pt idx="127">
                  <c:v>-5490</c:v>
                </c:pt>
                <c:pt idx="128">
                  <c:v>-5374</c:v>
                </c:pt>
                <c:pt idx="129">
                  <c:v>-5251.5</c:v>
                </c:pt>
                <c:pt idx="130">
                  <c:v>-5208.5</c:v>
                </c:pt>
                <c:pt idx="131">
                  <c:v>-5194</c:v>
                </c:pt>
                <c:pt idx="132">
                  <c:v>-5177</c:v>
                </c:pt>
                <c:pt idx="133">
                  <c:v>-5101</c:v>
                </c:pt>
                <c:pt idx="134">
                  <c:v>-4161</c:v>
                </c:pt>
                <c:pt idx="135">
                  <c:v>-3514</c:v>
                </c:pt>
                <c:pt idx="136">
                  <c:v>-3209.5</c:v>
                </c:pt>
                <c:pt idx="137">
                  <c:v>-3185.5</c:v>
                </c:pt>
                <c:pt idx="138">
                  <c:v>-3080</c:v>
                </c:pt>
                <c:pt idx="139">
                  <c:v>-2177.5</c:v>
                </c:pt>
                <c:pt idx="140">
                  <c:v>-2175.5</c:v>
                </c:pt>
                <c:pt idx="141">
                  <c:v>-2169.5</c:v>
                </c:pt>
                <c:pt idx="142">
                  <c:v>-2160</c:v>
                </c:pt>
                <c:pt idx="143">
                  <c:v>-2160</c:v>
                </c:pt>
                <c:pt idx="144">
                  <c:v>-2157</c:v>
                </c:pt>
                <c:pt idx="145">
                  <c:v>-2145.5</c:v>
                </c:pt>
                <c:pt idx="146">
                  <c:v>-2145.5</c:v>
                </c:pt>
                <c:pt idx="147">
                  <c:v>-2099.5</c:v>
                </c:pt>
                <c:pt idx="148">
                  <c:v>-2091</c:v>
                </c:pt>
                <c:pt idx="149">
                  <c:v>-2090.5</c:v>
                </c:pt>
                <c:pt idx="150">
                  <c:v>-2053</c:v>
                </c:pt>
                <c:pt idx="151">
                  <c:v>-2015</c:v>
                </c:pt>
                <c:pt idx="152">
                  <c:v>-2015</c:v>
                </c:pt>
                <c:pt idx="153">
                  <c:v>-2015</c:v>
                </c:pt>
                <c:pt idx="154">
                  <c:v>-2008.5</c:v>
                </c:pt>
                <c:pt idx="155">
                  <c:v>-2008.5</c:v>
                </c:pt>
                <c:pt idx="156">
                  <c:v>-1184</c:v>
                </c:pt>
                <c:pt idx="157">
                  <c:v>-1184</c:v>
                </c:pt>
                <c:pt idx="158">
                  <c:v>-1056</c:v>
                </c:pt>
                <c:pt idx="159">
                  <c:v>-1056</c:v>
                </c:pt>
                <c:pt idx="160">
                  <c:v>-1035.5</c:v>
                </c:pt>
                <c:pt idx="161">
                  <c:v>-1035.5</c:v>
                </c:pt>
                <c:pt idx="162">
                  <c:v>-1013</c:v>
                </c:pt>
                <c:pt idx="163">
                  <c:v>-927.5</c:v>
                </c:pt>
                <c:pt idx="164">
                  <c:v>-927.5</c:v>
                </c:pt>
                <c:pt idx="165">
                  <c:v>-876</c:v>
                </c:pt>
                <c:pt idx="166">
                  <c:v>-876</c:v>
                </c:pt>
                <c:pt idx="167">
                  <c:v>-303</c:v>
                </c:pt>
                <c:pt idx="168">
                  <c:v>-256.5</c:v>
                </c:pt>
                <c:pt idx="169">
                  <c:v>-253.5</c:v>
                </c:pt>
                <c:pt idx="170">
                  <c:v>-247.5</c:v>
                </c:pt>
                <c:pt idx="171">
                  <c:v>-172</c:v>
                </c:pt>
                <c:pt idx="172">
                  <c:v>-171.5</c:v>
                </c:pt>
                <c:pt idx="173">
                  <c:v>-137</c:v>
                </c:pt>
                <c:pt idx="174">
                  <c:v>-57.5</c:v>
                </c:pt>
                <c:pt idx="175">
                  <c:v>-20.5</c:v>
                </c:pt>
                <c:pt idx="176">
                  <c:v>-20</c:v>
                </c:pt>
                <c:pt idx="177">
                  <c:v>0</c:v>
                </c:pt>
                <c:pt idx="178">
                  <c:v>0.5</c:v>
                </c:pt>
                <c:pt idx="179">
                  <c:v>4.5</c:v>
                </c:pt>
                <c:pt idx="180">
                  <c:v>4.5</c:v>
                </c:pt>
                <c:pt idx="181">
                  <c:v>947.5</c:v>
                </c:pt>
                <c:pt idx="182">
                  <c:v>989.5</c:v>
                </c:pt>
                <c:pt idx="183">
                  <c:v>992</c:v>
                </c:pt>
                <c:pt idx="184">
                  <c:v>1112</c:v>
                </c:pt>
                <c:pt idx="185">
                  <c:v>1163.5</c:v>
                </c:pt>
                <c:pt idx="186">
                  <c:v>1175.5</c:v>
                </c:pt>
                <c:pt idx="187">
                  <c:v>1178</c:v>
                </c:pt>
                <c:pt idx="188">
                  <c:v>1190</c:v>
                </c:pt>
                <c:pt idx="189">
                  <c:v>1301.5</c:v>
                </c:pt>
                <c:pt idx="190">
                  <c:v>1301.5</c:v>
                </c:pt>
                <c:pt idx="191">
                  <c:v>1301.5</c:v>
                </c:pt>
              </c:numCache>
            </c:numRef>
          </c:xVal>
          <c:yVal>
            <c:numRef>
              <c:f>'B (4)'!$N$21:$N$767</c:f>
              <c:numCache>
                <c:formatCode>General</c:formatCode>
                <c:ptCount val="747"/>
                <c:pt idx="36">
                  <c:v>-8.2511650005471893E-2</c:v>
                </c:pt>
                <c:pt idx="41">
                  <c:v>4.0491999992809724E-2</c:v>
                </c:pt>
                <c:pt idx="42">
                  <c:v>-1.5238350002618972E-2</c:v>
                </c:pt>
                <c:pt idx="43">
                  <c:v>-1.263620000827359E-2</c:v>
                </c:pt>
                <c:pt idx="44">
                  <c:v>-3.2840350002516061E-2</c:v>
                </c:pt>
                <c:pt idx="47">
                  <c:v>4.902699998638127E-3</c:v>
                </c:pt>
                <c:pt idx="48">
                  <c:v>1.390269999683369E-2</c:v>
                </c:pt>
                <c:pt idx="49">
                  <c:v>1.7946699997992255E-2</c:v>
                </c:pt>
                <c:pt idx="50">
                  <c:v>-4.6396250007092021E-2</c:v>
                </c:pt>
                <c:pt idx="51">
                  <c:v>5.1196499989600852E-3</c:v>
                </c:pt>
                <c:pt idx="68">
                  <c:v>1.0968999995384365E-3</c:v>
                </c:pt>
                <c:pt idx="70">
                  <c:v>4.1870999993989244E-3</c:v>
                </c:pt>
                <c:pt idx="71">
                  <c:v>-1.5766000004077796E-2</c:v>
                </c:pt>
                <c:pt idx="82">
                  <c:v>2.3519249996752478E-2</c:v>
                </c:pt>
                <c:pt idx="92">
                  <c:v>7.1933499930310063E-3</c:v>
                </c:pt>
                <c:pt idx="94">
                  <c:v>-3.9437500017811544E-3</c:v>
                </c:pt>
                <c:pt idx="95">
                  <c:v>9.8898500000359491E-3</c:v>
                </c:pt>
                <c:pt idx="96">
                  <c:v>2.1838449996721465E-2</c:v>
                </c:pt>
                <c:pt idx="97">
                  <c:v>-1.7999650008277968E-2</c:v>
                </c:pt>
                <c:pt idx="98">
                  <c:v>6.7401499982224777E-3</c:v>
                </c:pt>
                <c:pt idx="101">
                  <c:v>3.291900000476744E-3</c:v>
                </c:pt>
                <c:pt idx="102">
                  <c:v>1.4584799995645881E-2</c:v>
                </c:pt>
                <c:pt idx="103">
                  <c:v>1.663169999665115E-2</c:v>
                </c:pt>
                <c:pt idx="108">
                  <c:v>7.3399499960942194E-3</c:v>
                </c:pt>
                <c:pt idx="139">
                  <c:v>-8.3208250005554873E-2</c:v>
                </c:pt>
                <c:pt idx="143">
                  <c:v>-2.2680000038235448E-3</c:v>
                </c:pt>
                <c:pt idx="144">
                  <c:v>-6.592110000201501E-2</c:v>
                </c:pt>
                <c:pt idx="146">
                  <c:v>-1.374650004436262E-3</c:v>
                </c:pt>
                <c:pt idx="151">
                  <c:v>-2.7345000053173862E-3</c:v>
                </c:pt>
                <c:pt idx="152">
                  <c:v>-2.7345000053173862E-3</c:v>
                </c:pt>
                <c:pt idx="155">
                  <c:v>-7.9955000546760857E-4</c:v>
                </c:pt>
                <c:pt idx="157">
                  <c:v>-5.2432000011322089E-3</c:v>
                </c:pt>
                <c:pt idx="159">
                  <c:v>-5.5088000008254312E-3</c:v>
                </c:pt>
                <c:pt idx="161">
                  <c:v>-4.0216500055976212E-3</c:v>
                </c:pt>
                <c:pt idx="162">
                  <c:v>-5.4699000029359013E-3</c:v>
                </c:pt>
                <c:pt idx="164">
                  <c:v>-5.5332499978248961E-3</c:v>
                </c:pt>
                <c:pt idx="166">
                  <c:v>-1.0494800000742543E-2</c:v>
                </c:pt>
                <c:pt idx="174">
                  <c:v>-8.9322500061825849E-3</c:v>
                </c:pt>
                <c:pt idx="179">
                  <c:v>-8.5296499964897521E-3</c:v>
                </c:pt>
                <c:pt idx="180">
                  <c:v>-8.5296499964897521E-3</c:v>
                </c:pt>
                <c:pt idx="181">
                  <c:v>-1.2720750004518777E-2</c:v>
                </c:pt>
                <c:pt idx="182">
                  <c:v>-1.1964149998675566E-2</c:v>
                </c:pt>
                <c:pt idx="183">
                  <c:v>2.9941599997982848E-2</c:v>
                </c:pt>
                <c:pt idx="184">
                  <c:v>-1.2582400006067473E-2</c:v>
                </c:pt>
                <c:pt idx="185">
                  <c:v>-1.3043949998973403E-2</c:v>
                </c:pt>
                <c:pt idx="186">
                  <c:v>-1.4156350000121165E-2</c:v>
                </c:pt>
                <c:pt idx="187">
                  <c:v>-1.3650600005348679E-2</c:v>
                </c:pt>
                <c:pt idx="188">
                  <c:v>-1.3963000004878268E-2</c:v>
                </c:pt>
                <c:pt idx="189">
                  <c:v>-1.3686550002603326E-2</c:v>
                </c:pt>
                <c:pt idx="190">
                  <c:v>-1.3686550002603326E-2</c:v>
                </c:pt>
                <c:pt idx="191">
                  <c:v>-1.3686550002603326E-2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CF6-440E-A9C8-BF6E463F9078}"/>
            </c:ext>
          </c:extLst>
        </c:ser>
        <c:ser>
          <c:idx val="7"/>
          <c:order val="7"/>
          <c:tx>
            <c:strRef>
              <c:f>'B (4)'!$O$20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'B (4)'!$F$21:$F$767</c:f>
              <c:numCache>
                <c:formatCode>General</c:formatCode>
                <c:ptCount val="747"/>
                <c:pt idx="0">
                  <c:v>-76679</c:v>
                </c:pt>
                <c:pt idx="1">
                  <c:v>-75662.5</c:v>
                </c:pt>
                <c:pt idx="2">
                  <c:v>-70480</c:v>
                </c:pt>
                <c:pt idx="3">
                  <c:v>-70477</c:v>
                </c:pt>
                <c:pt idx="4">
                  <c:v>-70471</c:v>
                </c:pt>
                <c:pt idx="5">
                  <c:v>-70468.5</c:v>
                </c:pt>
                <c:pt idx="6">
                  <c:v>-70465.5</c:v>
                </c:pt>
                <c:pt idx="7">
                  <c:v>-70459.5</c:v>
                </c:pt>
                <c:pt idx="8">
                  <c:v>-70419</c:v>
                </c:pt>
                <c:pt idx="9">
                  <c:v>-70384</c:v>
                </c:pt>
                <c:pt idx="10">
                  <c:v>-70366</c:v>
                </c:pt>
                <c:pt idx="11">
                  <c:v>-70363.5</c:v>
                </c:pt>
                <c:pt idx="12">
                  <c:v>-70273</c:v>
                </c:pt>
                <c:pt idx="13">
                  <c:v>-70270</c:v>
                </c:pt>
                <c:pt idx="14">
                  <c:v>-70200</c:v>
                </c:pt>
                <c:pt idx="15">
                  <c:v>-70197</c:v>
                </c:pt>
                <c:pt idx="16">
                  <c:v>-70182.5</c:v>
                </c:pt>
                <c:pt idx="17">
                  <c:v>-58929</c:v>
                </c:pt>
                <c:pt idx="18">
                  <c:v>-58859</c:v>
                </c:pt>
                <c:pt idx="19">
                  <c:v>-58809.5</c:v>
                </c:pt>
                <c:pt idx="20">
                  <c:v>-58725</c:v>
                </c:pt>
                <c:pt idx="21">
                  <c:v>-58649</c:v>
                </c:pt>
                <c:pt idx="22">
                  <c:v>-58634.5</c:v>
                </c:pt>
                <c:pt idx="23">
                  <c:v>-58587.5</c:v>
                </c:pt>
                <c:pt idx="24">
                  <c:v>-57618</c:v>
                </c:pt>
                <c:pt idx="25">
                  <c:v>-56575</c:v>
                </c:pt>
                <c:pt idx="26">
                  <c:v>-56449.5</c:v>
                </c:pt>
                <c:pt idx="27">
                  <c:v>-55389</c:v>
                </c:pt>
                <c:pt idx="28">
                  <c:v>-54536</c:v>
                </c:pt>
                <c:pt idx="29">
                  <c:v>-54416</c:v>
                </c:pt>
                <c:pt idx="30">
                  <c:v>-54416</c:v>
                </c:pt>
                <c:pt idx="31">
                  <c:v>-53411</c:v>
                </c:pt>
                <c:pt idx="32">
                  <c:v>-53236</c:v>
                </c:pt>
                <c:pt idx="33">
                  <c:v>-41509</c:v>
                </c:pt>
                <c:pt idx="34">
                  <c:v>-41506.5</c:v>
                </c:pt>
                <c:pt idx="35">
                  <c:v>-41506</c:v>
                </c:pt>
                <c:pt idx="36">
                  <c:v>-37335.5</c:v>
                </c:pt>
                <c:pt idx="37">
                  <c:v>-37309.5</c:v>
                </c:pt>
                <c:pt idx="38">
                  <c:v>-37306.5</c:v>
                </c:pt>
                <c:pt idx="39">
                  <c:v>-37041</c:v>
                </c:pt>
                <c:pt idx="40">
                  <c:v>-37038</c:v>
                </c:pt>
                <c:pt idx="41">
                  <c:v>-35960</c:v>
                </c:pt>
                <c:pt idx="42">
                  <c:v>-35164.5</c:v>
                </c:pt>
                <c:pt idx="43">
                  <c:v>-35094</c:v>
                </c:pt>
                <c:pt idx="44">
                  <c:v>-34904.5</c:v>
                </c:pt>
                <c:pt idx="45">
                  <c:v>-34885</c:v>
                </c:pt>
                <c:pt idx="46">
                  <c:v>-32007.5</c:v>
                </c:pt>
                <c:pt idx="47">
                  <c:v>-31051</c:v>
                </c:pt>
                <c:pt idx="48">
                  <c:v>-31051</c:v>
                </c:pt>
                <c:pt idx="49">
                  <c:v>-30771</c:v>
                </c:pt>
                <c:pt idx="50">
                  <c:v>-29737.5</c:v>
                </c:pt>
                <c:pt idx="51">
                  <c:v>-29704.5</c:v>
                </c:pt>
                <c:pt idx="52">
                  <c:v>-28800</c:v>
                </c:pt>
                <c:pt idx="53">
                  <c:v>-28799.5</c:v>
                </c:pt>
                <c:pt idx="54">
                  <c:v>-28703.5</c:v>
                </c:pt>
                <c:pt idx="55">
                  <c:v>-28703.5</c:v>
                </c:pt>
                <c:pt idx="56">
                  <c:v>-28651</c:v>
                </c:pt>
                <c:pt idx="57">
                  <c:v>-28645</c:v>
                </c:pt>
                <c:pt idx="58">
                  <c:v>-28645</c:v>
                </c:pt>
                <c:pt idx="59">
                  <c:v>-28645</c:v>
                </c:pt>
                <c:pt idx="60">
                  <c:v>-27926</c:v>
                </c:pt>
                <c:pt idx="61">
                  <c:v>-27920</c:v>
                </c:pt>
                <c:pt idx="62">
                  <c:v>-27728</c:v>
                </c:pt>
                <c:pt idx="63">
                  <c:v>-27728</c:v>
                </c:pt>
                <c:pt idx="64">
                  <c:v>-27725</c:v>
                </c:pt>
                <c:pt idx="65">
                  <c:v>-27725</c:v>
                </c:pt>
                <c:pt idx="66">
                  <c:v>-27710.5</c:v>
                </c:pt>
                <c:pt idx="67">
                  <c:v>-27704</c:v>
                </c:pt>
                <c:pt idx="68">
                  <c:v>-26497</c:v>
                </c:pt>
                <c:pt idx="69">
                  <c:v>-24494</c:v>
                </c:pt>
                <c:pt idx="70">
                  <c:v>-24423</c:v>
                </c:pt>
                <c:pt idx="71">
                  <c:v>-24420</c:v>
                </c:pt>
                <c:pt idx="72">
                  <c:v>-24386</c:v>
                </c:pt>
                <c:pt idx="73">
                  <c:v>-24357</c:v>
                </c:pt>
                <c:pt idx="74">
                  <c:v>-24354</c:v>
                </c:pt>
                <c:pt idx="75">
                  <c:v>-24351</c:v>
                </c:pt>
                <c:pt idx="76">
                  <c:v>-23454</c:v>
                </c:pt>
                <c:pt idx="77">
                  <c:v>-23439.5</c:v>
                </c:pt>
                <c:pt idx="78">
                  <c:v>-23439.5</c:v>
                </c:pt>
                <c:pt idx="79">
                  <c:v>-23410</c:v>
                </c:pt>
                <c:pt idx="80">
                  <c:v>-21479</c:v>
                </c:pt>
                <c:pt idx="81">
                  <c:v>-19865</c:v>
                </c:pt>
                <c:pt idx="82">
                  <c:v>-19252.5</c:v>
                </c:pt>
                <c:pt idx="83">
                  <c:v>-19221</c:v>
                </c:pt>
                <c:pt idx="84">
                  <c:v>-19221</c:v>
                </c:pt>
                <c:pt idx="85">
                  <c:v>-19075</c:v>
                </c:pt>
                <c:pt idx="86">
                  <c:v>-17985.5</c:v>
                </c:pt>
                <c:pt idx="87">
                  <c:v>-17985</c:v>
                </c:pt>
                <c:pt idx="88">
                  <c:v>-17240</c:v>
                </c:pt>
                <c:pt idx="89">
                  <c:v>-17167</c:v>
                </c:pt>
                <c:pt idx="90">
                  <c:v>-17018.5</c:v>
                </c:pt>
                <c:pt idx="91">
                  <c:v>-17018.5</c:v>
                </c:pt>
                <c:pt idx="92">
                  <c:v>-16985.5</c:v>
                </c:pt>
                <c:pt idx="93">
                  <c:v>-16107</c:v>
                </c:pt>
                <c:pt idx="94">
                  <c:v>-16062.5</c:v>
                </c:pt>
                <c:pt idx="95">
                  <c:v>-16030.5</c:v>
                </c:pt>
                <c:pt idx="96">
                  <c:v>-15948.5</c:v>
                </c:pt>
                <c:pt idx="97">
                  <c:v>-15895.5</c:v>
                </c:pt>
                <c:pt idx="98">
                  <c:v>-15869.5</c:v>
                </c:pt>
                <c:pt idx="99">
                  <c:v>-15230</c:v>
                </c:pt>
                <c:pt idx="100">
                  <c:v>-14886</c:v>
                </c:pt>
                <c:pt idx="101">
                  <c:v>-14847</c:v>
                </c:pt>
                <c:pt idx="102">
                  <c:v>-14824</c:v>
                </c:pt>
                <c:pt idx="103">
                  <c:v>-14821</c:v>
                </c:pt>
                <c:pt idx="104">
                  <c:v>-14149</c:v>
                </c:pt>
                <c:pt idx="105">
                  <c:v>-13776</c:v>
                </c:pt>
                <c:pt idx="106">
                  <c:v>-12698</c:v>
                </c:pt>
                <c:pt idx="107">
                  <c:v>-11759</c:v>
                </c:pt>
                <c:pt idx="108">
                  <c:v>-11643.5</c:v>
                </c:pt>
                <c:pt idx="109">
                  <c:v>-10650</c:v>
                </c:pt>
                <c:pt idx="110">
                  <c:v>-9642</c:v>
                </c:pt>
                <c:pt idx="111">
                  <c:v>-9503</c:v>
                </c:pt>
                <c:pt idx="112">
                  <c:v>-9490.5</c:v>
                </c:pt>
                <c:pt idx="113">
                  <c:v>-8438.5</c:v>
                </c:pt>
                <c:pt idx="114">
                  <c:v>-8368</c:v>
                </c:pt>
                <c:pt idx="115">
                  <c:v>-7606</c:v>
                </c:pt>
                <c:pt idx="116">
                  <c:v>-7547.5</c:v>
                </c:pt>
                <c:pt idx="117">
                  <c:v>-7546.5</c:v>
                </c:pt>
                <c:pt idx="118">
                  <c:v>-7320</c:v>
                </c:pt>
                <c:pt idx="119">
                  <c:v>-7320</c:v>
                </c:pt>
                <c:pt idx="120">
                  <c:v>-7188.5</c:v>
                </c:pt>
                <c:pt idx="121">
                  <c:v>-6631</c:v>
                </c:pt>
                <c:pt idx="122">
                  <c:v>-6496.5</c:v>
                </c:pt>
                <c:pt idx="123">
                  <c:v>-6493.5</c:v>
                </c:pt>
                <c:pt idx="124">
                  <c:v>-6397</c:v>
                </c:pt>
                <c:pt idx="125">
                  <c:v>-6242</c:v>
                </c:pt>
                <c:pt idx="126">
                  <c:v>-5510.5</c:v>
                </c:pt>
                <c:pt idx="127">
                  <c:v>-5490</c:v>
                </c:pt>
                <c:pt idx="128">
                  <c:v>-5374</c:v>
                </c:pt>
                <c:pt idx="129">
                  <c:v>-5251.5</c:v>
                </c:pt>
                <c:pt idx="130">
                  <c:v>-5208.5</c:v>
                </c:pt>
                <c:pt idx="131">
                  <c:v>-5194</c:v>
                </c:pt>
                <c:pt idx="132">
                  <c:v>-5177</c:v>
                </c:pt>
                <c:pt idx="133">
                  <c:v>-5101</c:v>
                </c:pt>
                <c:pt idx="134">
                  <c:v>-4161</c:v>
                </c:pt>
                <c:pt idx="135">
                  <c:v>-3514</c:v>
                </c:pt>
                <c:pt idx="136">
                  <c:v>-3209.5</c:v>
                </c:pt>
                <c:pt idx="137">
                  <c:v>-3185.5</c:v>
                </c:pt>
                <c:pt idx="138">
                  <c:v>-3080</c:v>
                </c:pt>
                <c:pt idx="139">
                  <c:v>-2177.5</c:v>
                </c:pt>
                <c:pt idx="140">
                  <c:v>-2175.5</c:v>
                </c:pt>
                <c:pt idx="141">
                  <c:v>-2169.5</c:v>
                </c:pt>
                <c:pt idx="142">
                  <c:v>-2160</c:v>
                </c:pt>
                <c:pt idx="143">
                  <c:v>-2160</c:v>
                </c:pt>
                <c:pt idx="144">
                  <c:v>-2157</c:v>
                </c:pt>
                <c:pt idx="145">
                  <c:v>-2145.5</c:v>
                </c:pt>
                <c:pt idx="146">
                  <c:v>-2145.5</c:v>
                </c:pt>
                <c:pt idx="147">
                  <c:v>-2099.5</c:v>
                </c:pt>
                <c:pt idx="148">
                  <c:v>-2091</c:v>
                </c:pt>
                <c:pt idx="149">
                  <c:v>-2090.5</c:v>
                </c:pt>
                <c:pt idx="150">
                  <c:v>-2053</c:v>
                </c:pt>
                <c:pt idx="151">
                  <c:v>-2015</c:v>
                </c:pt>
                <c:pt idx="152">
                  <c:v>-2015</c:v>
                </c:pt>
                <c:pt idx="153">
                  <c:v>-2015</c:v>
                </c:pt>
                <c:pt idx="154">
                  <c:v>-2008.5</c:v>
                </c:pt>
                <c:pt idx="155">
                  <c:v>-2008.5</c:v>
                </c:pt>
                <c:pt idx="156">
                  <c:v>-1184</c:v>
                </c:pt>
                <c:pt idx="157">
                  <c:v>-1184</c:v>
                </c:pt>
                <c:pt idx="158">
                  <c:v>-1056</c:v>
                </c:pt>
                <c:pt idx="159">
                  <c:v>-1056</c:v>
                </c:pt>
                <c:pt idx="160">
                  <c:v>-1035.5</c:v>
                </c:pt>
                <c:pt idx="161">
                  <c:v>-1035.5</c:v>
                </c:pt>
                <c:pt idx="162">
                  <c:v>-1013</c:v>
                </c:pt>
                <c:pt idx="163">
                  <c:v>-927.5</c:v>
                </c:pt>
                <c:pt idx="164">
                  <c:v>-927.5</c:v>
                </c:pt>
                <c:pt idx="165">
                  <c:v>-876</c:v>
                </c:pt>
                <c:pt idx="166">
                  <c:v>-876</c:v>
                </c:pt>
                <c:pt idx="167">
                  <c:v>-303</c:v>
                </c:pt>
                <c:pt idx="168">
                  <c:v>-256.5</c:v>
                </c:pt>
                <c:pt idx="169">
                  <c:v>-253.5</c:v>
                </c:pt>
                <c:pt idx="170">
                  <c:v>-247.5</c:v>
                </c:pt>
                <c:pt idx="171">
                  <c:v>-172</c:v>
                </c:pt>
                <c:pt idx="172">
                  <c:v>-171.5</c:v>
                </c:pt>
                <c:pt idx="173">
                  <c:v>-137</c:v>
                </c:pt>
                <c:pt idx="174">
                  <c:v>-57.5</c:v>
                </c:pt>
                <c:pt idx="175">
                  <c:v>-20.5</c:v>
                </c:pt>
                <c:pt idx="176">
                  <c:v>-20</c:v>
                </c:pt>
                <c:pt idx="177">
                  <c:v>0</c:v>
                </c:pt>
                <c:pt idx="178">
                  <c:v>0.5</c:v>
                </c:pt>
                <c:pt idx="179">
                  <c:v>4.5</c:v>
                </c:pt>
                <c:pt idx="180">
                  <c:v>4.5</c:v>
                </c:pt>
                <c:pt idx="181">
                  <c:v>947.5</c:v>
                </c:pt>
                <c:pt idx="182">
                  <c:v>989.5</c:v>
                </c:pt>
                <c:pt idx="183">
                  <c:v>992</c:v>
                </c:pt>
                <c:pt idx="184">
                  <c:v>1112</c:v>
                </c:pt>
                <c:pt idx="185">
                  <c:v>1163.5</c:v>
                </c:pt>
                <c:pt idx="186">
                  <c:v>1175.5</c:v>
                </c:pt>
                <c:pt idx="187">
                  <c:v>1178</c:v>
                </c:pt>
                <c:pt idx="188">
                  <c:v>1190</c:v>
                </c:pt>
                <c:pt idx="189">
                  <c:v>1301.5</c:v>
                </c:pt>
                <c:pt idx="190">
                  <c:v>1301.5</c:v>
                </c:pt>
                <c:pt idx="191">
                  <c:v>1301.5</c:v>
                </c:pt>
              </c:numCache>
            </c:numRef>
          </c:xVal>
          <c:yVal>
            <c:numRef>
              <c:f>'B (4)'!$O$21:$O$767</c:f>
              <c:numCache>
                <c:formatCode>General</c:formatCode>
                <c:ptCount val="747"/>
                <c:pt idx="17">
                  <c:v>0.11796377758467248</c:v>
                </c:pt>
                <c:pt idx="18">
                  <c:v>0.11781235763917995</c:v>
                </c:pt>
                <c:pt idx="19">
                  <c:v>0.11770528210629595</c:v>
                </c:pt>
                <c:pt idx="20">
                  <c:v>0.11752249660066567</c:v>
                </c:pt>
                <c:pt idx="21">
                  <c:v>0.11735809780270236</c:v>
                </c:pt>
                <c:pt idx="22">
                  <c:v>0.11732673224256464</c:v>
                </c:pt>
                <c:pt idx="23">
                  <c:v>0.11722506456487679</c:v>
                </c:pt>
                <c:pt idx="24">
                  <c:v>0.11512789831980529</c:v>
                </c:pt>
                <c:pt idx="25">
                  <c:v>0.11287174113196663</c:v>
                </c:pt>
                <c:pt idx="26">
                  <c:v>0.11260026680111931</c:v>
                </c:pt>
                <c:pt idx="29">
                  <c:v>0.10820151738456141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CF6-440E-A9C8-BF6E463F9078}"/>
            </c:ext>
          </c:extLst>
        </c:ser>
        <c:ser>
          <c:idx val="8"/>
          <c:order val="8"/>
          <c:tx>
            <c:strRef>
              <c:f>'B (4)'!$Y$1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'B (4)'!$X$2:$X$23</c:f>
              <c:numCache>
                <c:formatCode>General</c:formatCode>
                <c:ptCount val="22"/>
                <c:pt idx="0">
                  <c:v>-80000</c:v>
                </c:pt>
                <c:pt idx="1">
                  <c:v>-75000</c:v>
                </c:pt>
                <c:pt idx="2">
                  <c:v>-70000</c:v>
                </c:pt>
                <c:pt idx="3">
                  <c:v>-65000</c:v>
                </c:pt>
                <c:pt idx="4">
                  <c:v>-60000</c:v>
                </c:pt>
                <c:pt idx="5">
                  <c:v>-55000</c:v>
                </c:pt>
                <c:pt idx="6">
                  <c:v>-50000</c:v>
                </c:pt>
                <c:pt idx="7">
                  <c:v>-45000</c:v>
                </c:pt>
                <c:pt idx="8">
                  <c:v>-40000</c:v>
                </c:pt>
                <c:pt idx="9">
                  <c:v>-35000</c:v>
                </c:pt>
                <c:pt idx="10">
                  <c:v>-30000</c:v>
                </c:pt>
                <c:pt idx="11">
                  <c:v>-25000</c:v>
                </c:pt>
                <c:pt idx="12">
                  <c:v>-20000</c:v>
                </c:pt>
                <c:pt idx="13">
                  <c:v>-15000</c:v>
                </c:pt>
                <c:pt idx="14">
                  <c:v>-10000</c:v>
                </c:pt>
                <c:pt idx="15">
                  <c:v>-5000</c:v>
                </c:pt>
                <c:pt idx="16">
                  <c:v>0</c:v>
                </c:pt>
                <c:pt idx="17">
                  <c:v>5000</c:v>
                </c:pt>
              </c:numCache>
            </c:numRef>
          </c:xVal>
          <c:yVal>
            <c:numRef>
              <c:f>'B (4)'!$Y$2:$Y$23</c:f>
              <c:numCache>
                <c:formatCode>General</c:formatCode>
                <c:ptCount val="22"/>
                <c:pt idx="0">
                  <c:v>-0.27103697814370231</c:v>
                </c:pt>
                <c:pt idx="1">
                  <c:v>-0.22884359210565361</c:v>
                </c:pt>
                <c:pt idx="2">
                  <c:v>-0.19006588101828301</c:v>
                </c:pt>
                <c:pt idx="3">
                  <c:v>-0.15470384488159061</c:v>
                </c:pt>
                <c:pt idx="4">
                  <c:v>-0.12275748369557624</c:v>
                </c:pt>
                <c:pt idx="5">
                  <c:v>-9.4226797460240014E-2</c:v>
                </c:pt>
                <c:pt idx="6">
                  <c:v>-6.9111786175581905E-2</c:v>
                </c:pt>
                <c:pt idx="7">
                  <c:v>-4.7412449841601881E-2</c:v>
                </c:pt>
                <c:pt idx="8">
                  <c:v>-2.9128788458299998E-2</c:v>
                </c:pt>
                <c:pt idx="9">
                  <c:v>-1.42608020256762E-2</c:v>
                </c:pt>
                <c:pt idx="10">
                  <c:v>-2.8084905437305366E-3</c:v>
                </c:pt>
                <c:pt idx="11">
                  <c:v>5.2281459875370209E-3</c:v>
                </c:pt>
                <c:pt idx="12">
                  <c:v>9.8491075681264723E-3</c:v>
                </c:pt>
                <c:pt idx="13">
                  <c:v>1.1054394198037812E-2</c:v>
                </c:pt>
                <c:pt idx="14">
                  <c:v>8.8440058772710391E-3</c:v>
                </c:pt>
                <c:pt idx="15">
                  <c:v>3.2179426058261554E-3</c:v>
                </c:pt>
                <c:pt idx="16">
                  <c:v>-5.8237956162968396E-3</c:v>
                </c:pt>
                <c:pt idx="17">
                  <c:v>-1.8281208789097947E-2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DCF6-440E-A9C8-BF6E463F90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8109656"/>
        <c:axId val="1"/>
      </c:scatterChart>
      <c:valAx>
        <c:axId val="89810965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366894966531552"/>
              <c:y val="0.871721340954829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8816568047337278E-2"/>
              <c:y val="0.390671166104236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9810965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7.5443786982248517E-2"/>
          <c:y val="0.92419825072886297"/>
          <c:w val="0.99408284023668636"/>
          <c:h val="0.9825072886297375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VW Boo -Residuals</a:t>
            </a:r>
          </a:p>
        </c:rich>
      </c:tx>
      <c:layout>
        <c:manualLayout>
          <c:xMode val="edge"/>
          <c:yMode val="edge"/>
          <c:x val="0.37520661157024793"/>
          <c:y val="3.50318471337579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80165289256197"/>
          <c:y val="0.15286624203821655"/>
          <c:w val="0.80165289256198347"/>
          <c:h val="0.64649681528662417"/>
        </c:manualLayout>
      </c:layout>
      <c:scatterChart>
        <c:scatterStyle val="lineMarker"/>
        <c:varyColors val="0"/>
        <c:ser>
          <c:idx val="0"/>
          <c:order val="0"/>
          <c:tx>
            <c:strRef>
              <c:f>'B (4)'!$H$20:$H$20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'B (4)'!$F$21:$F$767</c:f>
              <c:numCache>
                <c:formatCode>General</c:formatCode>
                <c:ptCount val="747"/>
                <c:pt idx="0">
                  <c:v>-76679</c:v>
                </c:pt>
                <c:pt idx="1">
                  <c:v>-75662.5</c:v>
                </c:pt>
                <c:pt idx="2">
                  <c:v>-70480</c:v>
                </c:pt>
                <c:pt idx="3">
                  <c:v>-70477</c:v>
                </c:pt>
                <c:pt idx="4">
                  <c:v>-70471</c:v>
                </c:pt>
                <c:pt idx="5">
                  <c:v>-70468.5</c:v>
                </c:pt>
                <c:pt idx="6">
                  <c:v>-70465.5</c:v>
                </c:pt>
                <c:pt idx="7">
                  <c:v>-70459.5</c:v>
                </c:pt>
                <c:pt idx="8">
                  <c:v>-70419</c:v>
                </c:pt>
                <c:pt idx="9">
                  <c:v>-70384</c:v>
                </c:pt>
                <c:pt idx="10">
                  <c:v>-70366</c:v>
                </c:pt>
                <c:pt idx="11">
                  <c:v>-70363.5</c:v>
                </c:pt>
                <c:pt idx="12">
                  <c:v>-70273</c:v>
                </c:pt>
                <c:pt idx="13">
                  <c:v>-70270</c:v>
                </c:pt>
                <c:pt idx="14">
                  <c:v>-70200</c:v>
                </c:pt>
                <c:pt idx="15">
                  <c:v>-70197</c:v>
                </c:pt>
                <c:pt idx="16">
                  <c:v>-70182.5</c:v>
                </c:pt>
                <c:pt idx="17">
                  <c:v>-58929</c:v>
                </c:pt>
                <c:pt idx="18">
                  <c:v>-58859</c:v>
                </c:pt>
                <c:pt idx="19">
                  <c:v>-58809.5</c:v>
                </c:pt>
                <c:pt idx="20">
                  <c:v>-58725</c:v>
                </c:pt>
                <c:pt idx="21">
                  <c:v>-58649</c:v>
                </c:pt>
                <c:pt idx="22">
                  <c:v>-58634.5</c:v>
                </c:pt>
                <c:pt idx="23">
                  <c:v>-58587.5</c:v>
                </c:pt>
                <c:pt idx="24">
                  <c:v>-57618</c:v>
                </c:pt>
                <c:pt idx="25">
                  <c:v>-56575</c:v>
                </c:pt>
                <c:pt idx="26">
                  <c:v>-56449.5</c:v>
                </c:pt>
                <c:pt idx="27">
                  <c:v>-55389</c:v>
                </c:pt>
                <c:pt idx="28">
                  <c:v>-54536</c:v>
                </c:pt>
                <c:pt idx="29">
                  <c:v>-54416</c:v>
                </c:pt>
                <c:pt idx="30">
                  <c:v>-54416</c:v>
                </c:pt>
                <c:pt idx="31">
                  <c:v>-53411</c:v>
                </c:pt>
                <c:pt idx="32">
                  <c:v>-53236</c:v>
                </c:pt>
                <c:pt idx="33">
                  <c:v>-41509</c:v>
                </c:pt>
                <c:pt idx="34">
                  <c:v>-41506.5</c:v>
                </c:pt>
                <c:pt idx="35">
                  <c:v>-41506</c:v>
                </c:pt>
                <c:pt idx="36">
                  <c:v>-37335.5</c:v>
                </c:pt>
                <c:pt idx="37">
                  <c:v>-37309.5</c:v>
                </c:pt>
                <c:pt idx="38">
                  <c:v>-37306.5</c:v>
                </c:pt>
                <c:pt idx="39">
                  <c:v>-37041</c:v>
                </c:pt>
                <c:pt idx="40">
                  <c:v>-37038</c:v>
                </c:pt>
                <c:pt idx="41">
                  <c:v>-35960</c:v>
                </c:pt>
                <c:pt idx="42">
                  <c:v>-35164.5</c:v>
                </c:pt>
                <c:pt idx="43">
                  <c:v>-35094</c:v>
                </c:pt>
                <c:pt idx="44">
                  <c:v>-34904.5</c:v>
                </c:pt>
                <c:pt idx="45">
                  <c:v>-34885</c:v>
                </c:pt>
                <c:pt idx="46">
                  <c:v>-32007.5</c:v>
                </c:pt>
                <c:pt idx="47">
                  <c:v>-31051</c:v>
                </c:pt>
                <c:pt idx="48">
                  <c:v>-31051</c:v>
                </c:pt>
                <c:pt idx="49">
                  <c:v>-30771</c:v>
                </c:pt>
                <c:pt idx="50">
                  <c:v>-29737.5</c:v>
                </c:pt>
                <c:pt idx="51">
                  <c:v>-29704.5</c:v>
                </c:pt>
                <c:pt idx="52">
                  <c:v>-28800</c:v>
                </c:pt>
                <c:pt idx="53">
                  <c:v>-28799.5</c:v>
                </c:pt>
                <c:pt idx="54">
                  <c:v>-28703.5</c:v>
                </c:pt>
                <c:pt idx="55">
                  <c:v>-28703.5</c:v>
                </c:pt>
                <c:pt idx="56">
                  <c:v>-28651</c:v>
                </c:pt>
                <c:pt idx="57">
                  <c:v>-28645</c:v>
                </c:pt>
                <c:pt idx="58">
                  <c:v>-28645</c:v>
                </c:pt>
                <c:pt idx="59">
                  <c:v>-28645</c:v>
                </c:pt>
                <c:pt idx="60">
                  <c:v>-27926</c:v>
                </c:pt>
                <c:pt idx="61">
                  <c:v>-27920</c:v>
                </c:pt>
                <c:pt idx="62">
                  <c:v>-27728</c:v>
                </c:pt>
                <c:pt idx="63">
                  <c:v>-27728</c:v>
                </c:pt>
                <c:pt idx="64">
                  <c:v>-27725</c:v>
                </c:pt>
                <c:pt idx="65">
                  <c:v>-27725</c:v>
                </c:pt>
                <c:pt idx="66">
                  <c:v>-27710.5</c:v>
                </c:pt>
                <c:pt idx="67">
                  <c:v>-27704</c:v>
                </c:pt>
                <c:pt idx="68">
                  <c:v>-26497</c:v>
                </c:pt>
                <c:pt idx="69">
                  <c:v>-24494</c:v>
                </c:pt>
                <c:pt idx="70">
                  <c:v>-24423</c:v>
                </c:pt>
                <c:pt idx="71">
                  <c:v>-24420</c:v>
                </c:pt>
                <c:pt idx="72">
                  <c:v>-24386</c:v>
                </c:pt>
                <c:pt idx="73">
                  <c:v>-24357</c:v>
                </c:pt>
                <c:pt idx="74">
                  <c:v>-24354</c:v>
                </c:pt>
                <c:pt idx="75">
                  <c:v>-24351</c:v>
                </c:pt>
                <c:pt idx="76">
                  <c:v>-23454</c:v>
                </c:pt>
                <c:pt idx="77">
                  <c:v>-23439.5</c:v>
                </c:pt>
                <c:pt idx="78">
                  <c:v>-23439.5</c:v>
                </c:pt>
                <c:pt idx="79">
                  <c:v>-23410</c:v>
                </c:pt>
                <c:pt idx="80">
                  <c:v>-21479</c:v>
                </c:pt>
                <c:pt idx="81">
                  <c:v>-19865</c:v>
                </c:pt>
                <c:pt idx="82">
                  <c:v>-19252.5</c:v>
                </c:pt>
                <c:pt idx="83">
                  <c:v>-19221</c:v>
                </c:pt>
                <c:pt idx="84">
                  <c:v>-19221</c:v>
                </c:pt>
                <c:pt idx="85">
                  <c:v>-19075</c:v>
                </c:pt>
                <c:pt idx="86">
                  <c:v>-17985.5</c:v>
                </c:pt>
                <c:pt idx="87">
                  <c:v>-17985</c:v>
                </c:pt>
                <c:pt idx="88">
                  <c:v>-17240</c:v>
                </c:pt>
                <c:pt idx="89">
                  <c:v>-17167</c:v>
                </c:pt>
                <c:pt idx="90">
                  <c:v>-17018.5</c:v>
                </c:pt>
                <c:pt idx="91">
                  <c:v>-17018.5</c:v>
                </c:pt>
                <c:pt idx="92">
                  <c:v>-16985.5</c:v>
                </c:pt>
                <c:pt idx="93">
                  <c:v>-16107</c:v>
                </c:pt>
                <c:pt idx="94">
                  <c:v>-16062.5</c:v>
                </c:pt>
                <c:pt idx="95">
                  <c:v>-16030.5</c:v>
                </c:pt>
                <c:pt idx="96">
                  <c:v>-15948.5</c:v>
                </c:pt>
                <c:pt idx="97">
                  <c:v>-15895.5</c:v>
                </c:pt>
                <c:pt idx="98">
                  <c:v>-15869.5</c:v>
                </c:pt>
                <c:pt idx="99">
                  <c:v>-15230</c:v>
                </c:pt>
                <c:pt idx="100">
                  <c:v>-14886</c:v>
                </c:pt>
                <c:pt idx="101">
                  <c:v>-14847</c:v>
                </c:pt>
                <c:pt idx="102">
                  <c:v>-14824</c:v>
                </c:pt>
                <c:pt idx="103">
                  <c:v>-14821</c:v>
                </c:pt>
                <c:pt idx="104">
                  <c:v>-14149</c:v>
                </c:pt>
                <c:pt idx="105">
                  <c:v>-13776</c:v>
                </c:pt>
                <c:pt idx="106">
                  <c:v>-12698</c:v>
                </c:pt>
                <c:pt idx="107">
                  <c:v>-11759</c:v>
                </c:pt>
                <c:pt idx="108">
                  <c:v>-11643.5</c:v>
                </c:pt>
                <c:pt idx="109">
                  <c:v>-10650</c:v>
                </c:pt>
                <c:pt idx="110">
                  <c:v>-9642</c:v>
                </c:pt>
                <c:pt idx="111">
                  <c:v>-9503</c:v>
                </c:pt>
                <c:pt idx="112">
                  <c:v>-9490.5</c:v>
                </c:pt>
                <c:pt idx="113">
                  <c:v>-8438.5</c:v>
                </c:pt>
                <c:pt idx="114">
                  <c:v>-8368</c:v>
                </c:pt>
                <c:pt idx="115">
                  <c:v>-7606</c:v>
                </c:pt>
                <c:pt idx="116">
                  <c:v>-7547.5</c:v>
                </c:pt>
                <c:pt idx="117">
                  <c:v>-7546.5</c:v>
                </c:pt>
                <c:pt idx="118">
                  <c:v>-7320</c:v>
                </c:pt>
                <c:pt idx="119">
                  <c:v>-7320</c:v>
                </c:pt>
                <c:pt idx="120">
                  <c:v>-7188.5</c:v>
                </c:pt>
                <c:pt idx="121">
                  <c:v>-6631</c:v>
                </c:pt>
                <c:pt idx="122">
                  <c:v>-6496.5</c:v>
                </c:pt>
                <c:pt idx="123">
                  <c:v>-6493.5</c:v>
                </c:pt>
                <c:pt idx="124">
                  <c:v>-6397</c:v>
                </c:pt>
                <c:pt idx="125">
                  <c:v>-6242</c:v>
                </c:pt>
                <c:pt idx="126">
                  <c:v>-5510.5</c:v>
                </c:pt>
                <c:pt idx="127">
                  <c:v>-5490</c:v>
                </c:pt>
                <c:pt idx="128">
                  <c:v>-5374</c:v>
                </c:pt>
                <c:pt idx="129">
                  <c:v>-5251.5</c:v>
                </c:pt>
                <c:pt idx="130">
                  <c:v>-5208.5</c:v>
                </c:pt>
                <c:pt idx="131">
                  <c:v>-5194</c:v>
                </c:pt>
                <c:pt idx="132">
                  <c:v>-5177</c:v>
                </c:pt>
                <c:pt idx="133">
                  <c:v>-5101</c:v>
                </c:pt>
                <c:pt idx="134">
                  <c:v>-4161</c:v>
                </c:pt>
                <c:pt idx="135">
                  <c:v>-3514</c:v>
                </c:pt>
                <c:pt idx="136">
                  <c:v>-3209.5</c:v>
                </c:pt>
                <c:pt idx="137">
                  <c:v>-3185.5</c:v>
                </c:pt>
                <c:pt idx="138">
                  <c:v>-3080</c:v>
                </c:pt>
                <c:pt idx="139">
                  <c:v>-2177.5</c:v>
                </c:pt>
                <c:pt idx="140">
                  <c:v>-2175.5</c:v>
                </c:pt>
                <c:pt idx="141">
                  <c:v>-2169.5</c:v>
                </c:pt>
                <c:pt idx="142">
                  <c:v>-2160</c:v>
                </c:pt>
                <c:pt idx="143">
                  <c:v>-2160</c:v>
                </c:pt>
                <c:pt idx="144">
                  <c:v>-2157</c:v>
                </c:pt>
                <c:pt idx="145">
                  <c:v>-2145.5</c:v>
                </c:pt>
                <c:pt idx="146">
                  <c:v>-2145.5</c:v>
                </c:pt>
                <c:pt idx="147">
                  <c:v>-2099.5</c:v>
                </c:pt>
                <c:pt idx="148">
                  <c:v>-2091</c:v>
                </c:pt>
                <c:pt idx="149">
                  <c:v>-2090.5</c:v>
                </c:pt>
                <c:pt idx="150">
                  <c:v>-2053</c:v>
                </c:pt>
                <c:pt idx="151">
                  <c:v>-2015</c:v>
                </c:pt>
                <c:pt idx="152">
                  <c:v>-2015</c:v>
                </c:pt>
                <c:pt idx="153">
                  <c:v>-2015</c:v>
                </c:pt>
                <c:pt idx="154">
                  <c:v>-2008.5</c:v>
                </c:pt>
                <c:pt idx="155">
                  <c:v>-2008.5</c:v>
                </c:pt>
                <c:pt idx="156">
                  <c:v>-1184</c:v>
                </c:pt>
                <c:pt idx="157">
                  <c:v>-1184</c:v>
                </c:pt>
                <c:pt idx="158">
                  <c:v>-1056</c:v>
                </c:pt>
                <c:pt idx="159">
                  <c:v>-1056</c:v>
                </c:pt>
                <c:pt idx="160">
                  <c:v>-1035.5</c:v>
                </c:pt>
                <c:pt idx="161">
                  <c:v>-1035.5</c:v>
                </c:pt>
                <c:pt idx="162">
                  <c:v>-1013</c:v>
                </c:pt>
                <c:pt idx="163">
                  <c:v>-927.5</c:v>
                </c:pt>
                <c:pt idx="164">
                  <c:v>-927.5</c:v>
                </c:pt>
                <c:pt idx="165">
                  <c:v>-876</c:v>
                </c:pt>
                <c:pt idx="166">
                  <c:v>-876</c:v>
                </c:pt>
                <c:pt idx="167">
                  <c:v>-303</c:v>
                </c:pt>
                <c:pt idx="168">
                  <c:v>-256.5</c:v>
                </c:pt>
                <c:pt idx="169">
                  <c:v>-253.5</c:v>
                </c:pt>
                <c:pt idx="170">
                  <c:v>-247.5</c:v>
                </c:pt>
                <c:pt idx="171">
                  <c:v>-172</c:v>
                </c:pt>
                <c:pt idx="172">
                  <c:v>-171.5</c:v>
                </c:pt>
                <c:pt idx="173">
                  <c:v>-137</c:v>
                </c:pt>
                <c:pt idx="174">
                  <c:v>-57.5</c:v>
                </c:pt>
                <c:pt idx="175">
                  <c:v>-20.5</c:v>
                </c:pt>
                <c:pt idx="176">
                  <c:v>-20</c:v>
                </c:pt>
                <c:pt idx="177">
                  <c:v>0</c:v>
                </c:pt>
                <c:pt idx="178">
                  <c:v>0.5</c:v>
                </c:pt>
                <c:pt idx="179">
                  <c:v>4.5</c:v>
                </c:pt>
                <c:pt idx="180">
                  <c:v>4.5</c:v>
                </c:pt>
                <c:pt idx="181">
                  <c:v>947.5</c:v>
                </c:pt>
                <c:pt idx="182">
                  <c:v>989.5</c:v>
                </c:pt>
                <c:pt idx="183">
                  <c:v>992</c:v>
                </c:pt>
                <c:pt idx="184">
                  <c:v>1112</c:v>
                </c:pt>
                <c:pt idx="185">
                  <c:v>1163.5</c:v>
                </c:pt>
                <c:pt idx="186">
                  <c:v>1175.5</c:v>
                </c:pt>
                <c:pt idx="187">
                  <c:v>1178</c:v>
                </c:pt>
                <c:pt idx="188">
                  <c:v>1190</c:v>
                </c:pt>
                <c:pt idx="189">
                  <c:v>1301.5</c:v>
                </c:pt>
                <c:pt idx="190">
                  <c:v>1301.5</c:v>
                </c:pt>
                <c:pt idx="191">
                  <c:v>1301.5</c:v>
                </c:pt>
              </c:numCache>
            </c:numRef>
          </c:xVal>
          <c:yVal>
            <c:numRef>
              <c:f>'B (4)'!$W$21:$W$767</c:f>
              <c:numCache>
                <c:formatCode>General</c:formatCode>
                <c:ptCount val="747"/>
                <c:pt idx="0">
                  <c:v>-1.5450482134055393E-2</c:v>
                </c:pt>
                <c:pt idx="1">
                  <c:v>-1.2785839490083023E-2</c:v>
                </c:pt>
                <c:pt idx="2">
                  <c:v>-1.8636716877731829E-3</c:v>
                </c:pt>
                <c:pt idx="4">
                  <c:v>5.2097178440686787E-3</c:v>
                </c:pt>
                <c:pt idx="5">
                  <c:v>-8.6032275445691864E-3</c:v>
                </c:pt>
                <c:pt idx="6">
                  <c:v>5.4212391202893284E-3</c:v>
                </c:pt>
                <c:pt idx="7">
                  <c:v>3.4701761291855981E-3</c:v>
                </c:pt>
                <c:pt idx="8">
                  <c:v>-7.6993703898609878E-3</c:v>
                </c:pt>
                <c:pt idx="9">
                  <c:v>-3.0802794554535828E-3</c:v>
                </c:pt>
                <c:pt idx="10">
                  <c:v>6.6746767866499024E-5</c:v>
                </c:pt>
                <c:pt idx="11">
                  <c:v>2.2538372470752022E-3</c:v>
                </c:pt>
                <c:pt idx="12">
                  <c:v>1.8270874529229542E-3</c:v>
                </c:pt>
                <c:pt idx="13">
                  <c:v>4.8516342436368542E-3</c:v>
                </c:pt>
                <c:pt idx="14">
                  <c:v>9.0914084990949828E-3</c:v>
                </c:pt>
                <c:pt idx="15">
                  <c:v>1.1159852161564676E-3</c:v>
                </c:pt>
                <c:pt idx="16">
                  <c:v>-3.5985433293393709E-3</c:v>
                </c:pt>
                <c:pt idx="17">
                  <c:v>1.3102050293493817E-2</c:v>
                </c:pt>
                <c:pt idx="18">
                  <c:v>1.1450288626291383E-2</c:v>
                </c:pt>
                <c:pt idx="19">
                  <c:v>1.4326612535095762E-3</c:v>
                </c:pt>
                <c:pt idx="20">
                  <c:v>4.0902122793788631E-3</c:v>
                </c:pt>
                <c:pt idx="21">
                  <c:v>-7.5009795517021194E-3</c:v>
                </c:pt>
                <c:pt idx="22">
                  <c:v>1.2807369555844883E-2</c:v>
                </c:pt>
                <c:pt idx="23">
                  <c:v>-1.3998531476214493E-3</c:v>
                </c:pt>
                <c:pt idx="24">
                  <c:v>-1.102194339612711E-2</c:v>
                </c:pt>
                <c:pt idx="25">
                  <c:v>5.7229549828292092E-3</c:v>
                </c:pt>
                <c:pt idx="26">
                  <c:v>-8.8475785913063737E-3</c:v>
                </c:pt>
                <c:pt idx="27">
                  <c:v>1.3409252363988641E-2</c:v>
                </c:pt>
                <c:pt idx="28">
                  <c:v>-1.6045528392338859E-4</c:v>
                </c:pt>
                <c:pt idx="29">
                  <c:v>-1.7919612546675442E-2</c:v>
                </c:pt>
                <c:pt idx="30">
                  <c:v>-3.9196125438232671E-3</c:v>
                </c:pt>
                <c:pt idx="31">
                  <c:v>-1.6450317689565647E-2</c:v>
                </c:pt>
                <c:pt idx="32">
                  <c:v>2.8053467257127332E-2</c:v>
                </c:pt>
                <c:pt idx="33">
                  <c:v>5.0962274852080214E-3</c:v>
                </c:pt>
                <c:pt idx="34">
                  <c:v>5.5931745696358309E-3</c:v>
                </c:pt>
                <c:pt idx="35">
                  <c:v>4.7325640914154116E-3</c:v>
                </c:pt>
                <c:pt idx="37">
                  <c:v>2.2931994695452235E-2</c:v>
                </c:pt>
                <c:pt idx="38">
                  <c:v>1.0970052606172578E-2</c:v>
                </c:pt>
                <c:pt idx="39">
                  <c:v>1.9843047076691989E-2</c:v>
                </c:pt>
                <c:pt idx="40">
                  <c:v>3.8812150323683653E-3</c:v>
                </c:pt>
                <c:pt idx="45">
                  <c:v>4.9235220463834661E-3</c:v>
                </c:pt>
                <c:pt idx="46">
                  <c:v>-1.1221045897955362E-2</c:v>
                </c:pt>
                <c:pt idx="52">
                  <c:v>-1.6718117808960237E-3</c:v>
                </c:pt>
                <c:pt idx="53">
                  <c:v>2.1684457640421054E-3</c:v>
                </c:pt>
                <c:pt idx="54">
                  <c:v>-1.1014725743165102E-3</c:v>
                </c:pt>
                <c:pt idx="55">
                  <c:v>8.9852742609094344E-4</c:v>
                </c:pt>
                <c:pt idx="56">
                  <c:v>-2.0273551567400752E-2</c:v>
                </c:pt>
                <c:pt idx="57">
                  <c:v>-1.8190336623673559E-2</c:v>
                </c:pt>
                <c:pt idx="58">
                  <c:v>-8.1903366216362905E-3</c:v>
                </c:pt>
                <c:pt idx="59">
                  <c:v>1.8096633804009776E-3</c:v>
                </c:pt>
                <c:pt idx="60">
                  <c:v>-2.84946839524719E-3</c:v>
                </c:pt>
                <c:pt idx="61">
                  <c:v>2.343408724871654E-4</c:v>
                </c:pt>
                <c:pt idx="62">
                  <c:v>-6.0811652589219112E-3</c:v>
                </c:pt>
                <c:pt idx="63">
                  <c:v>-8.1165257699550297E-5</c:v>
                </c:pt>
                <c:pt idx="64">
                  <c:v>-8.0391800786954667E-3</c:v>
                </c:pt>
                <c:pt idx="65">
                  <c:v>-8.0391800786954667E-3</c:v>
                </c:pt>
                <c:pt idx="66">
                  <c:v>7.3304322968562735E-3</c:v>
                </c:pt>
                <c:pt idx="67">
                  <c:v>-4.7452493872814916E-3</c:v>
                </c:pt>
                <c:pt idx="69">
                  <c:v>-6.107329737840117E-3</c:v>
                </c:pt>
                <c:pt idx="72">
                  <c:v>4.5263140046666872E-4</c:v>
                </c:pt>
                <c:pt idx="73">
                  <c:v>-8.7948853946306707E-3</c:v>
                </c:pt>
                <c:pt idx="74">
                  <c:v>6.2484814869762373E-3</c:v>
                </c:pt>
                <c:pt idx="75">
                  <c:v>-5.708150389084593E-3</c:v>
                </c:pt>
                <c:pt idx="76">
                  <c:v>2.3140665326594895E-3</c:v>
                </c:pt>
                <c:pt idx="77">
                  <c:v>-4.5078598568199651E-3</c:v>
                </c:pt>
                <c:pt idx="78">
                  <c:v>1.0692140137545533E-2</c:v>
                </c:pt>
                <c:pt idx="79">
                  <c:v>1.2889992683296977E-3</c:v>
                </c:pt>
                <c:pt idx="80">
                  <c:v>-3.9596737144542565E-3</c:v>
                </c:pt>
                <c:pt idx="81">
                  <c:v>-5.8160169072433744E-3</c:v>
                </c:pt>
                <c:pt idx="83">
                  <c:v>-5.8498168719054999E-3</c:v>
                </c:pt>
                <c:pt idx="84">
                  <c:v>-5.7498168744317124E-3</c:v>
                </c:pt>
                <c:pt idx="85">
                  <c:v>-4.9020847897808043E-3</c:v>
                </c:pt>
                <c:pt idx="86">
                  <c:v>-7.7522247309531299E-3</c:v>
                </c:pt>
                <c:pt idx="87">
                  <c:v>-2.9112284058382155E-3</c:v>
                </c:pt>
                <c:pt idx="88">
                  <c:v>-5.5887671653632037E-3</c:v>
                </c:pt>
                <c:pt idx="89">
                  <c:v>2.0044928720284703E-3</c:v>
                </c:pt>
                <c:pt idx="90">
                  <c:v>-3.6014914011853159E-3</c:v>
                </c:pt>
                <c:pt idx="91">
                  <c:v>-3.4014914062377409E-3</c:v>
                </c:pt>
                <c:pt idx="93">
                  <c:v>-6.0880442442988875E-3</c:v>
                </c:pt>
                <c:pt idx="99">
                  <c:v>-5.2028977516226753E-3</c:v>
                </c:pt>
                <c:pt idx="100">
                  <c:v>-3.4598482439168743E-3</c:v>
                </c:pt>
                <c:pt idx="104">
                  <c:v>-2.682087343011251E-3</c:v>
                </c:pt>
                <c:pt idx="105">
                  <c:v>-1.1938241099690283E-3</c:v>
                </c:pt>
                <c:pt idx="106">
                  <c:v>-3.5064126275161072E-3</c:v>
                </c:pt>
                <c:pt idx="107">
                  <c:v>-3.1767702109165071E-3</c:v>
                </c:pt>
                <c:pt idx="109">
                  <c:v>7.8048722377216731E-4</c:v>
                </c:pt>
                <c:pt idx="110">
                  <c:v>2.008694420245552E-3</c:v>
                </c:pt>
                <c:pt idx="111">
                  <c:v>2.1154398094978544E-3</c:v>
                </c:pt>
                <c:pt idx="112">
                  <c:v>3.9048448541965045E-3</c:v>
                </c:pt>
                <c:pt idx="113">
                  <c:v>7.1576736257782866E-3</c:v>
                </c:pt>
                <c:pt idx="114">
                  <c:v>1.1304508333430116E-3</c:v>
                </c:pt>
                <c:pt idx="115">
                  <c:v>3.149761416849783E-3</c:v>
                </c:pt>
                <c:pt idx="116">
                  <c:v>5.1295229162921438E-3</c:v>
                </c:pt>
                <c:pt idx="117">
                  <c:v>4.4129417067998011E-3</c:v>
                </c:pt>
                <c:pt idx="118">
                  <c:v>3.8108180266323765E-3</c:v>
                </c:pt>
                <c:pt idx="119">
                  <c:v>5.51081802734251E-3</c:v>
                </c:pt>
                <c:pt idx="120">
                  <c:v>5.7856487403243114E-3</c:v>
                </c:pt>
                <c:pt idx="121">
                  <c:v>3.1401638792197539E-3</c:v>
                </c:pt>
                <c:pt idx="122">
                  <c:v>5.278059813917978E-3</c:v>
                </c:pt>
                <c:pt idx="123">
                  <c:v>4.7287473834830718E-3</c:v>
                </c:pt>
                <c:pt idx="124">
                  <c:v>5.0931867631066711E-3</c:v>
                </c:pt>
                <c:pt idx="125">
                  <c:v>3.8490943862277884E-3</c:v>
                </c:pt>
                <c:pt idx="126">
                  <c:v>4.2369193239551756E-3</c:v>
                </c:pt>
                <c:pt idx="127">
                  <c:v>3.8527371896439483E-3</c:v>
                </c:pt>
                <c:pt idx="128">
                  <c:v>2.8628370358912861E-3</c:v>
                </c:pt>
                <c:pt idx="129">
                  <c:v>4.0190331635618914E-3</c:v>
                </c:pt>
                <c:pt idx="130">
                  <c:v>5.8196534748493657E-3</c:v>
                </c:pt>
                <c:pt idx="131">
                  <c:v>4.533873089112718E-3</c:v>
                </c:pt>
                <c:pt idx="132">
                  <c:v>4.3574774966128856E-3</c:v>
                </c:pt>
                <c:pt idx="133">
                  <c:v>4.0223094609806425E-3</c:v>
                </c:pt>
                <c:pt idx="134">
                  <c:v>3.3104732457180279E-3</c:v>
                </c:pt>
                <c:pt idx="135">
                  <c:v>1.3103422845408416E-3</c:v>
                </c:pt>
                <c:pt idx="136">
                  <c:v>1.7854828361347109E-3</c:v>
                </c:pt>
                <c:pt idx="137">
                  <c:v>1.8017960367134318E-3</c:v>
                </c:pt>
                <c:pt idx="138">
                  <c:v>9.6610616315858039E-4</c:v>
                </c:pt>
                <c:pt idx="139">
                  <c:v>-8.1741985722970589E-2</c:v>
                </c:pt>
                <c:pt idx="140">
                  <c:v>-7.3680627900280394E-5</c:v>
                </c:pt>
                <c:pt idx="141">
                  <c:v>-6.8762066260764877E-5</c:v>
                </c:pt>
                <c:pt idx="142">
                  <c:v>-7.6929762783263501E-4</c:v>
                </c:pt>
                <c:pt idx="143">
                  <c:v>-7.6929762783263501E-4</c:v>
                </c:pt>
                <c:pt idx="144">
                  <c:v>-6.441683260873135E-2</c:v>
                </c:pt>
                <c:pt idx="145">
                  <c:v>1.509613464122457E-4</c:v>
                </c:pt>
                <c:pt idx="146">
                  <c:v>1.509613464122457E-4</c:v>
                </c:pt>
                <c:pt idx="147">
                  <c:v>3.2231787163982187E-4</c:v>
                </c:pt>
                <c:pt idx="148">
                  <c:v>-9.6229112496382194E-4</c:v>
                </c:pt>
                <c:pt idx="149">
                  <c:v>2.7979099814140918E-4</c:v>
                </c:pt>
                <c:pt idx="150">
                  <c:v>-5.6395181564810617E-4</c:v>
                </c:pt>
                <c:pt idx="151">
                  <c:v>-9.6541521856541236E-4</c:v>
                </c:pt>
                <c:pt idx="152">
                  <c:v>-9.6541521856541236E-4</c:v>
                </c:pt>
                <c:pt idx="153">
                  <c:v>-8.6541521381566723E-4</c:v>
                </c:pt>
                <c:pt idx="154">
                  <c:v>9.8172264382973906E-4</c:v>
                </c:pt>
                <c:pt idx="155">
                  <c:v>9.8172264382973906E-4</c:v>
                </c:pt>
                <c:pt idx="156">
                  <c:v>-1.8691382215212265E-3</c:v>
                </c:pt>
                <c:pt idx="157">
                  <c:v>-1.8691382215212265E-3</c:v>
                </c:pt>
                <c:pt idx="158">
                  <c:v>-1.8791359297965888E-3</c:v>
                </c:pt>
                <c:pt idx="159">
                  <c:v>-1.8791359297965888E-3</c:v>
                </c:pt>
                <c:pt idx="160">
                  <c:v>-3.5084166671451537E-4</c:v>
                </c:pt>
                <c:pt idx="161">
                  <c:v>-3.5084166671451537E-4</c:v>
                </c:pt>
                <c:pt idx="162">
                  <c:v>-1.753867227975625E-3</c:v>
                </c:pt>
                <c:pt idx="163">
                  <c:v>-1.6447335589214814E-3</c:v>
                </c:pt>
                <c:pt idx="164">
                  <c:v>-1.6447335589214814E-3</c:v>
                </c:pt>
                <c:pt idx="165">
                  <c:v>-6.5019079070220238E-3</c:v>
                </c:pt>
                <c:pt idx="166">
                  <c:v>-6.5019079070220238E-3</c:v>
                </c:pt>
                <c:pt idx="167">
                  <c:v>-3.8782568791171602E-3</c:v>
                </c:pt>
                <c:pt idx="168">
                  <c:v>-2.2531131203858403E-3</c:v>
                </c:pt>
                <c:pt idx="169">
                  <c:v>-3.2698678924584163E-3</c:v>
                </c:pt>
                <c:pt idx="170">
                  <c:v>-4.3033737583848307E-3</c:v>
                </c:pt>
                <c:pt idx="171">
                  <c:v>-4.539568806054323E-3</c:v>
                </c:pt>
                <c:pt idx="172">
                  <c:v>-3.5173555765108597E-3</c:v>
                </c:pt>
                <c:pt idx="173">
                  <c:v>-3.6045605827542283E-3</c:v>
                </c:pt>
                <c:pt idx="174">
                  <c:v>-3.2318486489004454E-3</c:v>
                </c:pt>
                <c:pt idx="175">
                  <c:v>-3.0473989415694637E-3</c:v>
                </c:pt>
                <c:pt idx="176">
                  <c:v>-4.895175359150199E-3</c:v>
                </c:pt>
                <c:pt idx="177">
                  <c:v>-5.1362043833166615E-3</c:v>
                </c:pt>
                <c:pt idx="178">
                  <c:v>-3.5039794083473273E-3</c:v>
                </c:pt>
                <c:pt idx="179">
                  <c:v>-2.6961783787168413E-3</c:v>
                </c:pt>
                <c:pt idx="180">
                  <c:v>-2.6961783787168413E-3</c:v>
                </c:pt>
                <c:pt idx="181">
                  <c:v>-4.798580922854085E-3</c:v>
                </c:pt>
                <c:pt idx="182">
                  <c:v>-3.9461269047534435E-3</c:v>
                </c:pt>
                <c:pt idx="183">
                  <c:v>3.7965336287749438E-2</c:v>
                </c:pt>
                <c:pt idx="184">
                  <c:v>-4.2834261073308472E-3</c:v>
                </c:pt>
                <c:pt idx="185">
                  <c:v>-4.6262499311521422E-3</c:v>
                </c:pt>
                <c:pt idx="186">
                  <c:v>-5.7109335273356817E-3</c:v>
                </c:pt>
                <c:pt idx="187">
                  <c:v>-5.1994068051646452E-3</c:v>
                </c:pt>
                <c:pt idx="188">
                  <c:v>-5.4840666266323546E-3</c:v>
                </c:pt>
                <c:pt idx="189">
                  <c:v>-4.9489234425726687E-3</c:v>
                </c:pt>
                <c:pt idx="190">
                  <c:v>-4.9489234425726687E-3</c:v>
                </c:pt>
                <c:pt idx="191">
                  <c:v>-4.9489234425726687E-3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A44-47F8-A2FC-FDB4BBA8AA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1301552"/>
        <c:axId val="1"/>
      </c:scatterChart>
      <c:valAx>
        <c:axId val="47130155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31404958677685"/>
              <c:y val="0.863057324840764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1239669421487603E-2"/>
              <c:y val="0.378980891719745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130155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1.3223140495867768E-2"/>
          <c:y val="0.91719745222929938"/>
          <c:w val="0.98512396694214877"/>
          <c:h val="0.9808917197452229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 5. VW Boo - [31173.406, 0.3423181]</a:t>
            </a:r>
          </a:p>
        </c:rich>
      </c:tx>
      <c:layout>
        <c:manualLayout>
          <c:xMode val="edge"/>
          <c:yMode val="edge"/>
          <c:x val="0.1841541755888651"/>
          <c:y val="1.8248175182481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34903640256959"/>
          <c:y val="0.14233602007302848"/>
          <c:w val="0.82869379014989297"/>
          <c:h val="0.70438081728447421"/>
        </c:manualLayout>
      </c:layout>
      <c:scatterChart>
        <c:scatterStyle val="lineMarker"/>
        <c:varyColors val="0"/>
        <c:ser>
          <c:idx val="0"/>
          <c:order val="0"/>
          <c:tx>
            <c:strRef>
              <c:f>Active!$G$20</c:f>
              <c:strCache>
                <c:ptCount val="1"/>
                <c:pt idx="0">
                  <c:v>O-C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4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Active!$F$21:$F$868</c:f>
              <c:numCache>
                <c:formatCode>General</c:formatCode>
                <c:ptCount val="848"/>
                <c:pt idx="0">
                  <c:v>-6198.5</c:v>
                </c:pt>
                <c:pt idx="1">
                  <c:v>-5182</c:v>
                </c:pt>
                <c:pt idx="2">
                  <c:v>0.5</c:v>
                </c:pt>
                <c:pt idx="3">
                  <c:v>0.5</c:v>
                </c:pt>
                <c:pt idx="4">
                  <c:v>3.5</c:v>
                </c:pt>
                <c:pt idx="5">
                  <c:v>9.5</c:v>
                </c:pt>
                <c:pt idx="6">
                  <c:v>12</c:v>
                </c:pt>
                <c:pt idx="7">
                  <c:v>15</c:v>
                </c:pt>
                <c:pt idx="8">
                  <c:v>21</c:v>
                </c:pt>
                <c:pt idx="9">
                  <c:v>61.5</c:v>
                </c:pt>
                <c:pt idx="10">
                  <c:v>96.5</c:v>
                </c:pt>
                <c:pt idx="11">
                  <c:v>114.5</c:v>
                </c:pt>
                <c:pt idx="12">
                  <c:v>117</c:v>
                </c:pt>
                <c:pt idx="13">
                  <c:v>207.5</c:v>
                </c:pt>
                <c:pt idx="14">
                  <c:v>210.5</c:v>
                </c:pt>
                <c:pt idx="15">
                  <c:v>280.5</c:v>
                </c:pt>
                <c:pt idx="16">
                  <c:v>283.5</c:v>
                </c:pt>
                <c:pt idx="17">
                  <c:v>298</c:v>
                </c:pt>
                <c:pt idx="18">
                  <c:v>1189.5</c:v>
                </c:pt>
                <c:pt idx="19">
                  <c:v>1204</c:v>
                </c:pt>
                <c:pt idx="20">
                  <c:v>1207</c:v>
                </c:pt>
                <c:pt idx="21">
                  <c:v>11551.5</c:v>
                </c:pt>
                <c:pt idx="22">
                  <c:v>11621.5</c:v>
                </c:pt>
                <c:pt idx="23">
                  <c:v>11671</c:v>
                </c:pt>
                <c:pt idx="24">
                  <c:v>11755.5</c:v>
                </c:pt>
                <c:pt idx="25">
                  <c:v>11831.5</c:v>
                </c:pt>
                <c:pt idx="26">
                  <c:v>11846</c:v>
                </c:pt>
                <c:pt idx="27">
                  <c:v>11893</c:v>
                </c:pt>
                <c:pt idx="28">
                  <c:v>11893</c:v>
                </c:pt>
                <c:pt idx="29">
                  <c:v>12862.5</c:v>
                </c:pt>
                <c:pt idx="30">
                  <c:v>12862.5</c:v>
                </c:pt>
                <c:pt idx="31">
                  <c:v>13827</c:v>
                </c:pt>
                <c:pt idx="32">
                  <c:v>13905.5</c:v>
                </c:pt>
                <c:pt idx="33">
                  <c:v>14031</c:v>
                </c:pt>
                <c:pt idx="34">
                  <c:v>14031</c:v>
                </c:pt>
                <c:pt idx="35">
                  <c:v>15030.5</c:v>
                </c:pt>
                <c:pt idx="36">
                  <c:v>15091.5</c:v>
                </c:pt>
                <c:pt idx="37">
                  <c:v>15944.5</c:v>
                </c:pt>
                <c:pt idx="38">
                  <c:v>16064.5</c:v>
                </c:pt>
                <c:pt idx="39">
                  <c:v>16064.5</c:v>
                </c:pt>
                <c:pt idx="40">
                  <c:v>17069.5</c:v>
                </c:pt>
                <c:pt idx="41">
                  <c:v>17244.5</c:v>
                </c:pt>
                <c:pt idx="42">
                  <c:v>28971.5</c:v>
                </c:pt>
                <c:pt idx="43">
                  <c:v>28974</c:v>
                </c:pt>
                <c:pt idx="44">
                  <c:v>28974.5</c:v>
                </c:pt>
                <c:pt idx="45">
                  <c:v>33145</c:v>
                </c:pt>
                <c:pt idx="46">
                  <c:v>33171</c:v>
                </c:pt>
                <c:pt idx="47">
                  <c:v>33174</c:v>
                </c:pt>
                <c:pt idx="48">
                  <c:v>33439.5</c:v>
                </c:pt>
                <c:pt idx="49">
                  <c:v>33442.5</c:v>
                </c:pt>
                <c:pt idx="50">
                  <c:v>34520.5</c:v>
                </c:pt>
                <c:pt idx="51">
                  <c:v>35316</c:v>
                </c:pt>
                <c:pt idx="52">
                  <c:v>35386.5</c:v>
                </c:pt>
                <c:pt idx="53">
                  <c:v>35576</c:v>
                </c:pt>
                <c:pt idx="54">
                  <c:v>35595.5</c:v>
                </c:pt>
                <c:pt idx="55">
                  <c:v>38473</c:v>
                </c:pt>
                <c:pt idx="56">
                  <c:v>39429.5</c:v>
                </c:pt>
                <c:pt idx="57">
                  <c:v>39429.5</c:v>
                </c:pt>
                <c:pt idx="58">
                  <c:v>39709.5</c:v>
                </c:pt>
                <c:pt idx="59">
                  <c:v>40743</c:v>
                </c:pt>
                <c:pt idx="60">
                  <c:v>40776</c:v>
                </c:pt>
                <c:pt idx="61">
                  <c:v>41680.5</c:v>
                </c:pt>
                <c:pt idx="62">
                  <c:v>41681</c:v>
                </c:pt>
                <c:pt idx="63">
                  <c:v>41777</c:v>
                </c:pt>
                <c:pt idx="64">
                  <c:v>41777</c:v>
                </c:pt>
                <c:pt idx="65">
                  <c:v>41829.5</c:v>
                </c:pt>
                <c:pt idx="66">
                  <c:v>41835.5</c:v>
                </c:pt>
                <c:pt idx="67">
                  <c:v>41835.5</c:v>
                </c:pt>
                <c:pt idx="68">
                  <c:v>41835.5</c:v>
                </c:pt>
                <c:pt idx="69">
                  <c:v>42554.5</c:v>
                </c:pt>
                <c:pt idx="70">
                  <c:v>42560.5</c:v>
                </c:pt>
                <c:pt idx="71">
                  <c:v>42752.5</c:v>
                </c:pt>
                <c:pt idx="72">
                  <c:v>42752.5</c:v>
                </c:pt>
                <c:pt idx="73">
                  <c:v>42755.5</c:v>
                </c:pt>
                <c:pt idx="74">
                  <c:v>42755.5</c:v>
                </c:pt>
                <c:pt idx="75">
                  <c:v>42770</c:v>
                </c:pt>
                <c:pt idx="76">
                  <c:v>42776.5</c:v>
                </c:pt>
                <c:pt idx="77">
                  <c:v>43065</c:v>
                </c:pt>
                <c:pt idx="78">
                  <c:v>43983.5</c:v>
                </c:pt>
                <c:pt idx="79">
                  <c:v>45986.5</c:v>
                </c:pt>
                <c:pt idx="80">
                  <c:v>46057.5</c:v>
                </c:pt>
                <c:pt idx="81">
                  <c:v>46060.5</c:v>
                </c:pt>
                <c:pt idx="82">
                  <c:v>46094.5</c:v>
                </c:pt>
                <c:pt idx="83">
                  <c:v>46123.5</c:v>
                </c:pt>
                <c:pt idx="84">
                  <c:v>46126.5</c:v>
                </c:pt>
                <c:pt idx="85">
                  <c:v>46129.5</c:v>
                </c:pt>
                <c:pt idx="86">
                  <c:v>47026.5</c:v>
                </c:pt>
                <c:pt idx="87">
                  <c:v>47041</c:v>
                </c:pt>
                <c:pt idx="88">
                  <c:v>47041</c:v>
                </c:pt>
                <c:pt idx="89">
                  <c:v>47070.5</c:v>
                </c:pt>
                <c:pt idx="90">
                  <c:v>49001.5</c:v>
                </c:pt>
                <c:pt idx="91">
                  <c:v>50615.5</c:v>
                </c:pt>
                <c:pt idx="92">
                  <c:v>51228</c:v>
                </c:pt>
                <c:pt idx="93">
                  <c:v>51259.5</c:v>
                </c:pt>
                <c:pt idx="94">
                  <c:v>51259.5</c:v>
                </c:pt>
                <c:pt idx="95">
                  <c:v>51405.5</c:v>
                </c:pt>
                <c:pt idx="96">
                  <c:v>52495</c:v>
                </c:pt>
                <c:pt idx="97">
                  <c:v>52495.5</c:v>
                </c:pt>
                <c:pt idx="98">
                  <c:v>53240.5</c:v>
                </c:pt>
                <c:pt idx="99">
                  <c:v>53313.5</c:v>
                </c:pt>
                <c:pt idx="100">
                  <c:v>53462</c:v>
                </c:pt>
                <c:pt idx="101">
                  <c:v>53462</c:v>
                </c:pt>
                <c:pt idx="102">
                  <c:v>53495</c:v>
                </c:pt>
                <c:pt idx="103">
                  <c:v>54373.5</c:v>
                </c:pt>
                <c:pt idx="104">
                  <c:v>54373.5</c:v>
                </c:pt>
                <c:pt idx="105">
                  <c:v>54418</c:v>
                </c:pt>
                <c:pt idx="106">
                  <c:v>54450</c:v>
                </c:pt>
                <c:pt idx="107">
                  <c:v>54532</c:v>
                </c:pt>
                <c:pt idx="108">
                  <c:v>54585</c:v>
                </c:pt>
                <c:pt idx="109">
                  <c:v>54611</c:v>
                </c:pt>
                <c:pt idx="110">
                  <c:v>55250.5</c:v>
                </c:pt>
                <c:pt idx="111">
                  <c:v>55594.5</c:v>
                </c:pt>
                <c:pt idx="112">
                  <c:v>55633.5</c:v>
                </c:pt>
                <c:pt idx="113">
                  <c:v>55656.5</c:v>
                </c:pt>
                <c:pt idx="114">
                  <c:v>55659.5</c:v>
                </c:pt>
                <c:pt idx="115">
                  <c:v>56331.5</c:v>
                </c:pt>
                <c:pt idx="116">
                  <c:v>56331.5</c:v>
                </c:pt>
                <c:pt idx="117">
                  <c:v>56704.5</c:v>
                </c:pt>
                <c:pt idx="118">
                  <c:v>57690</c:v>
                </c:pt>
                <c:pt idx="119">
                  <c:v>57782.5</c:v>
                </c:pt>
                <c:pt idx="120">
                  <c:v>58721.5</c:v>
                </c:pt>
                <c:pt idx="121">
                  <c:v>58823.5</c:v>
                </c:pt>
                <c:pt idx="122">
                  <c:v>58837</c:v>
                </c:pt>
                <c:pt idx="123">
                  <c:v>58849.5</c:v>
                </c:pt>
                <c:pt idx="124">
                  <c:v>59830.5</c:v>
                </c:pt>
                <c:pt idx="125">
                  <c:v>60838.5</c:v>
                </c:pt>
                <c:pt idx="126">
                  <c:v>60964.5</c:v>
                </c:pt>
                <c:pt idx="127">
                  <c:v>60977.5</c:v>
                </c:pt>
                <c:pt idx="128">
                  <c:v>60977.5</c:v>
                </c:pt>
                <c:pt idx="129">
                  <c:v>60977.5</c:v>
                </c:pt>
                <c:pt idx="130">
                  <c:v>60984.5</c:v>
                </c:pt>
                <c:pt idx="131">
                  <c:v>60990</c:v>
                </c:pt>
                <c:pt idx="132">
                  <c:v>61043.5</c:v>
                </c:pt>
                <c:pt idx="133">
                  <c:v>61067</c:v>
                </c:pt>
                <c:pt idx="134">
                  <c:v>61964</c:v>
                </c:pt>
                <c:pt idx="135">
                  <c:v>62028</c:v>
                </c:pt>
                <c:pt idx="136">
                  <c:v>62042</c:v>
                </c:pt>
                <c:pt idx="137">
                  <c:v>62042</c:v>
                </c:pt>
                <c:pt idx="138">
                  <c:v>62042</c:v>
                </c:pt>
                <c:pt idx="139">
                  <c:v>62112.5</c:v>
                </c:pt>
                <c:pt idx="140">
                  <c:v>62112.5</c:v>
                </c:pt>
                <c:pt idx="141">
                  <c:v>62874.5</c:v>
                </c:pt>
                <c:pt idx="142">
                  <c:v>62933</c:v>
                </c:pt>
                <c:pt idx="143">
                  <c:v>62934</c:v>
                </c:pt>
                <c:pt idx="144">
                  <c:v>62934</c:v>
                </c:pt>
                <c:pt idx="145">
                  <c:v>63135</c:v>
                </c:pt>
                <c:pt idx="146">
                  <c:v>63160.5</c:v>
                </c:pt>
                <c:pt idx="147">
                  <c:v>63160.5</c:v>
                </c:pt>
                <c:pt idx="148">
                  <c:v>63160.5</c:v>
                </c:pt>
                <c:pt idx="149">
                  <c:v>63292</c:v>
                </c:pt>
                <c:pt idx="150">
                  <c:v>63849.5</c:v>
                </c:pt>
                <c:pt idx="151">
                  <c:v>63984</c:v>
                </c:pt>
                <c:pt idx="152">
                  <c:v>63987</c:v>
                </c:pt>
                <c:pt idx="153">
                  <c:v>64083.5</c:v>
                </c:pt>
                <c:pt idx="154">
                  <c:v>64238.5</c:v>
                </c:pt>
                <c:pt idx="155">
                  <c:v>64277.5</c:v>
                </c:pt>
                <c:pt idx="156">
                  <c:v>64303.5</c:v>
                </c:pt>
                <c:pt idx="157">
                  <c:v>64338.5</c:v>
                </c:pt>
                <c:pt idx="158">
                  <c:v>64970</c:v>
                </c:pt>
                <c:pt idx="159">
                  <c:v>64990.5</c:v>
                </c:pt>
                <c:pt idx="160">
                  <c:v>65106.5</c:v>
                </c:pt>
                <c:pt idx="161">
                  <c:v>65229</c:v>
                </c:pt>
                <c:pt idx="162">
                  <c:v>65272</c:v>
                </c:pt>
                <c:pt idx="163">
                  <c:v>65286.5</c:v>
                </c:pt>
                <c:pt idx="164">
                  <c:v>65303.5</c:v>
                </c:pt>
                <c:pt idx="165">
                  <c:v>65379.5</c:v>
                </c:pt>
                <c:pt idx="166">
                  <c:v>66319.5</c:v>
                </c:pt>
                <c:pt idx="167">
                  <c:v>66966.5</c:v>
                </c:pt>
                <c:pt idx="168">
                  <c:v>67271</c:v>
                </c:pt>
                <c:pt idx="169">
                  <c:v>67295</c:v>
                </c:pt>
                <c:pt idx="170">
                  <c:v>67332</c:v>
                </c:pt>
                <c:pt idx="171">
                  <c:v>67400.5</c:v>
                </c:pt>
                <c:pt idx="172">
                  <c:v>68302.5</c:v>
                </c:pt>
                <c:pt idx="173">
                  <c:v>68305</c:v>
                </c:pt>
                <c:pt idx="174">
                  <c:v>68311</c:v>
                </c:pt>
                <c:pt idx="175">
                  <c:v>68311</c:v>
                </c:pt>
                <c:pt idx="176">
                  <c:v>68311</c:v>
                </c:pt>
                <c:pt idx="177">
                  <c:v>68320.5</c:v>
                </c:pt>
                <c:pt idx="178">
                  <c:v>68320.5</c:v>
                </c:pt>
                <c:pt idx="179">
                  <c:v>68323.5</c:v>
                </c:pt>
                <c:pt idx="180">
                  <c:v>68335</c:v>
                </c:pt>
                <c:pt idx="181">
                  <c:v>68335</c:v>
                </c:pt>
                <c:pt idx="182">
                  <c:v>68381</c:v>
                </c:pt>
                <c:pt idx="183">
                  <c:v>68381</c:v>
                </c:pt>
                <c:pt idx="184">
                  <c:v>68381</c:v>
                </c:pt>
                <c:pt idx="185">
                  <c:v>68389.5</c:v>
                </c:pt>
                <c:pt idx="186">
                  <c:v>68389.5</c:v>
                </c:pt>
                <c:pt idx="187">
                  <c:v>68390</c:v>
                </c:pt>
                <c:pt idx="188">
                  <c:v>68427.5</c:v>
                </c:pt>
                <c:pt idx="189">
                  <c:v>68465.5</c:v>
                </c:pt>
                <c:pt idx="190">
                  <c:v>68465.5</c:v>
                </c:pt>
                <c:pt idx="191">
                  <c:v>68465.5</c:v>
                </c:pt>
                <c:pt idx="192">
                  <c:v>68472</c:v>
                </c:pt>
                <c:pt idx="193">
                  <c:v>68472</c:v>
                </c:pt>
                <c:pt idx="194">
                  <c:v>69296.5</c:v>
                </c:pt>
                <c:pt idx="195">
                  <c:v>69296.5</c:v>
                </c:pt>
                <c:pt idx="196">
                  <c:v>69424.5</c:v>
                </c:pt>
                <c:pt idx="197">
                  <c:v>69424.5</c:v>
                </c:pt>
                <c:pt idx="198">
                  <c:v>69445</c:v>
                </c:pt>
                <c:pt idx="199">
                  <c:v>69445</c:v>
                </c:pt>
                <c:pt idx="200">
                  <c:v>69467.5</c:v>
                </c:pt>
                <c:pt idx="201">
                  <c:v>69553</c:v>
                </c:pt>
                <c:pt idx="202">
                  <c:v>69553</c:v>
                </c:pt>
                <c:pt idx="203">
                  <c:v>69604.5</c:v>
                </c:pt>
                <c:pt idx="204">
                  <c:v>69604.5</c:v>
                </c:pt>
                <c:pt idx="205">
                  <c:v>70177.5</c:v>
                </c:pt>
                <c:pt idx="206">
                  <c:v>70224</c:v>
                </c:pt>
                <c:pt idx="207">
                  <c:v>70227</c:v>
                </c:pt>
                <c:pt idx="208">
                  <c:v>70233</c:v>
                </c:pt>
                <c:pt idx="209">
                  <c:v>70308.5</c:v>
                </c:pt>
                <c:pt idx="210">
                  <c:v>70309</c:v>
                </c:pt>
                <c:pt idx="211">
                  <c:v>70343.5</c:v>
                </c:pt>
                <c:pt idx="212">
                  <c:v>70423</c:v>
                </c:pt>
                <c:pt idx="213">
                  <c:v>70460</c:v>
                </c:pt>
                <c:pt idx="214">
                  <c:v>70460.5</c:v>
                </c:pt>
                <c:pt idx="215">
                  <c:v>70480.5</c:v>
                </c:pt>
                <c:pt idx="216">
                  <c:v>70481</c:v>
                </c:pt>
                <c:pt idx="217">
                  <c:v>70481</c:v>
                </c:pt>
                <c:pt idx="218">
                  <c:v>70481</c:v>
                </c:pt>
                <c:pt idx="219">
                  <c:v>70481</c:v>
                </c:pt>
                <c:pt idx="220">
                  <c:v>70485</c:v>
                </c:pt>
                <c:pt idx="221">
                  <c:v>70485</c:v>
                </c:pt>
                <c:pt idx="222">
                  <c:v>71428</c:v>
                </c:pt>
                <c:pt idx="223">
                  <c:v>71470</c:v>
                </c:pt>
                <c:pt idx="224">
                  <c:v>71472.5</c:v>
                </c:pt>
                <c:pt idx="225">
                  <c:v>71509</c:v>
                </c:pt>
                <c:pt idx="226">
                  <c:v>71511.5</c:v>
                </c:pt>
                <c:pt idx="227">
                  <c:v>71512</c:v>
                </c:pt>
                <c:pt idx="228">
                  <c:v>71554</c:v>
                </c:pt>
                <c:pt idx="229">
                  <c:v>71592.5</c:v>
                </c:pt>
                <c:pt idx="230">
                  <c:v>71644</c:v>
                </c:pt>
                <c:pt idx="231">
                  <c:v>71656</c:v>
                </c:pt>
                <c:pt idx="232">
                  <c:v>71658.5</c:v>
                </c:pt>
                <c:pt idx="233">
                  <c:v>71670.5</c:v>
                </c:pt>
                <c:pt idx="234">
                  <c:v>71782</c:v>
                </c:pt>
                <c:pt idx="235">
                  <c:v>71782</c:v>
                </c:pt>
                <c:pt idx="236">
                  <c:v>72367</c:v>
                </c:pt>
                <c:pt idx="237">
                  <c:v>72436</c:v>
                </c:pt>
                <c:pt idx="238">
                  <c:v>72498</c:v>
                </c:pt>
                <c:pt idx="239">
                  <c:v>72559.5</c:v>
                </c:pt>
                <c:pt idx="240">
                  <c:v>72749</c:v>
                </c:pt>
                <c:pt idx="241">
                  <c:v>73765.5</c:v>
                </c:pt>
                <c:pt idx="242">
                  <c:v>73928.5</c:v>
                </c:pt>
                <c:pt idx="243">
                  <c:v>74683.5</c:v>
                </c:pt>
                <c:pt idx="244">
                  <c:v>74857.5</c:v>
                </c:pt>
                <c:pt idx="245">
                  <c:v>75719.5</c:v>
                </c:pt>
                <c:pt idx="246">
                  <c:v>75812.5</c:v>
                </c:pt>
                <c:pt idx="247">
                  <c:v>75813</c:v>
                </c:pt>
                <c:pt idx="248">
                  <c:v>75897.5</c:v>
                </c:pt>
                <c:pt idx="249">
                  <c:v>75939</c:v>
                </c:pt>
                <c:pt idx="250">
                  <c:v>76894.5</c:v>
                </c:pt>
                <c:pt idx="251">
                  <c:v>76941</c:v>
                </c:pt>
                <c:pt idx="252">
                  <c:v>76955</c:v>
                </c:pt>
                <c:pt idx="253">
                  <c:v>76958.5</c:v>
                </c:pt>
                <c:pt idx="254">
                  <c:v>76979</c:v>
                </c:pt>
                <c:pt idx="255">
                  <c:v>77751</c:v>
                </c:pt>
                <c:pt idx="256">
                  <c:v>77892.5</c:v>
                </c:pt>
                <c:pt idx="257">
                  <c:v>77978</c:v>
                </c:pt>
                <c:pt idx="258">
                  <c:v>77980.5</c:v>
                </c:pt>
                <c:pt idx="259">
                  <c:v>78025</c:v>
                </c:pt>
                <c:pt idx="260">
                  <c:v>78916.5</c:v>
                </c:pt>
                <c:pt idx="261">
                  <c:v>78975</c:v>
                </c:pt>
                <c:pt idx="262">
                  <c:v>79208</c:v>
                </c:pt>
                <c:pt idx="263">
                  <c:v>79263.5</c:v>
                </c:pt>
                <c:pt idx="264">
                  <c:v>79790</c:v>
                </c:pt>
                <c:pt idx="265">
                  <c:v>79825.5</c:v>
                </c:pt>
                <c:pt idx="266">
                  <c:v>79974</c:v>
                </c:pt>
                <c:pt idx="267">
                  <c:v>80186.5</c:v>
                </c:pt>
                <c:pt idx="268">
                  <c:v>80245</c:v>
                </c:pt>
                <c:pt idx="269">
                  <c:v>80993.5</c:v>
                </c:pt>
                <c:pt idx="270">
                  <c:v>81056</c:v>
                </c:pt>
                <c:pt idx="271">
                  <c:v>81061.5</c:v>
                </c:pt>
                <c:pt idx="272">
                  <c:v>81165.5</c:v>
                </c:pt>
                <c:pt idx="273">
                  <c:v>81340.5</c:v>
                </c:pt>
                <c:pt idx="274">
                  <c:v>82147</c:v>
                </c:pt>
                <c:pt idx="275">
                  <c:v>82147.5</c:v>
                </c:pt>
                <c:pt idx="276">
                  <c:v>82281</c:v>
                </c:pt>
                <c:pt idx="277">
                  <c:v>82304.5</c:v>
                </c:pt>
                <c:pt idx="278">
                  <c:v>82304.5</c:v>
                </c:pt>
                <c:pt idx="279">
                  <c:v>82363</c:v>
                </c:pt>
                <c:pt idx="280">
                  <c:v>82374.5</c:v>
                </c:pt>
                <c:pt idx="281">
                  <c:v>83076.5</c:v>
                </c:pt>
                <c:pt idx="282">
                  <c:v>83309.5</c:v>
                </c:pt>
                <c:pt idx="283">
                  <c:v>83336</c:v>
                </c:pt>
                <c:pt idx="284">
                  <c:v>83414.5</c:v>
                </c:pt>
                <c:pt idx="285">
                  <c:v>83440.5</c:v>
                </c:pt>
                <c:pt idx="286">
                  <c:v>84349.5</c:v>
                </c:pt>
                <c:pt idx="287">
                  <c:v>84350</c:v>
                </c:pt>
                <c:pt idx="288">
                  <c:v>84428.5</c:v>
                </c:pt>
                <c:pt idx="289">
                  <c:v>84579.5</c:v>
                </c:pt>
              </c:numCache>
            </c:numRef>
          </c:xVal>
          <c:yVal>
            <c:numRef>
              <c:f>Active!$G$21:$G$868</c:f>
              <c:numCache>
                <c:formatCode>General</c:formatCode>
                <c:ptCount val="848"/>
                <c:pt idx="0">
                  <c:v>-0.23202817852870794</c:v>
                </c:pt>
                <c:pt idx="1">
                  <c:v>-0.22141437785467133</c:v>
                </c:pt>
                <c:pt idx="2">
                  <c:v>-0.17215906846831786</c:v>
                </c:pt>
                <c:pt idx="3">
                  <c:v>-0.17115906846811413</c:v>
                </c:pt>
                <c:pt idx="4">
                  <c:v>-0.18211347928809118</c:v>
                </c:pt>
                <c:pt idx="5">
                  <c:v>-0.16502230092737591</c:v>
                </c:pt>
                <c:pt idx="6">
                  <c:v>-0.17881764327830751</c:v>
                </c:pt>
                <c:pt idx="7">
                  <c:v>-0.16477205409682938</c:v>
                </c:pt>
                <c:pt idx="8">
                  <c:v>-0.16668087573634693</c:v>
                </c:pt>
                <c:pt idx="9">
                  <c:v>-0.17756542179995449</c:v>
                </c:pt>
                <c:pt idx="10">
                  <c:v>-0.17270021469084895</c:v>
                </c:pt>
                <c:pt idx="11">
                  <c:v>-0.16942667960756808</c:v>
                </c:pt>
                <c:pt idx="12">
                  <c:v>-0.16722202195524005</c:v>
                </c:pt>
                <c:pt idx="13">
                  <c:v>-0.16701341501175193</c:v>
                </c:pt>
                <c:pt idx="14">
                  <c:v>-0.16396782583251479</c:v>
                </c:pt>
                <c:pt idx="15">
                  <c:v>-0.15923741161896032</c:v>
                </c:pt>
                <c:pt idx="16">
                  <c:v>-0.1671918224383262</c:v>
                </c:pt>
                <c:pt idx="17">
                  <c:v>-0.17180480806564447</c:v>
                </c:pt>
                <c:pt idx="18">
                  <c:v>-0.16342388991324697</c:v>
                </c:pt>
                <c:pt idx="19">
                  <c:v>-0.15703687554196222</c:v>
                </c:pt>
                <c:pt idx="20">
                  <c:v>-0.15899128636010573</c:v>
                </c:pt>
                <c:pt idx="21">
                  <c:v>-8.4958860323240515E-2</c:v>
                </c:pt>
                <c:pt idx="22">
                  <c:v>-8.6228446110908408E-2</c:v>
                </c:pt>
                <c:pt idx="23">
                  <c:v>-9.5976224634796381E-2</c:v>
                </c:pt>
                <c:pt idx="24">
                  <c:v>-9.2858796044311021E-2</c:v>
                </c:pt>
                <c:pt idx="25">
                  <c:v>-0.10403720347676426</c:v>
                </c:pt>
                <c:pt idx="26">
                  <c:v>-8.3650189095351379E-2</c:v>
                </c:pt>
                <c:pt idx="27">
                  <c:v>-9.7602625268336851E-2</c:v>
                </c:pt>
                <c:pt idx="28">
                  <c:v>-9.160262526711449E-2</c:v>
                </c:pt>
                <c:pt idx="29">
                  <c:v>-0.10203638843086082</c:v>
                </c:pt>
                <c:pt idx="30">
                  <c:v>-9.2036388428823557E-2</c:v>
                </c:pt>
                <c:pt idx="31">
                  <c:v>-6.5879466885235161E-2</c:v>
                </c:pt>
                <c:pt idx="32">
                  <c:v>-7.9853216659103055E-2</c:v>
                </c:pt>
                <c:pt idx="33">
                  <c:v>-9.3779402610380203E-2</c:v>
                </c:pt>
                <c:pt idx="34">
                  <c:v>-7.4779402610147372E-2</c:v>
                </c:pt>
                <c:pt idx="35">
                  <c:v>-6.8757273955270648E-2</c:v>
                </c:pt>
                <c:pt idx="36">
                  <c:v>-6.6163627285277471E-2</c:v>
                </c:pt>
                <c:pt idx="37">
                  <c:v>-7.553443695360329E-2</c:v>
                </c:pt>
                <c:pt idx="38">
                  <c:v>-9.2710869728762191E-2</c:v>
                </c:pt>
                <c:pt idx="39">
                  <c:v>-7.8710869725910015E-2</c:v>
                </c:pt>
                <c:pt idx="40">
                  <c:v>-8.6438494246976916E-2</c:v>
                </c:pt>
                <c:pt idx="41">
                  <c:v>-4.1112458711722866E-2</c:v>
                </c:pt>
                <c:pt idx="42">
                  <c:v>-1.8504351981391665E-2</c:v>
                </c:pt>
                <c:pt idx="43">
                  <c:v>-1.7999694326135796E-2</c:v>
                </c:pt>
                <c:pt idx="44">
                  <c:v>-1.8858762799936812E-2</c:v>
                </c:pt>
                <c:pt idx="46">
                  <c:v>1.1079569245339371E-2</c:v>
                </c:pt>
                <c:pt idx="47">
                  <c:v>-8.7484157120343298E-4</c:v>
                </c:pt>
                <c:pt idx="48">
                  <c:v>8.6598009074805304E-3</c:v>
                </c:pt>
                <c:pt idx="49">
                  <c:v>-7.2946099098771811E-3</c:v>
                </c:pt>
                <c:pt idx="51">
                  <c:v>-7.3241666614194401E-3</c:v>
                </c:pt>
                <c:pt idx="52">
                  <c:v>-4.7528209252050146E-3</c:v>
                </c:pt>
                <c:pt idx="53">
                  <c:v>-2.5039771018782631E-2</c:v>
                </c:pt>
                <c:pt idx="54">
                  <c:v>-1.2434413438313641E-3</c:v>
                </c:pt>
                <c:pt idx="55">
                  <c:v>-1.1682485674100462E-2</c:v>
                </c:pt>
                <c:pt idx="56">
                  <c:v>1.1019531390047632E-2</c:v>
                </c:pt>
                <c:pt idx="57">
                  <c:v>2.0019531388243195E-2</c:v>
                </c:pt>
                <c:pt idx="58">
                  <c:v>2.3941188243043143E-2</c:v>
                </c:pt>
                <c:pt idx="59">
                  <c:v>-4.0853339065506589E-2</c:v>
                </c:pt>
                <c:pt idx="60">
                  <c:v>1.0648141927958932E-2</c:v>
                </c:pt>
                <c:pt idx="61">
                  <c:v>2.8932798595633358E-3</c:v>
                </c:pt>
                <c:pt idx="62">
                  <c:v>6.7342113834456541E-3</c:v>
                </c:pt>
                <c:pt idx="63">
                  <c:v>3.5930651647504419E-3</c:v>
                </c:pt>
                <c:pt idx="64">
                  <c:v>5.5930651651578955E-3</c:v>
                </c:pt>
                <c:pt idx="65">
                  <c:v>-1.5509124175878242E-2</c:v>
                </c:pt>
                <c:pt idx="66">
                  <c:v>-1.3417945818218868E-2</c:v>
                </c:pt>
                <c:pt idx="67">
                  <c:v>-3.4179458161816001E-3</c:v>
                </c:pt>
                <c:pt idx="68">
                  <c:v>6.582054185855668E-3</c:v>
                </c:pt>
                <c:pt idx="69">
                  <c:v>2.8415944616426714E-3</c:v>
                </c:pt>
                <c:pt idx="70">
                  <c:v>5.9327728085918352E-3</c:v>
                </c:pt>
                <c:pt idx="71">
                  <c:v>-1.4951962657505646E-4</c:v>
                </c:pt>
                <c:pt idx="72">
                  <c:v>5.8504803746473044E-3</c:v>
                </c:pt>
                <c:pt idx="73">
                  <c:v>-4.0103930448822211E-2</c:v>
                </c:pt>
                <c:pt idx="74">
                  <c:v>-2.1039304483565502E-3</c:v>
                </c:pt>
                <c:pt idx="75">
                  <c:v>1.3283083921123762E-2</c:v>
                </c:pt>
                <c:pt idx="76">
                  <c:v>1.215193813550286E-3</c:v>
                </c:pt>
                <c:pt idx="78">
                  <c:v>5.223907450272236E-3</c:v>
                </c:pt>
                <c:pt idx="79">
                  <c:v>2.9956169964862056E-3</c:v>
                </c:pt>
                <c:pt idx="80">
                  <c:v>7.4078942707274109E-3</c:v>
                </c:pt>
                <c:pt idx="81">
                  <c:v>-1.2546516554721165E-2</c:v>
                </c:pt>
                <c:pt idx="82">
                  <c:v>9.6368274898850359E-3</c:v>
                </c:pt>
                <c:pt idx="83">
                  <c:v>4.1085624252445996E-4</c:v>
                </c:pt>
                <c:pt idx="84">
                  <c:v>1.5456445413292386E-2</c:v>
                </c:pt>
                <c:pt idx="85">
                  <c:v>3.502034604025539E-3</c:v>
                </c:pt>
                <c:pt idx="86">
                  <c:v>1.2133199583331589E-2</c:v>
                </c:pt>
                <c:pt idx="87">
                  <c:v>5.3202139606582932E-3</c:v>
                </c:pt>
                <c:pt idx="88">
                  <c:v>2.0520213955023792E-2</c:v>
                </c:pt>
                <c:pt idx="89">
                  <c:v>1.1135174223454669E-2</c:v>
                </c:pt>
                <c:pt idx="90">
                  <c:v>6.8127434351481497E-3</c:v>
                </c:pt>
                <c:pt idx="91">
                  <c:v>5.3397225710796192E-3</c:v>
                </c:pt>
                <c:pt idx="92">
                  <c:v>2.448084692878183E-2</c:v>
                </c:pt>
                <c:pt idx="93">
                  <c:v>5.3595333301927894E-3</c:v>
                </c:pt>
                <c:pt idx="94">
                  <c:v>5.459533327666577E-3</c:v>
                </c:pt>
                <c:pt idx="95">
                  <c:v>6.3115401135291904E-3</c:v>
                </c:pt>
                <c:pt idx="96">
                  <c:v>3.401344183657784E-3</c:v>
                </c:pt>
                <c:pt idx="97">
                  <c:v>8.2422757113818079E-3</c:v>
                </c:pt>
                <c:pt idx="98">
                  <c:v>5.4302555436152034E-3</c:v>
                </c:pt>
                <c:pt idx="99">
                  <c:v>1.3006258937821258E-2</c:v>
                </c:pt>
                <c:pt idx="100">
                  <c:v>7.3629233811516315E-3</c:v>
                </c:pt>
                <c:pt idx="101">
                  <c:v>7.5629233760992065E-3</c:v>
                </c:pt>
                <c:pt idx="102">
                  <c:v>7.1644043564447202E-3</c:v>
                </c:pt>
                <c:pt idx="103">
                  <c:v>4.5811027302988805E-3</c:v>
                </c:pt>
                <c:pt idx="104">
                  <c:v>4.5811027302988805E-3</c:v>
                </c:pt>
                <c:pt idx="105">
                  <c:v>-4.3759910913649946E-3</c:v>
                </c:pt>
                <c:pt idx="106">
                  <c:v>9.4436268336721696E-3</c:v>
                </c:pt>
                <c:pt idx="107">
                  <c:v>2.1356397766794544E-2</c:v>
                </c:pt>
                <c:pt idx="108">
                  <c:v>-1.8504860046959948E-2</c:v>
                </c:pt>
                <c:pt idx="109">
                  <c:v>6.2235795194283128E-3</c:v>
                </c:pt>
                <c:pt idx="110">
                  <c:v>5.0750065056490712E-3</c:v>
                </c:pt>
                <c:pt idx="111">
                  <c:v>6.6358992116875015E-3</c:v>
                </c:pt>
                <c:pt idx="112">
                  <c:v>2.3285585557459854E-3</c:v>
                </c:pt>
                <c:pt idx="113">
                  <c:v>1.3611408932774793E-2</c:v>
                </c:pt>
                <c:pt idx="114">
                  <c:v>1.5656998119084165E-2</c:v>
                </c:pt>
                <c:pt idx="115">
                  <c:v>6.9689745578216389E-3</c:v>
                </c:pt>
                <c:pt idx="116">
                  <c:v>6.9689745578216389E-3</c:v>
                </c:pt>
                <c:pt idx="117">
                  <c:v>8.2038960099453107E-3</c:v>
                </c:pt>
                <c:pt idx="118">
                  <c:v>-3.2005818502511829E-4</c:v>
                </c:pt>
                <c:pt idx="119">
                  <c:v>5.0522748861112632E-3</c:v>
                </c:pt>
                <c:pt idx="120">
                  <c:v>4.5216883954708464E-3</c:v>
                </c:pt>
                <c:pt idx="121">
                  <c:v>1.4071720528590959E-2</c:v>
                </c:pt>
                <c:pt idx="122">
                  <c:v>4.9768718454288319E-3</c:v>
                </c:pt>
                <c:pt idx="123">
                  <c:v>2.4800160099403001E-2</c:v>
                </c:pt>
                <c:pt idx="124">
                  <c:v>7.3078221321338788E-3</c:v>
                </c:pt>
                <c:pt idx="125">
                  <c:v>7.3257867989013903E-3</c:v>
                </c:pt>
                <c:pt idx="126">
                  <c:v>3.1940532382577658E-2</c:v>
                </c:pt>
                <c:pt idx="127">
                  <c:v>6.8047521635890007E-3</c:v>
                </c:pt>
                <c:pt idx="128">
                  <c:v>7.2547521631349809E-3</c:v>
                </c:pt>
                <c:pt idx="129">
                  <c:v>7.7047521626809612E-3</c:v>
                </c:pt>
                <c:pt idx="130">
                  <c:v>9.5777935857768171E-3</c:v>
                </c:pt>
                <c:pt idx="131">
                  <c:v>9.0280404183431529E-3</c:v>
                </c:pt>
                <c:pt idx="132">
                  <c:v>1.4807714134803973E-2</c:v>
                </c:pt>
                <c:pt idx="133">
                  <c:v>9.3314960467978381E-3</c:v>
                </c:pt>
                <c:pt idx="134">
                  <c:v>1.0462661026394926E-2</c:v>
                </c:pt>
                <c:pt idx="135">
                  <c:v>9.5018968859221786E-3</c:v>
                </c:pt>
                <c:pt idx="136">
                  <c:v>1.0247979720588773E-2</c:v>
                </c:pt>
                <c:pt idx="137">
                  <c:v>1.0847979719983414E-2</c:v>
                </c:pt>
                <c:pt idx="138">
                  <c:v>1.1547979716851842E-2</c:v>
                </c:pt>
                <c:pt idx="139">
                  <c:v>4.7193254649755545E-3</c:v>
                </c:pt>
                <c:pt idx="140">
                  <c:v>7.7193254619487561E-3</c:v>
                </c:pt>
                <c:pt idx="141">
                  <c:v>5.598977324552834E-3</c:v>
                </c:pt>
                <c:pt idx="142">
                  <c:v>7.487966344342567E-3</c:v>
                </c:pt>
                <c:pt idx="143">
                  <c:v>6.769829400582239E-3</c:v>
                </c:pt>
                <c:pt idx="144">
                  <c:v>6.7776799842249602E-3</c:v>
                </c:pt>
                <c:pt idx="145">
                  <c:v>6.824304502515588E-3</c:v>
                </c:pt>
                <c:pt idx="146">
                  <c:v>5.8118125380133279E-3</c:v>
                </c:pt>
                <c:pt idx="147">
                  <c:v>6.6118125323555432E-3</c:v>
                </c:pt>
                <c:pt idx="148">
                  <c:v>7.5118125387234613E-3</c:v>
                </c:pt>
                <c:pt idx="149">
                  <c:v>7.576804950076621E-3</c:v>
                </c:pt>
                <c:pt idx="150">
                  <c:v>4.0154610032914206E-3</c:v>
                </c:pt>
                <c:pt idx="151">
                  <c:v>5.9260425914544612E-3</c:v>
                </c:pt>
                <c:pt idx="152">
                  <c:v>5.3716317779617384E-3</c:v>
                </c:pt>
                <c:pt idx="153">
                  <c:v>5.5714170812279917E-3</c:v>
                </c:pt>
                <c:pt idx="154">
                  <c:v>4.0601914079161361E-3</c:v>
                </c:pt>
                <c:pt idx="155">
                  <c:v>5.9528507554205135E-3</c:v>
                </c:pt>
                <c:pt idx="156">
                  <c:v>5.2812903231824748E-3</c:v>
                </c:pt>
                <c:pt idx="157">
                  <c:v>4.9464974290458485E-3</c:v>
                </c:pt>
                <c:pt idx="158">
                  <c:v>3.1430199378519319E-3</c:v>
                </c:pt>
                <c:pt idx="159">
                  <c:v>2.7212126660742797E-3</c:v>
                </c:pt>
                <c:pt idx="160">
                  <c:v>1.5173276406130753E-3</c:v>
                </c:pt>
                <c:pt idx="161">
                  <c:v>2.4455525126541033E-3</c:v>
                </c:pt>
                <c:pt idx="162">
                  <c:v>4.165664104220923E-3</c:v>
                </c:pt>
                <c:pt idx="163">
                  <c:v>2.8526784808491357E-3</c:v>
                </c:pt>
                <c:pt idx="164">
                  <c:v>2.6443504975759424E-3</c:v>
                </c:pt>
                <c:pt idx="165">
                  <c:v>2.1659430713043548E-3</c:v>
                </c:pt>
                <c:pt idx="166">
                  <c:v>-3.8278035208350047E-4</c:v>
                </c:pt>
                <c:pt idx="167">
                  <c:v>-3.7173804230405949E-3</c:v>
                </c:pt>
                <c:pt idx="168">
                  <c:v>-3.8900785948499106E-3</c:v>
                </c:pt>
                <c:pt idx="169">
                  <c:v>-3.9253651484614238E-3</c:v>
                </c:pt>
                <c:pt idx="170">
                  <c:v>-4.5964319215272553E-3</c:v>
                </c:pt>
                <c:pt idx="171">
                  <c:v>-4.9888123030541465E-3</c:v>
                </c:pt>
                <c:pt idx="173">
                  <c:v>-8.0436743664904498E-3</c:v>
                </c:pt>
                <c:pt idx="174">
                  <c:v>-8.1524959969101474E-3</c:v>
                </c:pt>
                <c:pt idx="175">
                  <c:v>-8.0724959989311174E-3</c:v>
                </c:pt>
                <c:pt idx="176">
                  <c:v>-8.0524959994363599E-3</c:v>
                </c:pt>
                <c:pt idx="177">
                  <c:v>-8.774796937359497E-3</c:v>
                </c:pt>
                <c:pt idx="178">
                  <c:v>-8.774796937359497E-3</c:v>
                </c:pt>
                <c:pt idx="180">
                  <c:v>-7.887782558100298E-3</c:v>
                </c:pt>
                <c:pt idx="181">
                  <c:v>-7.887782558100298E-3</c:v>
                </c:pt>
                <c:pt idx="182">
                  <c:v>-7.922081793367397E-3</c:v>
                </c:pt>
                <c:pt idx="183">
                  <c:v>-7.8620817876071669E-3</c:v>
                </c:pt>
                <c:pt idx="184">
                  <c:v>-7.8220817886176519E-3</c:v>
                </c:pt>
                <c:pt idx="185">
                  <c:v>-9.1262457790435292E-3</c:v>
                </c:pt>
                <c:pt idx="186">
                  <c:v>-9.0962457834393717E-3</c:v>
                </c:pt>
                <c:pt idx="187">
                  <c:v>-7.8853142476873472E-3</c:v>
                </c:pt>
                <c:pt idx="188">
                  <c:v>-8.8154494951595552E-3</c:v>
                </c:pt>
                <c:pt idx="189">
                  <c:v>-9.3046532056177966E-3</c:v>
                </c:pt>
                <c:pt idx="190">
                  <c:v>-9.3046532056177966E-3</c:v>
                </c:pt>
                <c:pt idx="191">
                  <c:v>-9.2046532008680515E-3</c:v>
                </c:pt>
                <c:pt idx="192">
                  <c:v>-7.3725433176150545E-3</c:v>
                </c:pt>
                <c:pt idx="193">
                  <c:v>-7.3725433176150545E-3</c:v>
                </c:pt>
                <c:pt idx="194">
                  <c:v>-1.2176450196420774E-2</c:v>
                </c:pt>
                <c:pt idx="195">
                  <c:v>-1.2176450196420774E-2</c:v>
                </c:pt>
                <c:pt idx="196">
                  <c:v>-1.2497978488681838E-2</c:v>
                </c:pt>
                <c:pt idx="197">
                  <c:v>-1.2497978488681838E-2</c:v>
                </c:pt>
                <c:pt idx="198">
                  <c:v>-1.1019785757525824E-2</c:v>
                </c:pt>
                <c:pt idx="199">
                  <c:v>-1.1019785757525824E-2</c:v>
                </c:pt>
                <c:pt idx="200">
                  <c:v>-1.2477866905101109E-2</c:v>
                </c:pt>
                <c:pt idx="201">
                  <c:v>-1.2578575260704383E-2</c:v>
                </c:pt>
                <c:pt idx="202">
                  <c:v>-1.2578575260704383E-2</c:v>
                </c:pt>
                <c:pt idx="203">
                  <c:v>-1.7562627661391161E-2</c:v>
                </c:pt>
                <c:pt idx="204">
                  <c:v>-1.7562627661391161E-2</c:v>
                </c:pt>
                <c:pt idx="205">
                  <c:v>-1.6375094179238658E-2</c:v>
                </c:pt>
                <c:pt idx="206">
                  <c:v>-1.4868461883452255E-2</c:v>
                </c:pt>
                <c:pt idx="207">
                  <c:v>-1.5892872695985716E-2</c:v>
                </c:pt>
                <c:pt idx="208">
                  <c:v>-1.6941694346314762E-2</c:v>
                </c:pt>
                <c:pt idx="209">
                  <c:v>-1.7371033296512906E-2</c:v>
                </c:pt>
                <c:pt idx="210">
                  <c:v>-1.6350101766875014E-2</c:v>
                </c:pt>
                <c:pt idx="211">
                  <c:v>-1.6525826191355009E-2</c:v>
                </c:pt>
                <c:pt idx="212">
                  <c:v>-1.635771290602861E-2</c:v>
                </c:pt>
                <c:pt idx="213">
                  <c:v>-1.6268779676465783E-2</c:v>
                </c:pt>
                <c:pt idx="214">
                  <c:v>-1.8117848143447191E-2</c:v>
                </c:pt>
                <c:pt idx="215">
                  <c:v>-1.8410586941172369E-2</c:v>
                </c:pt>
                <c:pt idx="216">
                  <c:v>-1.7449655417294707E-2</c:v>
                </c:pt>
                <c:pt idx="217">
                  <c:v>-1.6779655416030437E-2</c:v>
                </c:pt>
                <c:pt idx="218">
                  <c:v>-1.6739655417040922E-2</c:v>
                </c:pt>
                <c:pt idx="219">
                  <c:v>-1.6139655417646281E-2</c:v>
                </c:pt>
                <c:pt idx="220">
                  <c:v>-1.5982203171006404E-2</c:v>
                </c:pt>
                <c:pt idx="221">
                  <c:v>-1.5982203171006404E-2</c:v>
                </c:pt>
                <c:pt idx="222">
                  <c:v>-2.0585337420925498E-2</c:v>
                </c:pt>
                <c:pt idx="223">
                  <c:v>-1.9847088893584441E-2</c:v>
                </c:pt>
                <c:pt idx="225">
                  <c:v>-2.0654429543355945E-2</c:v>
                </c:pt>
                <c:pt idx="226">
                  <c:v>-2.2549771900230553E-2</c:v>
                </c:pt>
                <c:pt idx="227">
                  <c:v>-2.0708840369479731E-2</c:v>
                </c:pt>
                <c:pt idx="228">
                  <c:v>-1.7970591834455263E-2</c:v>
                </c:pt>
                <c:pt idx="229">
                  <c:v>-2.0518864024779759E-2</c:v>
                </c:pt>
                <c:pt idx="230">
                  <c:v>-2.100291641545482E-2</c:v>
                </c:pt>
                <c:pt idx="231">
                  <c:v>-2.2120559697214048E-2</c:v>
                </c:pt>
                <c:pt idx="232">
                  <c:v>-2.1615902056510095E-2</c:v>
                </c:pt>
                <c:pt idx="233">
                  <c:v>-2.193354533665115E-2</c:v>
                </c:pt>
                <c:pt idx="234">
                  <c:v>-2.1705814120650757E-2</c:v>
                </c:pt>
                <c:pt idx="235">
                  <c:v>-2.1705814120650757E-2</c:v>
                </c:pt>
                <c:pt idx="236">
                  <c:v>-2.3215923909447156E-2</c:v>
                </c:pt>
                <c:pt idx="237">
                  <c:v>-2.3767372760630678E-2</c:v>
                </c:pt>
                <c:pt idx="238">
                  <c:v>-2.3991863025003113E-2</c:v>
                </c:pt>
                <c:pt idx="239">
                  <c:v>-2.625728482962586E-2</c:v>
                </c:pt>
                <c:pt idx="240">
                  <c:v>-2.6944234923576005E-2</c:v>
                </c:pt>
                <c:pt idx="241">
                  <c:v>-3.0430434249865357E-2</c:v>
                </c:pt>
                <c:pt idx="242">
                  <c:v>-3.7356755441578571E-2</c:v>
                </c:pt>
                <c:pt idx="243">
                  <c:v>-3.5580145005951636E-2</c:v>
                </c:pt>
                <c:pt idx="244">
                  <c:v>-3.7035972534795292E-2</c:v>
                </c:pt>
                <c:pt idx="245">
                  <c:v>-3.4470014659746084E-2</c:v>
                </c:pt>
                <c:pt idx="246">
                  <c:v>-3.9556750060000923E-2</c:v>
                </c:pt>
                <c:pt idx="247">
                  <c:v>-4.0415818533801939E-2</c:v>
                </c:pt>
                <c:pt idx="248">
                  <c:v>-4.5398389942420181E-2</c:v>
                </c:pt>
                <c:pt idx="249">
                  <c:v>-4.0701072946831118E-2</c:v>
                </c:pt>
                <c:pt idx="250">
                  <c:v>-4.4480918950284831E-2</c:v>
                </c:pt>
                <c:pt idx="251">
                  <c:v>-4.4374286648235284E-2</c:v>
                </c:pt>
                <c:pt idx="252">
                  <c:v>-4.3028203806898091E-2</c:v>
                </c:pt>
                <c:pt idx="253">
                  <c:v>-4.1341683099744841E-2</c:v>
                </c:pt>
                <c:pt idx="254">
                  <c:v>-4.3163490357983392E-2</c:v>
                </c:pt>
                <c:pt idx="255">
                  <c:v>-4.8265207900840323E-2</c:v>
                </c:pt>
                <c:pt idx="256">
                  <c:v>-4.9021584665752016E-2</c:v>
                </c:pt>
                <c:pt idx="257">
                  <c:v>-4.9282293242868036E-2</c:v>
                </c:pt>
                <c:pt idx="258">
                  <c:v>-4.927763558953302E-2</c:v>
                </c:pt>
                <c:pt idx="259">
                  <c:v>-4.90347294107778E-2</c:v>
                </c:pt>
                <c:pt idx="260">
                  <c:v>-5.3453811262443196E-2</c:v>
                </c:pt>
                <c:pt idx="261">
                  <c:v>-5.2164822242048103E-2</c:v>
                </c:pt>
                <c:pt idx="262">
                  <c:v>-5.6890729218139313E-2</c:v>
                </c:pt>
                <c:pt idx="263">
                  <c:v>-5.474732937727822E-2</c:v>
                </c:pt>
                <c:pt idx="264">
                  <c:v>-5.564642819808796E-2</c:v>
                </c:pt>
                <c:pt idx="265">
                  <c:v>-5.6540289559052326E-2</c:v>
                </c:pt>
                <c:pt idx="266">
                  <c:v>-5.5483625117631163E-2</c:v>
                </c:pt>
                <c:pt idx="267">
                  <c:v>-4.828772482869681E-2</c:v>
                </c:pt>
                <c:pt idx="268">
                  <c:v>-5.7098735807812773E-2</c:v>
                </c:pt>
                <c:pt idx="269">
                  <c:v>-6.0124235264083836E-2</c:v>
                </c:pt>
                <c:pt idx="270">
                  <c:v>-5.8507794004981406E-2</c:v>
                </c:pt>
                <c:pt idx="271">
                  <c:v>-5.9457547176862136E-2</c:v>
                </c:pt>
                <c:pt idx="272">
                  <c:v>-6.0943788907025009E-2</c:v>
                </c:pt>
                <c:pt idx="273">
                  <c:v>-6.2217753380537033E-2</c:v>
                </c:pt>
                <c:pt idx="274">
                  <c:v>-6.6395195346558467E-2</c:v>
                </c:pt>
                <c:pt idx="275">
                  <c:v>-6.6854263823188376E-2</c:v>
                </c:pt>
                <c:pt idx="276">
                  <c:v>5.537445471418323E-2</c:v>
                </c:pt>
                <c:pt idx="277">
                  <c:v>-6.7101763372193091E-2</c:v>
                </c:pt>
                <c:pt idx="278">
                  <c:v>-6.6801763365219813E-2</c:v>
                </c:pt>
                <c:pt idx="279">
                  <c:v>-6.8312774346850347E-2</c:v>
                </c:pt>
                <c:pt idx="280">
                  <c:v>-6.7271349151269533E-2</c:v>
                </c:pt>
                <c:pt idx="281">
                  <c:v>-7.0703480909287464E-2</c:v>
                </c:pt>
                <c:pt idx="282">
                  <c:v>-7.1629387886787299E-2</c:v>
                </c:pt>
                <c:pt idx="283">
                  <c:v>-6.996001679362962E-2</c:v>
                </c:pt>
                <c:pt idx="284">
                  <c:v>-7.253376657172339E-2</c:v>
                </c:pt>
                <c:pt idx="285">
                  <c:v>-7.2505326999817044E-2</c:v>
                </c:pt>
                <c:pt idx="286">
                  <c:v>-7.5991805293597281E-2</c:v>
                </c:pt>
                <c:pt idx="287">
                  <c:v>-7.2450873769412283E-2</c:v>
                </c:pt>
                <c:pt idx="288">
                  <c:v>-7.6124623541545589E-2</c:v>
                </c:pt>
                <c:pt idx="289">
                  <c:v>-7.7163301459222566E-2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F3B-47A5-BAFB-5AA2B4F16EF7}"/>
            </c:ext>
          </c:extLst>
        </c:ser>
        <c:ser>
          <c:idx val="8"/>
          <c:order val="1"/>
          <c:tx>
            <c:strRef>
              <c:f>Active!$Y$1</c:f>
              <c:strCache>
                <c:ptCount val="1"/>
                <c:pt idx="0">
                  <c:v>Q.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Active!$X$2:$X$30</c:f>
              <c:numCache>
                <c:formatCode>General</c:formatCode>
                <c:ptCount val="29"/>
                <c:pt idx="0">
                  <c:v>-9000</c:v>
                </c:pt>
                <c:pt idx="1">
                  <c:v>-6000</c:v>
                </c:pt>
                <c:pt idx="2">
                  <c:v>-3000</c:v>
                </c:pt>
                <c:pt idx="3">
                  <c:v>0</c:v>
                </c:pt>
                <c:pt idx="4">
                  <c:v>3000</c:v>
                </c:pt>
                <c:pt idx="5">
                  <c:v>6000</c:v>
                </c:pt>
                <c:pt idx="6">
                  <c:v>9000</c:v>
                </c:pt>
                <c:pt idx="7">
                  <c:v>12000</c:v>
                </c:pt>
                <c:pt idx="8">
                  <c:v>15000</c:v>
                </c:pt>
                <c:pt idx="9">
                  <c:v>18000</c:v>
                </c:pt>
                <c:pt idx="10">
                  <c:v>21000</c:v>
                </c:pt>
                <c:pt idx="11">
                  <c:v>24000</c:v>
                </c:pt>
                <c:pt idx="12">
                  <c:v>27000</c:v>
                </c:pt>
                <c:pt idx="13">
                  <c:v>30000</c:v>
                </c:pt>
                <c:pt idx="14">
                  <c:v>33000</c:v>
                </c:pt>
                <c:pt idx="15">
                  <c:v>36000</c:v>
                </c:pt>
                <c:pt idx="16">
                  <c:v>39000</c:v>
                </c:pt>
                <c:pt idx="17">
                  <c:v>42000</c:v>
                </c:pt>
                <c:pt idx="18">
                  <c:v>45000</c:v>
                </c:pt>
                <c:pt idx="19">
                  <c:v>48000</c:v>
                </c:pt>
                <c:pt idx="20">
                  <c:v>51000</c:v>
                </c:pt>
                <c:pt idx="21">
                  <c:v>54000</c:v>
                </c:pt>
                <c:pt idx="22">
                  <c:v>57000</c:v>
                </c:pt>
                <c:pt idx="23">
                  <c:v>60000</c:v>
                </c:pt>
                <c:pt idx="24">
                  <c:v>63000</c:v>
                </c:pt>
                <c:pt idx="25">
                  <c:v>66000</c:v>
                </c:pt>
                <c:pt idx="26">
                  <c:v>69000</c:v>
                </c:pt>
                <c:pt idx="27">
                  <c:v>72000</c:v>
                </c:pt>
                <c:pt idx="28">
                  <c:v>75000</c:v>
                </c:pt>
              </c:numCache>
            </c:numRef>
          </c:xVal>
          <c:yVal>
            <c:numRef>
              <c:f>Active!$Y$2:$Y$30</c:f>
              <c:numCache>
                <c:formatCode>General</c:formatCode>
                <c:ptCount val="29"/>
                <c:pt idx="0">
                  <c:v>-0.24395789538499454</c:v>
                </c:pt>
                <c:pt idx="1">
                  <c:v>-0.21904749416675012</c:v>
                </c:pt>
                <c:pt idx="2">
                  <c:v>-0.19541418710015976</c:v>
                </c:pt>
                <c:pt idx="3">
                  <c:v>-0.1730579741852234</c:v>
                </c:pt>
                <c:pt idx="4">
                  <c:v>-0.15197885542194109</c:v>
                </c:pt>
                <c:pt idx="5">
                  <c:v>-0.13217683081031278</c:v>
                </c:pt>
                <c:pt idx="6">
                  <c:v>-0.11365190035033855</c:v>
                </c:pt>
                <c:pt idx="7">
                  <c:v>-9.6404064042018317E-2</c:v>
                </c:pt>
                <c:pt idx="8">
                  <c:v>-8.0433321885352127E-2</c:v>
                </c:pt>
                <c:pt idx="9">
                  <c:v>-6.573967388033998E-2</c:v>
                </c:pt>
                <c:pt idx="10">
                  <c:v>-5.2323120026981848E-2</c:v>
                </c:pt>
                <c:pt idx="11">
                  <c:v>-4.0183660325277745E-2</c:v>
                </c:pt>
                <c:pt idx="12">
                  <c:v>-2.9321294775227678E-2</c:v>
                </c:pt>
                <c:pt idx="13">
                  <c:v>-1.9736023376831641E-2</c:v>
                </c:pt>
                <c:pt idx="14">
                  <c:v>-1.1427846130089639E-2</c:v>
                </c:pt>
                <c:pt idx="15">
                  <c:v>-4.3967630350016801E-3</c:v>
                </c:pt>
                <c:pt idx="16">
                  <c:v>1.3572259084322635E-3</c:v>
                </c:pt>
                <c:pt idx="17">
                  <c:v>5.8341207002121642E-3</c:v>
                </c:pt>
                <c:pt idx="18">
                  <c:v>9.0339213403380636E-3</c:v>
                </c:pt>
                <c:pt idx="19">
                  <c:v>1.0956627828809906E-2</c:v>
                </c:pt>
                <c:pt idx="20">
                  <c:v>1.160224016562772E-2</c:v>
                </c:pt>
                <c:pt idx="21">
                  <c:v>1.0970758350791504E-2</c:v>
                </c:pt>
                <c:pt idx="22">
                  <c:v>9.0621823843012594E-3</c:v>
                </c:pt>
                <c:pt idx="23">
                  <c:v>5.8765122661569857E-3</c:v>
                </c:pt>
                <c:pt idx="24">
                  <c:v>1.413747996358683E-3</c:v>
                </c:pt>
                <c:pt idx="25">
                  <c:v>-4.3261104250936766E-3</c:v>
                </c:pt>
                <c:pt idx="26">
                  <c:v>-1.1343062998200037E-2</c:v>
                </c:pt>
                <c:pt idx="27">
                  <c:v>-1.9637109722960455E-2</c:v>
                </c:pt>
                <c:pt idx="28">
                  <c:v>-2.9208250599374874E-2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F3B-47A5-BAFB-5AA2B4F16E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4324416"/>
        <c:axId val="1"/>
      </c:scatterChart>
      <c:valAx>
        <c:axId val="744324416"/>
        <c:scaling>
          <c:orientation val="minMax"/>
          <c:max val="90000"/>
          <c:min val="-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olid"/>
            </a:ln>
          </c:spPr>
        </c:min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inorUnit val="10000"/>
      </c:valAx>
      <c:valAx>
        <c:axId val="1"/>
        <c:scaling>
          <c:orientation val="minMax"/>
          <c:max val="0.1"/>
          <c:min val="-0.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4432441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VW Boo - O-C Diagr.</a:t>
            </a:r>
          </a:p>
        </c:rich>
      </c:tx>
      <c:layout>
        <c:manualLayout>
          <c:xMode val="edge"/>
          <c:yMode val="edge"/>
          <c:x val="0.38266131531764802"/>
          <c:y val="3.50318471337579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303457386633191"/>
          <c:y val="0.15286624203821655"/>
          <c:w val="0.82062900059119337"/>
          <c:h val="0.64649681528662417"/>
        </c:manualLayout>
      </c:layout>
      <c:scatterChart>
        <c:scatterStyle val="lineMarker"/>
        <c:varyColors val="0"/>
        <c:ser>
          <c:idx val="0"/>
          <c:order val="0"/>
          <c:tx>
            <c:strRef>
              <c:f>'B (4)'!$H$20:$H$20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'B (4)'!$F$21:$F$767</c:f>
              <c:numCache>
                <c:formatCode>General</c:formatCode>
                <c:ptCount val="747"/>
                <c:pt idx="0">
                  <c:v>-76679</c:v>
                </c:pt>
                <c:pt idx="1">
                  <c:v>-75662.5</c:v>
                </c:pt>
                <c:pt idx="2">
                  <c:v>-70480</c:v>
                </c:pt>
                <c:pt idx="3">
                  <c:v>-70477</c:v>
                </c:pt>
                <c:pt idx="4">
                  <c:v>-70471</c:v>
                </c:pt>
                <c:pt idx="5">
                  <c:v>-70468.5</c:v>
                </c:pt>
                <c:pt idx="6">
                  <c:v>-70465.5</c:v>
                </c:pt>
                <c:pt idx="7">
                  <c:v>-70459.5</c:v>
                </c:pt>
                <c:pt idx="8">
                  <c:v>-70419</c:v>
                </c:pt>
                <c:pt idx="9">
                  <c:v>-70384</c:v>
                </c:pt>
                <c:pt idx="10">
                  <c:v>-70366</c:v>
                </c:pt>
                <c:pt idx="11">
                  <c:v>-70363.5</c:v>
                </c:pt>
                <c:pt idx="12">
                  <c:v>-70273</c:v>
                </c:pt>
                <c:pt idx="13">
                  <c:v>-70270</c:v>
                </c:pt>
                <c:pt idx="14">
                  <c:v>-70200</c:v>
                </c:pt>
                <c:pt idx="15">
                  <c:v>-70197</c:v>
                </c:pt>
                <c:pt idx="16">
                  <c:v>-70182.5</c:v>
                </c:pt>
                <c:pt idx="17">
                  <c:v>-58929</c:v>
                </c:pt>
                <c:pt idx="18">
                  <c:v>-58859</c:v>
                </c:pt>
                <c:pt idx="19">
                  <c:v>-58809.5</c:v>
                </c:pt>
                <c:pt idx="20">
                  <c:v>-58725</c:v>
                </c:pt>
                <c:pt idx="21">
                  <c:v>-58649</c:v>
                </c:pt>
                <c:pt idx="22">
                  <c:v>-58634.5</c:v>
                </c:pt>
                <c:pt idx="23">
                  <c:v>-58587.5</c:v>
                </c:pt>
                <c:pt idx="24">
                  <c:v>-57618</c:v>
                </c:pt>
                <c:pt idx="25">
                  <c:v>-56575</c:v>
                </c:pt>
                <c:pt idx="26">
                  <c:v>-56449.5</c:v>
                </c:pt>
                <c:pt idx="27">
                  <c:v>-55389</c:v>
                </c:pt>
                <c:pt idx="28">
                  <c:v>-54536</c:v>
                </c:pt>
                <c:pt idx="29">
                  <c:v>-54416</c:v>
                </c:pt>
                <c:pt idx="30">
                  <c:v>-54416</c:v>
                </c:pt>
                <c:pt idx="31">
                  <c:v>-53411</c:v>
                </c:pt>
                <c:pt idx="32">
                  <c:v>-53236</c:v>
                </c:pt>
                <c:pt idx="33">
                  <c:v>-41509</c:v>
                </c:pt>
                <c:pt idx="34">
                  <c:v>-41506.5</c:v>
                </c:pt>
                <c:pt idx="35">
                  <c:v>-41506</c:v>
                </c:pt>
                <c:pt idx="36">
                  <c:v>-37335.5</c:v>
                </c:pt>
                <c:pt idx="37">
                  <c:v>-37309.5</c:v>
                </c:pt>
                <c:pt idx="38">
                  <c:v>-37306.5</c:v>
                </c:pt>
                <c:pt idx="39">
                  <c:v>-37041</c:v>
                </c:pt>
                <c:pt idx="40">
                  <c:v>-37038</c:v>
                </c:pt>
                <c:pt idx="41">
                  <c:v>-35960</c:v>
                </c:pt>
                <c:pt idx="42">
                  <c:v>-35164.5</c:v>
                </c:pt>
                <c:pt idx="43">
                  <c:v>-35094</c:v>
                </c:pt>
                <c:pt idx="44">
                  <c:v>-34904.5</c:v>
                </c:pt>
                <c:pt idx="45">
                  <c:v>-34885</c:v>
                </c:pt>
                <c:pt idx="46">
                  <c:v>-32007.5</c:v>
                </c:pt>
                <c:pt idx="47">
                  <c:v>-31051</c:v>
                </c:pt>
                <c:pt idx="48">
                  <c:v>-31051</c:v>
                </c:pt>
                <c:pt idx="49">
                  <c:v>-30771</c:v>
                </c:pt>
                <c:pt idx="50">
                  <c:v>-29737.5</c:v>
                </c:pt>
                <c:pt idx="51">
                  <c:v>-29704.5</c:v>
                </c:pt>
                <c:pt idx="52">
                  <c:v>-28800</c:v>
                </c:pt>
                <c:pt idx="53">
                  <c:v>-28799.5</c:v>
                </c:pt>
                <c:pt idx="54">
                  <c:v>-28703.5</c:v>
                </c:pt>
                <c:pt idx="55">
                  <c:v>-28703.5</c:v>
                </c:pt>
                <c:pt idx="56">
                  <c:v>-28651</c:v>
                </c:pt>
                <c:pt idx="57">
                  <c:v>-28645</c:v>
                </c:pt>
                <c:pt idx="58">
                  <c:v>-28645</c:v>
                </c:pt>
                <c:pt idx="59">
                  <c:v>-28645</c:v>
                </c:pt>
                <c:pt idx="60">
                  <c:v>-27926</c:v>
                </c:pt>
                <c:pt idx="61">
                  <c:v>-27920</c:v>
                </c:pt>
                <c:pt idx="62">
                  <c:v>-27728</c:v>
                </c:pt>
                <c:pt idx="63">
                  <c:v>-27728</c:v>
                </c:pt>
                <c:pt idx="64">
                  <c:v>-27725</c:v>
                </c:pt>
                <c:pt idx="65">
                  <c:v>-27725</c:v>
                </c:pt>
                <c:pt idx="66">
                  <c:v>-27710.5</c:v>
                </c:pt>
                <c:pt idx="67">
                  <c:v>-27704</c:v>
                </c:pt>
                <c:pt idx="68">
                  <c:v>-26497</c:v>
                </c:pt>
                <c:pt idx="69">
                  <c:v>-24494</c:v>
                </c:pt>
                <c:pt idx="70">
                  <c:v>-24423</c:v>
                </c:pt>
                <c:pt idx="71">
                  <c:v>-24420</c:v>
                </c:pt>
                <c:pt idx="72">
                  <c:v>-24386</c:v>
                </c:pt>
                <c:pt idx="73">
                  <c:v>-24357</c:v>
                </c:pt>
                <c:pt idx="74">
                  <c:v>-24354</c:v>
                </c:pt>
                <c:pt idx="75">
                  <c:v>-24351</c:v>
                </c:pt>
                <c:pt idx="76">
                  <c:v>-23454</c:v>
                </c:pt>
                <c:pt idx="77">
                  <c:v>-23439.5</c:v>
                </c:pt>
                <c:pt idx="78">
                  <c:v>-23439.5</c:v>
                </c:pt>
                <c:pt idx="79">
                  <c:v>-23410</c:v>
                </c:pt>
                <c:pt idx="80">
                  <c:v>-21479</c:v>
                </c:pt>
                <c:pt idx="81">
                  <c:v>-19865</c:v>
                </c:pt>
                <c:pt idx="82">
                  <c:v>-19252.5</c:v>
                </c:pt>
                <c:pt idx="83">
                  <c:v>-19221</c:v>
                </c:pt>
                <c:pt idx="84">
                  <c:v>-19221</c:v>
                </c:pt>
                <c:pt idx="85">
                  <c:v>-19075</c:v>
                </c:pt>
                <c:pt idx="86">
                  <c:v>-17985.5</c:v>
                </c:pt>
                <c:pt idx="87">
                  <c:v>-17985</c:v>
                </c:pt>
                <c:pt idx="88">
                  <c:v>-17240</c:v>
                </c:pt>
                <c:pt idx="89">
                  <c:v>-17167</c:v>
                </c:pt>
                <c:pt idx="90">
                  <c:v>-17018.5</c:v>
                </c:pt>
                <c:pt idx="91">
                  <c:v>-17018.5</c:v>
                </c:pt>
                <c:pt idx="92">
                  <c:v>-16985.5</c:v>
                </c:pt>
                <c:pt idx="93">
                  <c:v>-16107</c:v>
                </c:pt>
                <c:pt idx="94">
                  <c:v>-16062.5</c:v>
                </c:pt>
                <c:pt idx="95">
                  <c:v>-16030.5</c:v>
                </c:pt>
                <c:pt idx="96">
                  <c:v>-15948.5</c:v>
                </c:pt>
                <c:pt idx="97">
                  <c:v>-15895.5</c:v>
                </c:pt>
                <c:pt idx="98">
                  <c:v>-15869.5</c:v>
                </c:pt>
                <c:pt idx="99">
                  <c:v>-15230</c:v>
                </c:pt>
                <c:pt idx="100">
                  <c:v>-14886</c:v>
                </c:pt>
                <c:pt idx="101">
                  <c:v>-14847</c:v>
                </c:pt>
                <c:pt idx="102">
                  <c:v>-14824</c:v>
                </c:pt>
                <c:pt idx="103">
                  <c:v>-14821</c:v>
                </c:pt>
                <c:pt idx="104">
                  <c:v>-14149</c:v>
                </c:pt>
                <c:pt idx="105">
                  <c:v>-13776</c:v>
                </c:pt>
                <c:pt idx="106">
                  <c:v>-12698</c:v>
                </c:pt>
                <c:pt idx="107">
                  <c:v>-11759</c:v>
                </c:pt>
                <c:pt idx="108">
                  <c:v>-11643.5</c:v>
                </c:pt>
                <c:pt idx="109">
                  <c:v>-10650</c:v>
                </c:pt>
                <c:pt idx="110">
                  <c:v>-9642</c:v>
                </c:pt>
                <c:pt idx="111">
                  <c:v>-9503</c:v>
                </c:pt>
                <c:pt idx="112">
                  <c:v>-9490.5</c:v>
                </c:pt>
                <c:pt idx="113">
                  <c:v>-8438.5</c:v>
                </c:pt>
                <c:pt idx="114">
                  <c:v>-8368</c:v>
                </c:pt>
                <c:pt idx="115">
                  <c:v>-7606</c:v>
                </c:pt>
                <c:pt idx="116">
                  <c:v>-7547.5</c:v>
                </c:pt>
                <c:pt idx="117">
                  <c:v>-7546.5</c:v>
                </c:pt>
                <c:pt idx="118">
                  <c:v>-7320</c:v>
                </c:pt>
                <c:pt idx="119">
                  <c:v>-7320</c:v>
                </c:pt>
                <c:pt idx="120">
                  <c:v>-7188.5</c:v>
                </c:pt>
                <c:pt idx="121">
                  <c:v>-6631</c:v>
                </c:pt>
                <c:pt idx="122">
                  <c:v>-6496.5</c:v>
                </c:pt>
                <c:pt idx="123">
                  <c:v>-6493.5</c:v>
                </c:pt>
                <c:pt idx="124">
                  <c:v>-6397</c:v>
                </c:pt>
                <c:pt idx="125">
                  <c:v>-6242</c:v>
                </c:pt>
                <c:pt idx="126">
                  <c:v>-5510.5</c:v>
                </c:pt>
                <c:pt idx="127">
                  <c:v>-5490</c:v>
                </c:pt>
                <c:pt idx="128">
                  <c:v>-5374</c:v>
                </c:pt>
                <c:pt idx="129">
                  <c:v>-5251.5</c:v>
                </c:pt>
                <c:pt idx="130">
                  <c:v>-5208.5</c:v>
                </c:pt>
                <c:pt idx="131">
                  <c:v>-5194</c:v>
                </c:pt>
                <c:pt idx="132">
                  <c:v>-5177</c:v>
                </c:pt>
                <c:pt idx="133">
                  <c:v>-5101</c:v>
                </c:pt>
                <c:pt idx="134">
                  <c:v>-4161</c:v>
                </c:pt>
                <c:pt idx="135">
                  <c:v>-3514</c:v>
                </c:pt>
                <c:pt idx="136">
                  <c:v>-3209.5</c:v>
                </c:pt>
                <c:pt idx="137">
                  <c:v>-3185.5</c:v>
                </c:pt>
                <c:pt idx="138">
                  <c:v>-3080</c:v>
                </c:pt>
                <c:pt idx="139">
                  <c:v>-2177.5</c:v>
                </c:pt>
                <c:pt idx="140">
                  <c:v>-2175.5</c:v>
                </c:pt>
                <c:pt idx="141">
                  <c:v>-2169.5</c:v>
                </c:pt>
                <c:pt idx="142">
                  <c:v>-2160</c:v>
                </c:pt>
                <c:pt idx="143">
                  <c:v>-2160</c:v>
                </c:pt>
                <c:pt idx="144">
                  <c:v>-2157</c:v>
                </c:pt>
                <c:pt idx="145">
                  <c:v>-2145.5</c:v>
                </c:pt>
                <c:pt idx="146">
                  <c:v>-2145.5</c:v>
                </c:pt>
                <c:pt idx="147">
                  <c:v>-2099.5</c:v>
                </c:pt>
                <c:pt idx="148">
                  <c:v>-2091</c:v>
                </c:pt>
                <c:pt idx="149">
                  <c:v>-2090.5</c:v>
                </c:pt>
                <c:pt idx="150">
                  <c:v>-2053</c:v>
                </c:pt>
                <c:pt idx="151">
                  <c:v>-2015</c:v>
                </c:pt>
                <c:pt idx="152">
                  <c:v>-2015</c:v>
                </c:pt>
                <c:pt idx="153">
                  <c:v>-2015</c:v>
                </c:pt>
                <c:pt idx="154">
                  <c:v>-2008.5</c:v>
                </c:pt>
                <c:pt idx="155">
                  <c:v>-2008.5</c:v>
                </c:pt>
                <c:pt idx="156">
                  <c:v>-1184</c:v>
                </c:pt>
                <c:pt idx="157">
                  <c:v>-1184</c:v>
                </c:pt>
                <c:pt idx="158">
                  <c:v>-1056</c:v>
                </c:pt>
                <c:pt idx="159">
                  <c:v>-1056</c:v>
                </c:pt>
                <c:pt idx="160">
                  <c:v>-1035.5</c:v>
                </c:pt>
                <c:pt idx="161">
                  <c:v>-1035.5</c:v>
                </c:pt>
                <c:pt idx="162">
                  <c:v>-1013</c:v>
                </c:pt>
                <c:pt idx="163">
                  <c:v>-927.5</c:v>
                </c:pt>
                <c:pt idx="164">
                  <c:v>-927.5</c:v>
                </c:pt>
                <c:pt idx="165">
                  <c:v>-876</c:v>
                </c:pt>
                <c:pt idx="166">
                  <c:v>-876</c:v>
                </c:pt>
                <c:pt idx="167">
                  <c:v>-303</c:v>
                </c:pt>
                <c:pt idx="168">
                  <c:v>-256.5</c:v>
                </c:pt>
                <c:pt idx="169">
                  <c:v>-253.5</c:v>
                </c:pt>
                <c:pt idx="170">
                  <c:v>-247.5</c:v>
                </c:pt>
                <c:pt idx="171">
                  <c:v>-172</c:v>
                </c:pt>
                <c:pt idx="172">
                  <c:v>-171.5</c:v>
                </c:pt>
                <c:pt idx="173">
                  <c:v>-137</c:v>
                </c:pt>
                <c:pt idx="174">
                  <c:v>-57.5</c:v>
                </c:pt>
                <c:pt idx="175">
                  <c:v>-20.5</c:v>
                </c:pt>
                <c:pt idx="176">
                  <c:v>-20</c:v>
                </c:pt>
                <c:pt idx="177">
                  <c:v>0</c:v>
                </c:pt>
                <c:pt idx="178">
                  <c:v>0.5</c:v>
                </c:pt>
                <c:pt idx="179">
                  <c:v>4.5</c:v>
                </c:pt>
                <c:pt idx="180">
                  <c:v>4.5</c:v>
                </c:pt>
                <c:pt idx="181">
                  <c:v>947.5</c:v>
                </c:pt>
                <c:pt idx="182">
                  <c:v>989.5</c:v>
                </c:pt>
                <c:pt idx="183">
                  <c:v>992</c:v>
                </c:pt>
                <c:pt idx="184">
                  <c:v>1112</c:v>
                </c:pt>
                <c:pt idx="185">
                  <c:v>1163.5</c:v>
                </c:pt>
                <c:pt idx="186">
                  <c:v>1175.5</c:v>
                </c:pt>
                <c:pt idx="187">
                  <c:v>1178</c:v>
                </c:pt>
                <c:pt idx="188">
                  <c:v>1190</c:v>
                </c:pt>
                <c:pt idx="189">
                  <c:v>1301.5</c:v>
                </c:pt>
                <c:pt idx="190">
                  <c:v>1301.5</c:v>
                </c:pt>
                <c:pt idx="191">
                  <c:v>1301.5</c:v>
                </c:pt>
              </c:numCache>
            </c:numRef>
          </c:xVal>
          <c:yVal>
            <c:numRef>
              <c:f>'B (4)'!$H$21:$H$767</c:f>
              <c:numCache>
                <c:formatCode>General</c:formatCode>
                <c:ptCount val="747"/>
                <c:pt idx="2">
                  <c:v>-0.19550400000298396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92D-4146-9FCD-C8F245153260}"/>
            </c:ext>
          </c:extLst>
        </c:ser>
        <c:ser>
          <c:idx val="1"/>
          <c:order val="1"/>
          <c:tx>
            <c:strRef>
              <c:f>'B (4)'!$I$20:$I$20</c:f>
              <c:strCache>
                <c:ptCount val="1"/>
                <c:pt idx="0">
                  <c:v>AAVSO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(4)'!$D$22:$D$43</c:f>
                <c:numCache>
                  <c:formatCode>General</c:formatCode>
                  <c:ptCount val="2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'B (4)'!$F$21:$F$767</c:f>
              <c:numCache>
                <c:formatCode>General</c:formatCode>
                <c:ptCount val="747"/>
                <c:pt idx="0">
                  <c:v>-76679</c:v>
                </c:pt>
                <c:pt idx="1">
                  <c:v>-75662.5</c:v>
                </c:pt>
                <c:pt idx="2">
                  <c:v>-70480</c:v>
                </c:pt>
                <c:pt idx="3">
                  <c:v>-70477</c:v>
                </c:pt>
                <c:pt idx="4">
                  <c:v>-70471</c:v>
                </c:pt>
                <c:pt idx="5">
                  <c:v>-70468.5</c:v>
                </c:pt>
                <c:pt idx="6">
                  <c:v>-70465.5</c:v>
                </c:pt>
                <c:pt idx="7">
                  <c:v>-70459.5</c:v>
                </c:pt>
                <c:pt idx="8">
                  <c:v>-70419</c:v>
                </c:pt>
                <c:pt idx="9">
                  <c:v>-70384</c:v>
                </c:pt>
                <c:pt idx="10">
                  <c:v>-70366</c:v>
                </c:pt>
                <c:pt idx="11">
                  <c:v>-70363.5</c:v>
                </c:pt>
                <c:pt idx="12">
                  <c:v>-70273</c:v>
                </c:pt>
                <c:pt idx="13">
                  <c:v>-70270</c:v>
                </c:pt>
                <c:pt idx="14">
                  <c:v>-70200</c:v>
                </c:pt>
                <c:pt idx="15">
                  <c:v>-70197</c:v>
                </c:pt>
                <c:pt idx="16">
                  <c:v>-70182.5</c:v>
                </c:pt>
                <c:pt idx="17">
                  <c:v>-58929</c:v>
                </c:pt>
                <c:pt idx="18">
                  <c:v>-58859</c:v>
                </c:pt>
                <c:pt idx="19">
                  <c:v>-58809.5</c:v>
                </c:pt>
                <c:pt idx="20">
                  <c:v>-58725</c:v>
                </c:pt>
                <c:pt idx="21">
                  <c:v>-58649</c:v>
                </c:pt>
                <c:pt idx="22">
                  <c:v>-58634.5</c:v>
                </c:pt>
                <c:pt idx="23">
                  <c:v>-58587.5</c:v>
                </c:pt>
                <c:pt idx="24">
                  <c:v>-57618</c:v>
                </c:pt>
                <c:pt idx="25">
                  <c:v>-56575</c:v>
                </c:pt>
                <c:pt idx="26">
                  <c:v>-56449.5</c:v>
                </c:pt>
                <c:pt idx="27">
                  <c:v>-55389</c:v>
                </c:pt>
                <c:pt idx="28">
                  <c:v>-54536</c:v>
                </c:pt>
                <c:pt idx="29">
                  <c:v>-54416</c:v>
                </c:pt>
                <c:pt idx="30">
                  <c:v>-54416</c:v>
                </c:pt>
                <c:pt idx="31">
                  <c:v>-53411</c:v>
                </c:pt>
                <c:pt idx="32">
                  <c:v>-53236</c:v>
                </c:pt>
                <c:pt idx="33">
                  <c:v>-41509</c:v>
                </c:pt>
                <c:pt idx="34">
                  <c:v>-41506.5</c:v>
                </c:pt>
                <c:pt idx="35">
                  <c:v>-41506</c:v>
                </c:pt>
                <c:pt idx="36">
                  <c:v>-37335.5</c:v>
                </c:pt>
                <c:pt idx="37">
                  <c:v>-37309.5</c:v>
                </c:pt>
                <c:pt idx="38">
                  <c:v>-37306.5</c:v>
                </c:pt>
                <c:pt idx="39">
                  <c:v>-37041</c:v>
                </c:pt>
                <c:pt idx="40">
                  <c:v>-37038</c:v>
                </c:pt>
                <c:pt idx="41">
                  <c:v>-35960</c:v>
                </c:pt>
                <c:pt idx="42">
                  <c:v>-35164.5</c:v>
                </c:pt>
                <c:pt idx="43">
                  <c:v>-35094</c:v>
                </c:pt>
                <c:pt idx="44">
                  <c:v>-34904.5</c:v>
                </c:pt>
                <c:pt idx="45">
                  <c:v>-34885</c:v>
                </c:pt>
                <c:pt idx="46">
                  <c:v>-32007.5</c:v>
                </c:pt>
                <c:pt idx="47">
                  <c:v>-31051</c:v>
                </c:pt>
                <c:pt idx="48">
                  <c:v>-31051</c:v>
                </c:pt>
                <c:pt idx="49">
                  <c:v>-30771</c:v>
                </c:pt>
                <c:pt idx="50">
                  <c:v>-29737.5</c:v>
                </c:pt>
                <c:pt idx="51">
                  <c:v>-29704.5</c:v>
                </c:pt>
                <c:pt idx="52">
                  <c:v>-28800</c:v>
                </c:pt>
                <c:pt idx="53">
                  <c:v>-28799.5</c:v>
                </c:pt>
                <c:pt idx="54">
                  <c:v>-28703.5</c:v>
                </c:pt>
                <c:pt idx="55">
                  <c:v>-28703.5</c:v>
                </c:pt>
                <c:pt idx="56">
                  <c:v>-28651</c:v>
                </c:pt>
                <c:pt idx="57">
                  <c:v>-28645</c:v>
                </c:pt>
                <c:pt idx="58">
                  <c:v>-28645</c:v>
                </c:pt>
                <c:pt idx="59">
                  <c:v>-28645</c:v>
                </c:pt>
                <c:pt idx="60">
                  <c:v>-27926</c:v>
                </c:pt>
                <c:pt idx="61">
                  <c:v>-27920</c:v>
                </c:pt>
                <c:pt idx="62">
                  <c:v>-27728</c:v>
                </c:pt>
                <c:pt idx="63">
                  <c:v>-27728</c:v>
                </c:pt>
                <c:pt idx="64">
                  <c:v>-27725</c:v>
                </c:pt>
                <c:pt idx="65">
                  <c:v>-27725</c:v>
                </c:pt>
                <c:pt idx="66">
                  <c:v>-27710.5</c:v>
                </c:pt>
                <c:pt idx="67">
                  <c:v>-27704</c:v>
                </c:pt>
                <c:pt idx="68">
                  <c:v>-26497</c:v>
                </c:pt>
                <c:pt idx="69">
                  <c:v>-24494</c:v>
                </c:pt>
                <c:pt idx="70">
                  <c:v>-24423</c:v>
                </c:pt>
                <c:pt idx="71">
                  <c:v>-24420</c:v>
                </c:pt>
                <c:pt idx="72">
                  <c:v>-24386</c:v>
                </c:pt>
                <c:pt idx="73">
                  <c:v>-24357</c:v>
                </c:pt>
                <c:pt idx="74">
                  <c:v>-24354</c:v>
                </c:pt>
                <c:pt idx="75">
                  <c:v>-24351</c:v>
                </c:pt>
                <c:pt idx="76">
                  <c:v>-23454</c:v>
                </c:pt>
                <c:pt idx="77">
                  <c:v>-23439.5</c:v>
                </c:pt>
                <c:pt idx="78">
                  <c:v>-23439.5</c:v>
                </c:pt>
                <c:pt idx="79">
                  <c:v>-23410</c:v>
                </c:pt>
                <c:pt idx="80">
                  <c:v>-21479</c:v>
                </c:pt>
                <c:pt idx="81">
                  <c:v>-19865</c:v>
                </c:pt>
                <c:pt idx="82">
                  <c:v>-19252.5</c:v>
                </c:pt>
                <c:pt idx="83">
                  <c:v>-19221</c:v>
                </c:pt>
                <c:pt idx="84">
                  <c:v>-19221</c:v>
                </c:pt>
                <c:pt idx="85">
                  <c:v>-19075</c:v>
                </c:pt>
                <c:pt idx="86">
                  <c:v>-17985.5</c:v>
                </c:pt>
                <c:pt idx="87">
                  <c:v>-17985</c:v>
                </c:pt>
                <c:pt idx="88">
                  <c:v>-17240</c:v>
                </c:pt>
                <c:pt idx="89">
                  <c:v>-17167</c:v>
                </c:pt>
                <c:pt idx="90">
                  <c:v>-17018.5</c:v>
                </c:pt>
                <c:pt idx="91">
                  <c:v>-17018.5</c:v>
                </c:pt>
                <c:pt idx="92">
                  <c:v>-16985.5</c:v>
                </c:pt>
                <c:pt idx="93">
                  <c:v>-16107</c:v>
                </c:pt>
                <c:pt idx="94">
                  <c:v>-16062.5</c:v>
                </c:pt>
                <c:pt idx="95">
                  <c:v>-16030.5</c:v>
                </c:pt>
                <c:pt idx="96">
                  <c:v>-15948.5</c:v>
                </c:pt>
                <c:pt idx="97">
                  <c:v>-15895.5</c:v>
                </c:pt>
                <c:pt idx="98">
                  <c:v>-15869.5</c:v>
                </c:pt>
                <c:pt idx="99">
                  <c:v>-15230</c:v>
                </c:pt>
                <c:pt idx="100">
                  <c:v>-14886</c:v>
                </c:pt>
                <c:pt idx="101">
                  <c:v>-14847</c:v>
                </c:pt>
                <c:pt idx="102">
                  <c:v>-14824</c:v>
                </c:pt>
                <c:pt idx="103">
                  <c:v>-14821</c:v>
                </c:pt>
                <c:pt idx="104">
                  <c:v>-14149</c:v>
                </c:pt>
                <c:pt idx="105">
                  <c:v>-13776</c:v>
                </c:pt>
                <c:pt idx="106">
                  <c:v>-12698</c:v>
                </c:pt>
                <c:pt idx="107">
                  <c:v>-11759</c:v>
                </c:pt>
                <c:pt idx="108">
                  <c:v>-11643.5</c:v>
                </c:pt>
                <c:pt idx="109">
                  <c:v>-10650</c:v>
                </c:pt>
                <c:pt idx="110">
                  <c:v>-9642</c:v>
                </c:pt>
                <c:pt idx="111">
                  <c:v>-9503</c:v>
                </c:pt>
                <c:pt idx="112">
                  <c:v>-9490.5</c:v>
                </c:pt>
                <c:pt idx="113">
                  <c:v>-8438.5</c:v>
                </c:pt>
                <c:pt idx="114">
                  <c:v>-8368</c:v>
                </c:pt>
                <c:pt idx="115">
                  <c:v>-7606</c:v>
                </c:pt>
                <c:pt idx="116">
                  <c:v>-7547.5</c:v>
                </c:pt>
                <c:pt idx="117">
                  <c:v>-7546.5</c:v>
                </c:pt>
                <c:pt idx="118">
                  <c:v>-7320</c:v>
                </c:pt>
                <c:pt idx="119">
                  <c:v>-7320</c:v>
                </c:pt>
                <c:pt idx="120">
                  <c:v>-7188.5</c:v>
                </c:pt>
                <c:pt idx="121">
                  <c:v>-6631</c:v>
                </c:pt>
                <c:pt idx="122">
                  <c:v>-6496.5</c:v>
                </c:pt>
                <c:pt idx="123">
                  <c:v>-6493.5</c:v>
                </c:pt>
                <c:pt idx="124">
                  <c:v>-6397</c:v>
                </c:pt>
                <c:pt idx="125">
                  <c:v>-6242</c:v>
                </c:pt>
                <c:pt idx="126">
                  <c:v>-5510.5</c:v>
                </c:pt>
                <c:pt idx="127">
                  <c:v>-5490</c:v>
                </c:pt>
                <c:pt idx="128">
                  <c:v>-5374</c:v>
                </c:pt>
                <c:pt idx="129">
                  <c:v>-5251.5</c:v>
                </c:pt>
                <c:pt idx="130">
                  <c:v>-5208.5</c:v>
                </c:pt>
                <c:pt idx="131">
                  <c:v>-5194</c:v>
                </c:pt>
                <c:pt idx="132">
                  <c:v>-5177</c:v>
                </c:pt>
                <c:pt idx="133">
                  <c:v>-5101</c:v>
                </c:pt>
                <c:pt idx="134">
                  <c:v>-4161</c:v>
                </c:pt>
                <c:pt idx="135">
                  <c:v>-3514</c:v>
                </c:pt>
                <c:pt idx="136">
                  <c:v>-3209.5</c:v>
                </c:pt>
                <c:pt idx="137">
                  <c:v>-3185.5</c:v>
                </c:pt>
                <c:pt idx="138">
                  <c:v>-3080</c:v>
                </c:pt>
                <c:pt idx="139">
                  <c:v>-2177.5</c:v>
                </c:pt>
                <c:pt idx="140">
                  <c:v>-2175.5</c:v>
                </c:pt>
                <c:pt idx="141">
                  <c:v>-2169.5</c:v>
                </c:pt>
                <c:pt idx="142">
                  <c:v>-2160</c:v>
                </c:pt>
                <c:pt idx="143">
                  <c:v>-2160</c:v>
                </c:pt>
                <c:pt idx="144">
                  <c:v>-2157</c:v>
                </c:pt>
                <c:pt idx="145">
                  <c:v>-2145.5</c:v>
                </c:pt>
                <c:pt idx="146">
                  <c:v>-2145.5</c:v>
                </c:pt>
                <c:pt idx="147">
                  <c:v>-2099.5</c:v>
                </c:pt>
                <c:pt idx="148">
                  <c:v>-2091</c:v>
                </c:pt>
                <c:pt idx="149">
                  <c:v>-2090.5</c:v>
                </c:pt>
                <c:pt idx="150">
                  <c:v>-2053</c:v>
                </c:pt>
                <c:pt idx="151">
                  <c:v>-2015</c:v>
                </c:pt>
                <c:pt idx="152">
                  <c:v>-2015</c:v>
                </c:pt>
                <c:pt idx="153">
                  <c:v>-2015</c:v>
                </c:pt>
                <c:pt idx="154">
                  <c:v>-2008.5</c:v>
                </c:pt>
                <c:pt idx="155">
                  <c:v>-2008.5</c:v>
                </c:pt>
                <c:pt idx="156">
                  <c:v>-1184</c:v>
                </c:pt>
                <c:pt idx="157">
                  <c:v>-1184</c:v>
                </c:pt>
                <c:pt idx="158">
                  <c:v>-1056</c:v>
                </c:pt>
                <c:pt idx="159">
                  <c:v>-1056</c:v>
                </c:pt>
                <c:pt idx="160">
                  <c:v>-1035.5</c:v>
                </c:pt>
                <c:pt idx="161">
                  <c:v>-1035.5</c:v>
                </c:pt>
                <c:pt idx="162">
                  <c:v>-1013</c:v>
                </c:pt>
                <c:pt idx="163">
                  <c:v>-927.5</c:v>
                </c:pt>
                <c:pt idx="164">
                  <c:v>-927.5</c:v>
                </c:pt>
                <c:pt idx="165">
                  <c:v>-876</c:v>
                </c:pt>
                <c:pt idx="166">
                  <c:v>-876</c:v>
                </c:pt>
                <c:pt idx="167">
                  <c:v>-303</c:v>
                </c:pt>
                <c:pt idx="168">
                  <c:v>-256.5</c:v>
                </c:pt>
                <c:pt idx="169">
                  <c:v>-253.5</c:v>
                </c:pt>
                <c:pt idx="170">
                  <c:v>-247.5</c:v>
                </c:pt>
                <c:pt idx="171">
                  <c:v>-172</c:v>
                </c:pt>
                <c:pt idx="172">
                  <c:v>-171.5</c:v>
                </c:pt>
                <c:pt idx="173">
                  <c:v>-137</c:v>
                </c:pt>
                <c:pt idx="174">
                  <c:v>-57.5</c:v>
                </c:pt>
                <c:pt idx="175">
                  <c:v>-20.5</c:v>
                </c:pt>
                <c:pt idx="176">
                  <c:v>-20</c:v>
                </c:pt>
                <c:pt idx="177">
                  <c:v>0</c:v>
                </c:pt>
                <c:pt idx="178">
                  <c:v>0.5</c:v>
                </c:pt>
                <c:pt idx="179">
                  <c:v>4.5</c:v>
                </c:pt>
                <c:pt idx="180">
                  <c:v>4.5</c:v>
                </c:pt>
                <c:pt idx="181">
                  <c:v>947.5</c:v>
                </c:pt>
                <c:pt idx="182">
                  <c:v>989.5</c:v>
                </c:pt>
                <c:pt idx="183">
                  <c:v>992</c:v>
                </c:pt>
                <c:pt idx="184">
                  <c:v>1112</c:v>
                </c:pt>
                <c:pt idx="185">
                  <c:v>1163.5</c:v>
                </c:pt>
                <c:pt idx="186">
                  <c:v>1175.5</c:v>
                </c:pt>
                <c:pt idx="187">
                  <c:v>1178</c:v>
                </c:pt>
                <c:pt idx="188">
                  <c:v>1190</c:v>
                </c:pt>
                <c:pt idx="189">
                  <c:v>1301.5</c:v>
                </c:pt>
                <c:pt idx="190">
                  <c:v>1301.5</c:v>
                </c:pt>
                <c:pt idx="191">
                  <c:v>1301.5</c:v>
                </c:pt>
              </c:numCache>
            </c:numRef>
          </c:xVal>
          <c:yVal>
            <c:numRef>
              <c:f>'B (4)'!$I$21:$I$767</c:f>
              <c:numCache>
                <c:formatCode>General</c:formatCode>
                <c:ptCount val="747"/>
                <c:pt idx="114">
                  <c:v>8.5135999979684129E-3</c:v>
                </c:pt>
                <c:pt idx="126">
                  <c:v>8.1858499979716726E-3</c:v>
                </c:pt>
                <c:pt idx="127">
                  <c:v>7.7729999975417741E-3</c:v>
                </c:pt>
                <c:pt idx="134">
                  <c:v>5.2496999996947125E-3</c:v>
                </c:pt>
                <c:pt idx="137">
                  <c:v>2.1333499971660785E-3</c:v>
                </c:pt>
                <c:pt idx="138">
                  <c:v>1.1159999994561076E-3</c:v>
                </c:pt>
                <c:pt idx="142">
                  <c:v>-2.2680000038235448E-3</c:v>
                </c:pt>
                <c:pt idx="145">
                  <c:v>-1.374650004436262E-3</c:v>
                </c:pt>
                <c:pt idx="154">
                  <c:v>-7.9955000546760857E-4</c:v>
                </c:pt>
                <c:pt idx="156">
                  <c:v>-5.2432000011322089E-3</c:v>
                </c:pt>
                <c:pt idx="158">
                  <c:v>-5.5088000008254312E-3</c:v>
                </c:pt>
                <c:pt idx="160">
                  <c:v>-4.0216500055976212E-3</c:v>
                </c:pt>
                <c:pt idx="163">
                  <c:v>-5.5332499978248961E-3</c:v>
                </c:pt>
                <c:pt idx="165">
                  <c:v>-1.0494800000742543E-2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92D-4146-9FCD-C8F245153260}"/>
            </c:ext>
          </c:extLst>
        </c:ser>
        <c:ser>
          <c:idx val="3"/>
          <c:order val="2"/>
          <c:tx>
            <c:strRef>
              <c:f>'B (4)'!$J$20</c:f>
              <c:strCache>
                <c:ptCount val="1"/>
                <c:pt idx="0">
                  <c:v>BAV, BBSAG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(4)'!$D$21:$D$43</c:f>
                <c:numCache>
                  <c:formatCode>General</c:formatCode>
                  <c:ptCount val="2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</c:numCache>
              </c:numRef>
            </c:plus>
            <c:minus>
              <c:numRef>
                <c:f>'B (4)'!$D$21:$D$43</c:f>
                <c:numCache>
                  <c:formatCode>General</c:formatCode>
                  <c:ptCount val="2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(4)'!$F$21:$F$767</c:f>
              <c:numCache>
                <c:formatCode>General</c:formatCode>
                <c:ptCount val="747"/>
                <c:pt idx="0">
                  <c:v>-76679</c:v>
                </c:pt>
                <c:pt idx="1">
                  <c:v>-75662.5</c:v>
                </c:pt>
                <c:pt idx="2">
                  <c:v>-70480</c:v>
                </c:pt>
                <c:pt idx="3">
                  <c:v>-70477</c:v>
                </c:pt>
                <c:pt idx="4">
                  <c:v>-70471</c:v>
                </c:pt>
                <c:pt idx="5">
                  <c:v>-70468.5</c:v>
                </c:pt>
                <c:pt idx="6">
                  <c:v>-70465.5</c:v>
                </c:pt>
                <c:pt idx="7">
                  <c:v>-70459.5</c:v>
                </c:pt>
                <c:pt idx="8">
                  <c:v>-70419</c:v>
                </c:pt>
                <c:pt idx="9">
                  <c:v>-70384</c:v>
                </c:pt>
                <c:pt idx="10">
                  <c:v>-70366</c:v>
                </c:pt>
                <c:pt idx="11">
                  <c:v>-70363.5</c:v>
                </c:pt>
                <c:pt idx="12">
                  <c:v>-70273</c:v>
                </c:pt>
                <c:pt idx="13">
                  <c:v>-70270</c:v>
                </c:pt>
                <c:pt idx="14">
                  <c:v>-70200</c:v>
                </c:pt>
                <c:pt idx="15">
                  <c:v>-70197</c:v>
                </c:pt>
                <c:pt idx="16">
                  <c:v>-70182.5</c:v>
                </c:pt>
                <c:pt idx="17">
                  <c:v>-58929</c:v>
                </c:pt>
                <c:pt idx="18">
                  <c:v>-58859</c:v>
                </c:pt>
                <c:pt idx="19">
                  <c:v>-58809.5</c:v>
                </c:pt>
                <c:pt idx="20">
                  <c:v>-58725</c:v>
                </c:pt>
                <c:pt idx="21">
                  <c:v>-58649</c:v>
                </c:pt>
                <c:pt idx="22">
                  <c:v>-58634.5</c:v>
                </c:pt>
                <c:pt idx="23">
                  <c:v>-58587.5</c:v>
                </c:pt>
                <c:pt idx="24">
                  <c:v>-57618</c:v>
                </c:pt>
                <c:pt idx="25">
                  <c:v>-56575</c:v>
                </c:pt>
                <c:pt idx="26">
                  <c:v>-56449.5</c:v>
                </c:pt>
                <c:pt idx="27">
                  <c:v>-55389</c:v>
                </c:pt>
                <c:pt idx="28">
                  <c:v>-54536</c:v>
                </c:pt>
                <c:pt idx="29">
                  <c:v>-54416</c:v>
                </c:pt>
                <c:pt idx="30">
                  <c:v>-54416</c:v>
                </c:pt>
                <c:pt idx="31">
                  <c:v>-53411</c:v>
                </c:pt>
                <c:pt idx="32">
                  <c:v>-53236</c:v>
                </c:pt>
                <c:pt idx="33">
                  <c:v>-41509</c:v>
                </c:pt>
                <c:pt idx="34">
                  <c:v>-41506.5</c:v>
                </c:pt>
                <c:pt idx="35">
                  <c:v>-41506</c:v>
                </c:pt>
                <c:pt idx="36">
                  <c:v>-37335.5</c:v>
                </c:pt>
                <c:pt idx="37">
                  <c:v>-37309.5</c:v>
                </c:pt>
                <c:pt idx="38">
                  <c:v>-37306.5</c:v>
                </c:pt>
                <c:pt idx="39">
                  <c:v>-37041</c:v>
                </c:pt>
                <c:pt idx="40">
                  <c:v>-37038</c:v>
                </c:pt>
                <c:pt idx="41">
                  <c:v>-35960</c:v>
                </c:pt>
                <c:pt idx="42">
                  <c:v>-35164.5</c:v>
                </c:pt>
                <c:pt idx="43">
                  <c:v>-35094</c:v>
                </c:pt>
                <c:pt idx="44">
                  <c:v>-34904.5</c:v>
                </c:pt>
                <c:pt idx="45">
                  <c:v>-34885</c:v>
                </c:pt>
                <c:pt idx="46">
                  <c:v>-32007.5</c:v>
                </c:pt>
                <c:pt idx="47">
                  <c:v>-31051</c:v>
                </c:pt>
                <c:pt idx="48">
                  <c:v>-31051</c:v>
                </c:pt>
                <c:pt idx="49">
                  <c:v>-30771</c:v>
                </c:pt>
                <c:pt idx="50">
                  <c:v>-29737.5</c:v>
                </c:pt>
                <c:pt idx="51">
                  <c:v>-29704.5</c:v>
                </c:pt>
                <c:pt idx="52">
                  <c:v>-28800</c:v>
                </c:pt>
                <c:pt idx="53">
                  <c:v>-28799.5</c:v>
                </c:pt>
                <c:pt idx="54">
                  <c:v>-28703.5</c:v>
                </c:pt>
                <c:pt idx="55">
                  <c:v>-28703.5</c:v>
                </c:pt>
                <c:pt idx="56">
                  <c:v>-28651</c:v>
                </c:pt>
                <c:pt idx="57">
                  <c:v>-28645</c:v>
                </c:pt>
                <c:pt idx="58">
                  <c:v>-28645</c:v>
                </c:pt>
                <c:pt idx="59">
                  <c:v>-28645</c:v>
                </c:pt>
                <c:pt idx="60">
                  <c:v>-27926</c:v>
                </c:pt>
                <c:pt idx="61">
                  <c:v>-27920</c:v>
                </c:pt>
                <c:pt idx="62">
                  <c:v>-27728</c:v>
                </c:pt>
                <c:pt idx="63">
                  <c:v>-27728</c:v>
                </c:pt>
                <c:pt idx="64">
                  <c:v>-27725</c:v>
                </c:pt>
                <c:pt idx="65">
                  <c:v>-27725</c:v>
                </c:pt>
                <c:pt idx="66">
                  <c:v>-27710.5</c:v>
                </c:pt>
                <c:pt idx="67">
                  <c:v>-27704</c:v>
                </c:pt>
                <c:pt idx="68">
                  <c:v>-26497</c:v>
                </c:pt>
                <c:pt idx="69">
                  <c:v>-24494</c:v>
                </c:pt>
                <c:pt idx="70">
                  <c:v>-24423</c:v>
                </c:pt>
                <c:pt idx="71">
                  <c:v>-24420</c:v>
                </c:pt>
                <c:pt idx="72">
                  <c:v>-24386</c:v>
                </c:pt>
                <c:pt idx="73">
                  <c:v>-24357</c:v>
                </c:pt>
                <c:pt idx="74">
                  <c:v>-24354</c:v>
                </c:pt>
                <c:pt idx="75">
                  <c:v>-24351</c:v>
                </c:pt>
                <c:pt idx="76">
                  <c:v>-23454</c:v>
                </c:pt>
                <c:pt idx="77">
                  <c:v>-23439.5</c:v>
                </c:pt>
                <c:pt idx="78">
                  <c:v>-23439.5</c:v>
                </c:pt>
                <c:pt idx="79">
                  <c:v>-23410</c:v>
                </c:pt>
                <c:pt idx="80">
                  <c:v>-21479</c:v>
                </c:pt>
                <c:pt idx="81">
                  <c:v>-19865</c:v>
                </c:pt>
                <c:pt idx="82">
                  <c:v>-19252.5</c:v>
                </c:pt>
                <c:pt idx="83">
                  <c:v>-19221</c:v>
                </c:pt>
                <c:pt idx="84">
                  <c:v>-19221</c:v>
                </c:pt>
                <c:pt idx="85">
                  <c:v>-19075</c:v>
                </c:pt>
                <c:pt idx="86">
                  <c:v>-17985.5</c:v>
                </c:pt>
                <c:pt idx="87">
                  <c:v>-17985</c:v>
                </c:pt>
                <c:pt idx="88">
                  <c:v>-17240</c:v>
                </c:pt>
                <c:pt idx="89">
                  <c:v>-17167</c:v>
                </c:pt>
                <c:pt idx="90">
                  <c:v>-17018.5</c:v>
                </c:pt>
                <c:pt idx="91">
                  <c:v>-17018.5</c:v>
                </c:pt>
                <c:pt idx="92">
                  <c:v>-16985.5</c:v>
                </c:pt>
                <c:pt idx="93">
                  <c:v>-16107</c:v>
                </c:pt>
                <c:pt idx="94">
                  <c:v>-16062.5</c:v>
                </c:pt>
                <c:pt idx="95">
                  <c:v>-16030.5</c:v>
                </c:pt>
                <c:pt idx="96">
                  <c:v>-15948.5</c:v>
                </c:pt>
                <c:pt idx="97">
                  <c:v>-15895.5</c:v>
                </c:pt>
                <c:pt idx="98">
                  <c:v>-15869.5</c:v>
                </c:pt>
                <c:pt idx="99">
                  <c:v>-15230</c:v>
                </c:pt>
                <c:pt idx="100">
                  <c:v>-14886</c:v>
                </c:pt>
                <c:pt idx="101">
                  <c:v>-14847</c:v>
                </c:pt>
                <c:pt idx="102">
                  <c:v>-14824</c:v>
                </c:pt>
                <c:pt idx="103">
                  <c:v>-14821</c:v>
                </c:pt>
                <c:pt idx="104">
                  <c:v>-14149</c:v>
                </c:pt>
                <c:pt idx="105">
                  <c:v>-13776</c:v>
                </c:pt>
                <c:pt idx="106">
                  <c:v>-12698</c:v>
                </c:pt>
                <c:pt idx="107">
                  <c:v>-11759</c:v>
                </c:pt>
                <c:pt idx="108">
                  <c:v>-11643.5</c:v>
                </c:pt>
                <c:pt idx="109">
                  <c:v>-10650</c:v>
                </c:pt>
                <c:pt idx="110">
                  <c:v>-9642</c:v>
                </c:pt>
                <c:pt idx="111">
                  <c:v>-9503</c:v>
                </c:pt>
                <c:pt idx="112">
                  <c:v>-9490.5</c:v>
                </c:pt>
                <c:pt idx="113">
                  <c:v>-8438.5</c:v>
                </c:pt>
                <c:pt idx="114">
                  <c:v>-8368</c:v>
                </c:pt>
                <c:pt idx="115">
                  <c:v>-7606</c:v>
                </c:pt>
                <c:pt idx="116">
                  <c:v>-7547.5</c:v>
                </c:pt>
                <c:pt idx="117">
                  <c:v>-7546.5</c:v>
                </c:pt>
                <c:pt idx="118">
                  <c:v>-7320</c:v>
                </c:pt>
                <c:pt idx="119">
                  <c:v>-7320</c:v>
                </c:pt>
                <c:pt idx="120">
                  <c:v>-7188.5</c:v>
                </c:pt>
                <c:pt idx="121">
                  <c:v>-6631</c:v>
                </c:pt>
                <c:pt idx="122">
                  <c:v>-6496.5</c:v>
                </c:pt>
                <c:pt idx="123">
                  <c:v>-6493.5</c:v>
                </c:pt>
                <c:pt idx="124">
                  <c:v>-6397</c:v>
                </c:pt>
                <c:pt idx="125">
                  <c:v>-6242</c:v>
                </c:pt>
                <c:pt idx="126">
                  <c:v>-5510.5</c:v>
                </c:pt>
                <c:pt idx="127">
                  <c:v>-5490</c:v>
                </c:pt>
                <c:pt idx="128">
                  <c:v>-5374</c:v>
                </c:pt>
                <c:pt idx="129">
                  <c:v>-5251.5</c:v>
                </c:pt>
                <c:pt idx="130">
                  <c:v>-5208.5</c:v>
                </c:pt>
                <c:pt idx="131">
                  <c:v>-5194</c:v>
                </c:pt>
                <c:pt idx="132">
                  <c:v>-5177</c:v>
                </c:pt>
                <c:pt idx="133">
                  <c:v>-5101</c:v>
                </c:pt>
                <c:pt idx="134">
                  <c:v>-4161</c:v>
                </c:pt>
                <c:pt idx="135">
                  <c:v>-3514</c:v>
                </c:pt>
                <c:pt idx="136">
                  <c:v>-3209.5</c:v>
                </c:pt>
                <c:pt idx="137">
                  <c:v>-3185.5</c:v>
                </c:pt>
                <c:pt idx="138">
                  <c:v>-3080</c:v>
                </c:pt>
                <c:pt idx="139">
                  <c:v>-2177.5</c:v>
                </c:pt>
                <c:pt idx="140">
                  <c:v>-2175.5</c:v>
                </c:pt>
                <c:pt idx="141">
                  <c:v>-2169.5</c:v>
                </c:pt>
                <c:pt idx="142">
                  <c:v>-2160</c:v>
                </c:pt>
                <c:pt idx="143">
                  <c:v>-2160</c:v>
                </c:pt>
                <c:pt idx="144">
                  <c:v>-2157</c:v>
                </c:pt>
                <c:pt idx="145">
                  <c:v>-2145.5</c:v>
                </c:pt>
                <c:pt idx="146">
                  <c:v>-2145.5</c:v>
                </c:pt>
                <c:pt idx="147">
                  <c:v>-2099.5</c:v>
                </c:pt>
                <c:pt idx="148">
                  <c:v>-2091</c:v>
                </c:pt>
                <c:pt idx="149">
                  <c:v>-2090.5</c:v>
                </c:pt>
                <c:pt idx="150">
                  <c:v>-2053</c:v>
                </c:pt>
                <c:pt idx="151">
                  <c:v>-2015</c:v>
                </c:pt>
                <c:pt idx="152">
                  <c:v>-2015</c:v>
                </c:pt>
                <c:pt idx="153">
                  <c:v>-2015</c:v>
                </c:pt>
                <c:pt idx="154">
                  <c:v>-2008.5</c:v>
                </c:pt>
                <c:pt idx="155">
                  <c:v>-2008.5</c:v>
                </c:pt>
                <c:pt idx="156">
                  <c:v>-1184</c:v>
                </c:pt>
                <c:pt idx="157">
                  <c:v>-1184</c:v>
                </c:pt>
                <c:pt idx="158">
                  <c:v>-1056</c:v>
                </c:pt>
                <c:pt idx="159">
                  <c:v>-1056</c:v>
                </c:pt>
                <c:pt idx="160">
                  <c:v>-1035.5</c:v>
                </c:pt>
                <c:pt idx="161">
                  <c:v>-1035.5</c:v>
                </c:pt>
                <c:pt idx="162">
                  <c:v>-1013</c:v>
                </c:pt>
                <c:pt idx="163">
                  <c:v>-927.5</c:v>
                </c:pt>
                <c:pt idx="164">
                  <c:v>-927.5</c:v>
                </c:pt>
                <c:pt idx="165">
                  <c:v>-876</c:v>
                </c:pt>
                <c:pt idx="166">
                  <c:v>-876</c:v>
                </c:pt>
                <c:pt idx="167">
                  <c:v>-303</c:v>
                </c:pt>
                <c:pt idx="168">
                  <c:v>-256.5</c:v>
                </c:pt>
                <c:pt idx="169">
                  <c:v>-253.5</c:v>
                </c:pt>
                <c:pt idx="170">
                  <c:v>-247.5</c:v>
                </c:pt>
                <c:pt idx="171">
                  <c:v>-172</c:v>
                </c:pt>
                <c:pt idx="172">
                  <c:v>-171.5</c:v>
                </c:pt>
                <c:pt idx="173">
                  <c:v>-137</c:v>
                </c:pt>
                <c:pt idx="174">
                  <c:v>-57.5</c:v>
                </c:pt>
                <c:pt idx="175">
                  <c:v>-20.5</c:v>
                </c:pt>
                <c:pt idx="176">
                  <c:v>-20</c:v>
                </c:pt>
                <c:pt idx="177">
                  <c:v>0</c:v>
                </c:pt>
                <c:pt idx="178">
                  <c:v>0.5</c:v>
                </c:pt>
                <c:pt idx="179">
                  <c:v>4.5</c:v>
                </c:pt>
                <c:pt idx="180">
                  <c:v>4.5</c:v>
                </c:pt>
                <c:pt idx="181">
                  <c:v>947.5</c:v>
                </c:pt>
                <c:pt idx="182">
                  <c:v>989.5</c:v>
                </c:pt>
                <c:pt idx="183">
                  <c:v>992</c:v>
                </c:pt>
                <c:pt idx="184">
                  <c:v>1112</c:v>
                </c:pt>
                <c:pt idx="185">
                  <c:v>1163.5</c:v>
                </c:pt>
                <c:pt idx="186">
                  <c:v>1175.5</c:v>
                </c:pt>
                <c:pt idx="187">
                  <c:v>1178</c:v>
                </c:pt>
                <c:pt idx="188">
                  <c:v>1190</c:v>
                </c:pt>
                <c:pt idx="189">
                  <c:v>1301.5</c:v>
                </c:pt>
                <c:pt idx="190">
                  <c:v>1301.5</c:v>
                </c:pt>
                <c:pt idx="191">
                  <c:v>1301.5</c:v>
                </c:pt>
              </c:numCache>
            </c:numRef>
          </c:xVal>
          <c:yVal>
            <c:numRef>
              <c:f>'B (4)'!$J$21:$J$767</c:f>
              <c:numCache>
                <c:formatCode>General</c:formatCode>
                <c:ptCount val="747"/>
                <c:pt idx="37">
                  <c:v>2.2281499914242886E-3</c:v>
                </c:pt>
                <c:pt idx="38">
                  <c:v>-9.7249500031466596E-3</c:v>
                </c:pt>
                <c:pt idx="39">
                  <c:v>-7.4299998232163489E-5</c:v>
                </c:pt>
                <c:pt idx="40">
                  <c:v>-1.6027400000893977E-2</c:v>
                </c:pt>
                <c:pt idx="45">
                  <c:v>-9.0354999992996454E-3</c:v>
                </c:pt>
                <c:pt idx="46">
                  <c:v>-1.8217249998997431E-2</c:v>
                </c:pt>
                <c:pt idx="52">
                  <c:v>-2.2400000016205013E-3</c:v>
                </c:pt>
                <c:pt idx="53">
                  <c:v>1.6011499974410981E-3</c:v>
                </c:pt>
                <c:pt idx="54">
                  <c:v>-1.4980500054662116E-3</c:v>
                </c:pt>
                <c:pt idx="55">
                  <c:v>5.0194999494124204E-4</c:v>
                </c:pt>
                <c:pt idx="56">
                  <c:v>-2.0577299997967202E-2</c:v>
                </c:pt>
                <c:pt idx="57">
                  <c:v>-1.8483500003640074E-2</c:v>
                </c:pt>
                <c:pt idx="58">
                  <c:v>-8.4835000016028062E-3</c:v>
                </c:pt>
                <c:pt idx="59">
                  <c:v>1.516500000434462E-3</c:v>
                </c:pt>
                <c:pt idx="60">
                  <c:v>-1.9097999975201674E-3</c:v>
                </c:pt>
                <c:pt idx="61">
                  <c:v>1.1839999933727086E-3</c:v>
                </c:pt>
                <c:pt idx="62">
                  <c:v>-4.8144000029424205E-3</c:v>
                </c:pt>
                <c:pt idx="63">
                  <c:v>1.1855999982799403E-3</c:v>
                </c:pt>
                <c:pt idx="64">
                  <c:v>-6.7675000027520582E-3</c:v>
                </c:pt>
                <c:pt idx="65">
                  <c:v>-6.7675000027520582E-3</c:v>
                </c:pt>
                <c:pt idx="66">
                  <c:v>8.6258500014082529E-3</c:v>
                </c:pt>
                <c:pt idx="67">
                  <c:v>-3.4392000015941449E-3</c:v>
                </c:pt>
                <c:pt idx="69">
                  <c:v>-2.5620000087656081E-4</c:v>
                </c:pt>
                <c:pt idx="72">
                  <c:v>6.4321999961975962E-3</c:v>
                </c:pt>
                <c:pt idx="73">
                  <c:v>-2.7810999963548966E-3</c:v>
                </c:pt>
                <c:pt idx="74">
                  <c:v>1.2265799996384885E-2</c:v>
                </c:pt>
                <c:pt idx="75">
                  <c:v>3.1270000181393698E-4</c:v>
                </c:pt>
                <c:pt idx="76">
                  <c:v>9.3358000012813136E-3</c:v>
                </c:pt>
                <c:pt idx="77">
                  <c:v>2.5291499987361021E-3</c:v>
                </c:pt>
                <c:pt idx="78">
                  <c:v>1.7729149993101601E-2</c:v>
                </c:pt>
                <c:pt idx="79">
                  <c:v>8.3569999987957999E-3</c:v>
                </c:pt>
                <c:pt idx="80">
                  <c:v>4.8782999947434291E-3</c:v>
                </c:pt>
                <c:pt idx="83">
                  <c:v>4.411699999764096E-3</c:v>
                </c:pt>
                <c:pt idx="84">
                  <c:v>4.5116999972378835E-3</c:v>
                </c:pt>
                <c:pt idx="85">
                  <c:v>5.4275000002235174E-3</c:v>
                </c:pt>
                <c:pt idx="86">
                  <c:v>2.993349997268524E-3</c:v>
                </c:pt>
                <c:pt idx="87">
                  <c:v>7.834500000171829E-3</c:v>
                </c:pt>
                <c:pt idx="88">
                  <c:v>5.3479999987757765E-3</c:v>
                </c:pt>
                <c:pt idx="89">
                  <c:v>1.2955899997905362E-2</c:v>
                </c:pt>
                <c:pt idx="90">
                  <c:v>7.3774499978753738E-3</c:v>
                </c:pt>
                <c:pt idx="91">
                  <c:v>7.5774499928229488E-3</c:v>
                </c:pt>
                <c:pt idx="100">
                  <c:v>7.5821999926120043E-3</c:v>
                </c:pt>
                <c:pt idx="110">
                  <c:v>1.056339999922784E-2</c:v>
                </c:pt>
                <c:pt idx="125">
                  <c:v>8.7833999932627194E-3</c:v>
                </c:pt>
                <c:pt idx="128">
                  <c:v>6.61979999858886E-3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92D-4146-9FCD-C8F245153260}"/>
            </c:ext>
          </c:extLst>
        </c:ser>
        <c:ser>
          <c:idx val="4"/>
          <c:order val="3"/>
          <c:tx>
            <c:strRef>
              <c:f>'B (4)'!$K$20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(4)'!$D$21:$D$91</c:f>
                <c:numCache>
                  <c:formatCode>General</c:formatCode>
                  <c:ptCount val="7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5">
                    <c:v>0</c:v>
                  </c:pt>
                  <c:pt idx="46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9">
                    <c:v>0</c:v>
                  </c:pt>
                </c:numCache>
              </c:numRef>
            </c:plus>
            <c:minus>
              <c:numRef>
                <c:f>'B (4)'!$D$21:$D$91</c:f>
                <c:numCache>
                  <c:formatCode>General</c:formatCode>
                  <c:ptCount val="7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5">
                    <c:v>0</c:v>
                  </c:pt>
                  <c:pt idx="46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(4)'!$F$21:$F$767</c:f>
              <c:numCache>
                <c:formatCode>General</c:formatCode>
                <c:ptCount val="747"/>
                <c:pt idx="0">
                  <c:v>-76679</c:v>
                </c:pt>
                <c:pt idx="1">
                  <c:v>-75662.5</c:v>
                </c:pt>
                <c:pt idx="2">
                  <c:v>-70480</c:v>
                </c:pt>
                <c:pt idx="3">
                  <c:v>-70477</c:v>
                </c:pt>
                <c:pt idx="4">
                  <c:v>-70471</c:v>
                </c:pt>
                <c:pt idx="5">
                  <c:v>-70468.5</c:v>
                </c:pt>
                <c:pt idx="6">
                  <c:v>-70465.5</c:v>
                </c:pt>
                <c:pt idx="7">
                  <c:v>-70459.5</c:v>
                </c:pt>
                <c:pt idx="8">
                  <c:v>-70419</c:v>
                </c:pt>
                <c:pt idx="9">
                  <c:v>-70384</c:v>
                </c:pt>
                <c:pt idx="10">
                  <c:v>-70366</c:v>
                </c:pt>
                <c:pt idx="11">
                  <c:v>-70363.5</c:v>
                </c:pt>
                <c:pt idx="12">
                  <c:v>-70273</c:v>
                </c:pt>
                <c:pt idx="13">
                  <c:v>-70270</c:v>
                </c:pt>
                <c:pt idx="14">
                  <c:v>-70200</c:v>
                </c:pt>
                <c:pt idx="15">
                  <c:v>-70197</c:v>
                </c:pt>
                <c:pt idx="16">
                  <c:v>-70182.5</c:v>
                </c:pt>
                <c:pt idx="17">
                  <c:v>-58929</c:v>
                </c:pt>
                <c:pt idx="18">
                  <c:v>-58859</c:v>
                </c:pt>
                <c:pt idx="19">
                  <c:v>-58809.5</c:v>
                </c:pt>
                <c:pt idx="20">
                  <c:v>-58725</c:v>
                </c:pt>
                <c:pt idx="21">
                  <c:v>-58649</c:v>
                </c:pt>
                <c:pt idx="22">
                  <c:v>-58634.5</c:v>
                </c:pt>
                <c:pt idx="23">
                  <c:v>-58587.5</c:v>
                </c:pt>
                <c:pt idx="24">
                  <c:v>-57618</c:v>
                </c:pt>
                <c:pt idx="25">
                  <c:v>-56575</c:v>
                </c:pt>
                <c:pt idx="26">
                  <c:v>-56449.5</c:v>
                </c:pt>
                <c:pt idx="27">
                  <c:v>-55389</c:v>
                </c:pt>
                <c:pt idx="28">
                  <c:v>-54536</c:v>
                </c:pt>
                <c:pt idx="29">
                  <c:v>-54416</c:v>
                </c:pt>
                <c:pt idx="30">
                  <c:v>-54416</c:v>
                </c:pt>
                <c:pt idx="31">
                  <c:v>-53411</c:v>
                </c:pt>
                <c:pt idx="32">
                  <c:v>-53236</c:v>
                </c:pt>
                <c:pt idx="33">
                  <c:v>-41509</c:v>
                </c:pt>
                <c:pt idx="34">
                  <c:v>-41506.5</c:v>
                </c:pt>
                <c:pt idx="35">
                  <c:v>-41506</c:v>
                </c:pt>
                <c:pt idx="36">
                  <c:v>-37335.5</c:v>
                </c:pt>
                <c:pt idx="37">
                  <c:v>-37309.5</c:v>
                </c:pt>
                <c:pt idx="38">
                  <c:v>-37306.5</c:v>
                </c:pt>
                <c:pt idx="39">
                  <c:v>-37041</c:v>
                </c:pt>
                <c:pt idx="40">
                  <c:v>-37038</c:v>
                </c:pt>
                <c:pt idx="41">
                  <c:v>-35960</c:v>
                </c:pt>
                <c:pt idx="42">
                  <c:v>-35164.5</c:v>
                </c:pt>
                <c:pt idx="43">
                  <c:v>-35094</c:v>
                </c:pt>
                <c:pt idx="44">
                  <c:v>-34904.5</c:v>
                </c:pt>
                <c:pt idx="45">
                  <c:v>-34885</c:v>
                </c:pt>
                <c:pt idx="46">
                  <c:v>-32007.5</c:v>
                </c:pt>
                <c:pt idx="47">
                  <c:v>-31051</c:v>
                </c:pt>
                <c:pt idx="48">
                  <c:v>-31051</c:v>
                </c:pt>
                <c:pt idx="49">
                  <c:v>-30771</c:v>
                </c:pt>
                <c:pt idx="50">
                  <c:v>-29737.5</c:v>
                </c:pt>
                <c:pt idx="51">
                  <c:v>-29704.5</c:v>
                </c:pt>
                <c:pt idx="52">
                  <c:v>-28800</c:v>
                </c:pt>
                <c:pt idx="53">
                  <c:v>-28799.5</c:v>
                </c:pt>
                <c:pt idx="54">
                  <c:v>-28703.5</c:v>
                </c:pt>
                <c:pt idx="55">
                  <c:v>-28703.5</c:v>
                </c:pt>
                <c:pt idx="56">
                  <c:v>-28651</c:v>
                </c:pt>
                <c:pt idx="57">
                  <c:v>-28645</c:v>
                </c:pt>
                <c:pt idx="58">
                  <c:v>-28645</c:v>
                </c:pt>
                <c:pt idx="59">
                  <c:v>-28645</c:v>
                </c:pt>
                <c:pt idx="60">
                  <c:v>-27926</c:v>
                </c:pt>
                <c:pt idx="61">
                  <c:v>-27920</c:v>
                </c:pt>
                <c:pt idx="62">
                  <c:v>-27728</c:v>
                </c:pt>
                <c:pt idx="63">
                  <c:v>-27728</c:v>
                </c:pt>
                <c:pt idx="64">
                  <c:v>-27725</c:v>
                </c:pt>
                <c:pt idx="65">
                  <c:v>-27725</c:v>
                </c:pt>
                <c:pt idx="66">
                  <c:v>-27710.5</c:v>
                </c:pt>
                <c:pt idx="67">
                  <c:v>-27704</c:v>
                </c:pt>
                <c:pt idx="68">
                  <c:v>-26497</c:v>
                </c:pt>
                <c:pt idx="69">
                  <c:v>-24494</c:v>
                </c:pt>
                <c:pt idx="70">
                  <c:v>-24423</c:v>
                </c:pt>
                <c:pt idx="71">
                  <c:v>-24420</c:v>
                </c:pt>
                <c:pt idx="72">
                  <c:v>-24386</c:v>
                </c:pt>
                <c:pt idx="73">
                  <c:v>-24357</c:v>
                </c:pt>
                <c:pt idx="74">
                  <c:v>-24354</c:v>
                </c:pt>
                <c:pt idx="75">
                  <c:v>-24351</c:v>
                </c:pt>
                <c:pt idx="76">
                  <c:v>-23454</c:v>
                </c:pt>
                <c:pt idx="77">
                  <c:v>-23439.5</c:v>
                </c:pt>
                <c:pt idx="78">
                  <c:v>-23439.5</c:v>
                </c:pt>
                <c:pt idx="79">
                  <c:v>-23410</c:v>
                </c:pt>
                <c:pt idx="80">
                  <c:v>-21479</c:v>
                </c:pt>
                <c:pt idx="81">
                  <c:v>-19865</c:v>
                </c:pt>
                <c:pt idx="82">
                  <c:v>-19252.5</c:v>
                </c:pt>
                <c:pt idx="83">
                  <c:v>-19221</c:v>
                </c:pt>
                <c:pt idx="84">
                  <c:v>-19221</c:v>
                </c:pt>
                <c:pt idx="85">
                  <c:v>-19075</c:v>
                </c:pt>
                <c:pt idx="86">
                  <c:v>-17985.5</c:v>
                </c:pt>
                <c:pt idx="87">
                  <c:v>-17985</c:v>
                </c:pt>
                <c:pt idx="88">
                  <c:v>-17240</c:v>
                </c:pt>
                <c:pt idx="89">
                  <c:v>-17167</c:v>
                </c:pt>
                <c:pt idx="90">
                  <c:v>-17018.5</c:v>
                </c:pt>
                <c:pt idx="91">
                  <c:v>-17018.5</c:v>
                </c:pt>
                <c:pt idx="92">
                  <c:v>-16985.5</c:v>
                </c:pt>
                <c:pt idx="93">
                  <c:v>-16107</c:v>
                </c:pt>
                <c:pt idx="94">
                  <c:v>-16062.5</c:v>
                </c:pt>
                <c:pt idx="95">
                  <c:v>-16030.5</c:v>
                </c:pt>
                <c:pt idx="96">
                  <c:v>-15948.5</c:v>
                </c:pt>
                <c:pt idx="97">
                  <c:v>-15895.5</c:v>
                </c:pt>
                <c:pt idx="98">
                  <c:v>-15869.5</c:v>
                </c:pt>
                <c:pt idx="99">
                  <c:v>-15230</c:v>
                </c:pt>
                <c:pt idx="100">
                  <c:v>-14886</c:v>
                </c:pt>
                <c:pt idx="101">
                  <c:v>-14847</c:v>
                </c:pt>
                <c:pt idx="102">
                  <c:v>-14824</c:v>
                </c:pt>
                <c:pt idx="103">
                  <c:v>-14821</c:v>
                </c:pt>
                <c:pt idx="104">
                  <c:v>-14149</c:v>
                </c:pt>
                <c:pt idx="105">
                  <c:v>-13776</c:v>
                </c:pt>
                <c:pt idx="106">
                  <c:v>-12698</c:v>
                </c:pt>
                <c:pt idx="107">
                  <c:v>-11759</c:v>
                </c:pt>
                <c:pt idx="108">
                  <c:v>-11643.5</c:v>
                </c:pt>
                <c:pt idx="109">
                  <c:v>-10650</c:v>
                </c:pt>
                <c:pt idx="110">
                  <c:v>-9642</c:v>
                </c:pt>
                <c:pt idx="111">
                  <c:v>-9503</c:v>
                </c:pt>
                <c:pt idx="112">
                  <c:v>-9490.5</c:v>
                </c:pt>
                <c:pt idx="113">
                  <c:v>-8438.5</c:v>
                </c:pt>
                <c:pt idx="114">
                  <c:v>-8368</c:v>
                </c:pt>
                <c:pt idx="115">
                  <c:v>-7606</c:v>
                </c:pt>
                <c:pt idx="116">
                  <c:v>-7547.5</c:v>
                </c:pt>
                <c:pt idx="117">
                  <c:v>-7546.5</c:v>
                </c:pt>
                <c:pt idx="118">
                  <c:v>-7320</c:v>
                </c:pt>
                <c:pt idx="119">
                  <c:v>-7320</c:v>
                </c:pt>
                <c:pt idx="120">
                  <c:v>-7188.5</c:v>
                </c:pt>
                <c:pt idx="121">
                  <c:v>-6631</c:v>
                </c:pt>
                <c:pt idx="122">
                  <c:v>-6496.5</c:v>
                </c:pt>
                <c:pt idx="123">
                  <c:v>-6493.5</c:v>
                </c:pt>
                <c:pt idx="124">
                  <c:v>-6397</c:v>
                </c:pt>
                <c:pt idx="125">
                  <c:v>-6242</c:v>
                </c:pt>
                <c:pt idx="126">
                  <c:v>-5510.5</c:v>
                </c:pt>
                <c:pt idx="127">
                  <c:v>-5490</c:v>
                </c:pt>
                <c:pt idx="128">
                  <c:v>-5374</c:v>
                </c:pt>
                <c:pt idx="129">
                  <c:v>-5251.5</c:v>
                </c:pt>
                <c:pt idx="130">
                  <c:v>-5208.5</c:v>
                </c:pt>
                <c:pt idx="131">
                  <c:v>-5194</c:v>
                </c:pt>
                <c:pt idx="132">
                  <c:v>-5177</c:v>
                </c:pt>
                <c:pt idx="133">
                  <c:v>-5101</c:v>
                </c:pt>
                <c:pt idx="134">
                  <c:v>-4161</c:v>
                </c:pt>
                <c:pt idx="135">
                  <c:v>-3514</c:v>
                </c:pt>
                <c:pt idx="136">
                  <c:v>-3209.5</c:v>
                </c:pt>
                <c:pt idx="137">
                  <c:v>-3185.5</c:v>
                </c:pt>
                <c:pt idx="138">
                  <c:v>-3080</c:v>
                </c:pt>
                <c:pt idx="139">
                  <c:v>-2177.5</c:v>
                </c:pt>
                <c:pt idx="140">
                  <c:v>-2175.5</c:v>
                </c:pt>
                <c:pt idx="141">
                  <c:v>-2169.5</c:v>
                </c:pt>
                <c:pt idx="142">
                  <c:v>-2160</c:v>
                </c:pt>
                <c:pt idx="143">
                  <c:v>-2160</c:v>
                </c:pt>
                <c:pt idx="144">
                  <c:v>-2157</c:v>
                </c:pt>
                <c:pt idx="145">
                  <c:v>-2145.5</c:v>
                </c:pt>
                <c:pt idx="146">
                  <c:v>-2145.5</c:v>
                </c:pt>
                <c:pt idx="147">
                  <c:v>-2099.5</c:v>
                </c:pt>
                <c:pt idx="148">
                  <c:v>-2091</c:v>
                </c:pt>
                <c:pt idx="149">
                  <c:v>-2090.5</c:v>
                </c:pt>
                <c:pt idx="150">
                  <c:v>-2053</c:v>
                </c:pt>
                <c:pt idx="151">
                  <c:v>-2015</c:v>
                </c:pt>
                <c:pt idx="152">
                  <c:v>-2015</c:v>
                </c:pt>
                <c:pt idx="153">
                  <c:v>-2015</c:v>
                </c:pt>
                <c:pt idx="154">
                  <c:v>-2008.5</c:v>
                </c:pt>
                <c:pt idx="155">
                  <c:v>-2008.5</c:v>
                </c:pt>
                <c:pt idx="156">
                  <c:v>-1184</c:v>
                </c:pt>
                <c:pt idx="157">
                  <c:v>-1184</c:v>
                </c:pt>
                <c:pt idx="158">
                  <c:v>-1056</c:v>
                </c:pt>
                <c:pt idx="159">
                  <c:v>-1056</c:v>
                </c:pt>
                <c:pt idx="160">
                  <c:v>-1035.5</c:v>
                </c:pt>
                <c:pt idx="161">
                  <c:v>-1035.5</c:v>
                </c:pt>
                <c:pt idx="162">
                  <c:v>-1013</c:v>
                </c:pt>
                <c:pt idx="163">
                  <c:v>-927.5</c:v>
                </c:pt>
                <c:pt idx="164">
                  <c:v>-927.5</c:v>
                </c:pt>
                <c:pt idx="165">
                  <c:v>-876</c:v>
                </c:pt>
                <c:pt idx="166">
                  <c:v>-876</c:v>
                </c:pt>
                <c:pt idx="167">
                  <c:v>-303</c:v>
                </c:pt>
                <c:pt idx="168">
                  <c:v>-256.5</c:v>
                </c:pt>
                <c:pt idx="169">
                  <c:v>-253.5</c:v>
                </c:pt>
                <c:pt idx="170">
                  <c:v>-247.5</c:v>
                </c:pt>
                <c:pt idx="171">
                  <c:v>-172</c:v>
                </c:pt>
                <c:pt idx="172">
                  <c:v>-171.5</c:v>
                </c:pt>
                <c:pt idx="173">
                  <c:v>-137</c:v>
                </c:pt>
                <c:pt idx="174">
                  <c:v>-57.5</c:v>
                </c:pt>
                <c:pt idx="175">
                  <c:v>-20.5</c:v>
                </c:pt>
                <c:pt idx="176">
                  <c:v>-20</c:v>
                </c:pt>
                <c:pt idx="177">
                  <c:v>0</c:v>
                </c:pt>
                <c:pt idx="178">
                  <c:v>0.5</c:v>
                </c:pt>
                <c:pt idx="179">
                  <c:v>4.5</c:v>
                </c:pt>
                <c:pt idx="180">
                  <c:v>4.5</c:v>
                </c:pt>
                <c:pt idx="181">
                  <c:v>947.5</c:v>
                </c:pt>
                <c:pt idx="182">
                  <c:v>989.5</c:v>
                </c:pt>
                <c:pt idx="183">
                  <c:v>992</c:v>
                </c:pt>
                <c:pt idx="184">
                  <c:v>1112</c:v>
                </c:pt>
                <c:pt idx="185">
                  <c:v>1163.5</c:v>
                </c:pt>
                <c:pt idx="186">
                  <c:v>1175.5</c:v>
                </c:pt>
                <c:pt idx="187">
                  <c:v>1178</c:v>
                </c:pt>
                <c:pt idx="188">
                  <c:v>1190</c:v>
                </c:pt>
                <c:pt idx="189">
                  <c:v>1301.5</c:v>
                </c:pt>
                <c:pt idx="190">
                  <c:v>1301.5</c:v>
                </c:pt>
                <c:pt idx="191">
                  <c:v>1301.5</c:v>
                </c:pt>
              </c:numCache>
            </c:numRef>
          </c:xVal>
          <c:yVal>
            <c:numRef>
              <c:f>'B (4)'!$K$21:$K$767</c:f>
              <c:numCache>
                <c:formatCode>General</c:formatCode>
                <c:ptCount val="747"/>
                <c:pt idx="93">
                  <c:v>4.993900001863949E-3</c:v>
                </c:pt>
                <c:pt idx="99">
                  <c:v>5.8710000012069941E-3</c:v>
                </c:pt>
                <c:pt idx="104">
                  <c:v>8.2372999968356453E-3</c:v>
                </c:pt>
                <c:pt idx="105">
                  <c:v>9.6351999964099377E-3</c:v>
                </c:pt>
                <c:pt idx="106">
                  <c:v>6.9545999940601178E-3</c:v>
                </c:pt>
                <c:pt idx="107">
                  <c:v>6.8343000020831823E-3</c:v>
                </c:pt>
                <c:pt idx="109">
                  <c:v>1.0105000001203734E-2</c:v>
                </c:pt>
                <c:pt idx="112">
                  <c:v>1.2331850004557054E-2</c:v>
                </c:pt>
                <c:pt idx="113">
                  <c:v>1.4611449994845316E-2</c:v>
                </c:pt>
                <c:pt idx="115">
                  <c:v>9.7261999981128611E-3</c:v>
                </c:pt>
                <c:pt idx="116">
                  <c:v>1.1640749995422084E-2</c:v>
                </c:pt>
                <c:pt idx="117">
                  <c:v>1.092304999474436E-2</c:v>
                </c:pt>
                <c:pt idx="118">
                  <c:v>1.0064000001875684E-2</c:v>
                </c:pt>
                <c:pt idx="119">
                  <c:v>1.1764000002585817E-2</c:v>
                </c:pt>
                <c:pt idx="120">
                  <c:v>1.1886449996381998E-2</c:v>
                </c:pt>
                <c:pt idx="124">
                  <c:v>1.0226899998087902E-2</c:v>
                </c:pt>
                <c:pt idx="129">
                  <c:v>7.6015499944332987E-3</c:v>
                </c:pt>
                <c:pt idx="136">
                  <c:v>2.1581500041065738E-3</c:v>
                </c:pt>
                <c:pt idx="140">
                  <c:v>-1.5436500034411438E-3</c:v>
                </c:pt>
                <c:pt idx="153">
                  <c:v>-2.6345000005676411E-3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92D-4146-9FCD-C8F245153260}"/>
            </c:ext>
          </c:extLst>
        </c:ser>
        <c:ser>
          <c:idx val="2"/>
          <c:order val="4"/>
          <c:tx>
            <c:strRef>
              <c:f>'B (4)'!$L$20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(4)'!$D$21:$D$91</c:f>
                <c:numCache>
                  <c:formatCode>General</c:formatCode>
                  <c:ptCount val="7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5">
                    <c:v>0</c:v>
                  </c:pt>
                  <c:pt idx="46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9">
                    <c:v>0</c:v>
                  </c:pt>
                </c:numCache>
              </c:numRef>
            </c:plus>
            <c:minus>
              <c:numRef>
                <c:f>'B (4)'!$D$21:$D$91</c:f>
                <c:numCache>
                  <c:formatCode>General</c:formatCode>
                  <c:ptCount val="7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5">
                    <c:v>0</c:v>
                  </c:pt>
                  <c:pt idx="46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(4)'!$F$21:$F$767</c:f>
              <c:numCache>
                <c:formatCode>General</c:formatCode>
                <c:ptCount val="747"/>
                <c:pt idx="0">
                  <c:v>-76679</c:v>
                </c:pt>
                <c:pt idx="1">
                  <c:v>-75662.5</c:v>
                </c:pt>
                <c:pt idx="2">
                  <c:v>-70480</c:v>
                </c:pt>
                <c:pt idx="3">
                  <c:v>-70477</c:v>
                </c:pt>
                <c:pt idx="4">
                  <c:v>-70471</c:v>
                </c:pt>
                <c:pt idx="5">
                  <c:v>-70468.5</c:v>
                </c:pt>
                <c:pt idx="6">
                  <c:v>-70465.5</c:v>
                </c:pt>
                <c:pt idx="7">
                  <c:v>-70459.5</c:v>
                </c:pt>
                <c:pt idx="8">
                  <c:v>-70419</c:v>
                </c:pt>
                <c:pt idx="9">
                  <c:v>-70384</c:v>
                </c:pt>
                <c:pt idx="10">
                  <c:v>-70366</c:v>
                </c:pt>
                <c:pt idx="11">
                  <c:v>-70363.5</c:v>
                </c:pt>
                <c:pt idx="12">
                  <c:v>-70273</c:v>
                </c:pt>
                <c:pt idx="13">
                  <c:v>-70270</c:v>
                </c:pt>
                <c:pt idx="14">
                  <c:v>-70200</c:v>
                </c:pt>
                <c:pt idx="15">
                  <c:v>-70197</c:v>
                </c:pt>
                <c:pt idx="16">
                  <c:v>-70182.5</c:v>
                </c:pt>
                <c:pt idx="17">
                  <c:v>-58929</c:v>
                </c:pt>
                <c:pt idx="18">
                  <c:v>-58859</c:v>
                </c:pt>
                <c:pt idx="19">
                  <c:v>-58809.5</c:v>
                </c:pt>
                <c:pt idx="20">
                  <c:v>-58725</c:v>
                </c:pt>
                <c:pt idx="21">
                  <c:v>-58649</c:v>
                </c:pt>
                <c:pt idx="22">
                  <c:v>-58634.5</c:v>
                </c:pt>
                <c:pt idx="23">
                  <c:v>-58587.5</c:v>
                </c:pt>
                <c:pt idx="24">
                  <c:v>-57618</c:v>
                </c:pt>
                <c:pt idx="25">
                  <c:v>-56575</c:v>
                </c:pt>
                <c:pt idx="26">
                  <c:v>-56449.5</c:v>
                </c:pt>
                <c:pt idx="27">
                  <c:v>-55389</c:v>
                </c:pt>
                <c:pt idx="28">
                  <c:v>-54536</c:v>
                </c:pt>
                <c:pt idx="29">
                  <c:v>-54416</c:v>
                </c:pt>
                <c:pt idx="30">
                  <c:v>-54416</c:v>
                </c:pt>
                <c:pt idx="31">
                  <c:v>-53411</c:v>
                </c:pt>
                <c:pt idx="32">
                  <c:v>-53236</c:v>
                </c:pt>
                <c:pt idx="33">
                  <c:v>-41509</c:v>
                </c:pt>
                <c:pt idx="34">
                  <c:v>-41506.5</c:v>
                </c:pt>
                <c:pt idx="35">
                  <c:v>-41506</c:v>
                </c:pt>
                <c:pt idx="36">
                  <c:v>-37335.5</c:v>
                </c:pt>
                <c:pt idx="37">
                  <c:v>-37309.5</c:v>
                </c:pt>
                <c:pt idx="38">
                  <c:v>-37306.5</c:v>
                </c:pt>
                <c:pt idx="39">
                  <c:v>-37041</c:v>
                </c:pt>
                <c:pt idx="40">
                  <c:v>-37038</c:v>
                </c:pt>
                <c:pt idx="41">
                  <c:v>-35960</c:v>
                </c:pt>
                <c:pt idx="42">
                  <c:v>-35164.5</c:v>
                </c:pt>
                <c:pt idx="43">
                  <c:v>-35094</c:v>
                </c:pt>
                <c:pt idx="44">
                  <c:v>-34904.5</c:v>
                </c:pt>
                <c:pt idx="45">
                  <c:v>-34885</c:v>
                </c:pt>
                <c:pt idx="46">
                  <c:v>-32007.5</c:v>
                </c:pt>
                <c:pt idx="47">
                  <c:v>-31051</c:v>
                </c:pt>
                <c:pt idx="48">
                  <c:v>-31051</c:v>
                </c:pt>
                <c:pt idx="49">
                  <c:v>-30771</c:v>
                </c:pt>
                <c:pt idx="50">
                  <c:v>-29737.5</c:v>
                </c:pt>
                <c:pt idx="51">
                  <c:v>-29704.5</c:v>
                </c:pt>
                <c:pt idx="52">
                  <c:v>-28800</c:v>
                </c:pt>
                <c:pt idx="53">
                  <c:v>-28799.5</c:v>
                </c:pt>
                <c:pt idx="54">
                  <c:v>-28703.5</c:v>
                </c:pt>
                <c:pt idx="55">
                  <c:v>-28703.5</c:v>
                </c:pt>
                <c:pt idx="56">
                  <c:v>-28651</c:v>
                </c:pt>
                <c:pt idx="57">
                  <c:v>-28645</c:v>
                </c:pt>
                <c:pt idx="58">
                  <c:v>-28645</c:v>
                </c:pt>
                <c:pt idx="59">
                  <c:v>-28645</c:v>
                </c:pt>
                <c:pt idx="60">
                  <c:v>-27926</c:v>
                </c:pt>
                <c:pt idx="61">
                  <c:v>-27920</c:v>
                </c:pt>
                <c:pt idx="62">
                  <c:v>-27728</c:v>
                </c:pt>
                <c:pt idx="63">
                  <c:v>-27728</c:v>
                </c:pt>
                <c:pt idx="64">
                  <c:v>-27725</c:v>
                </c:pt>
                <c:pt idx="65">
                  <c:v>-27725</c:v>
                </c:pt>
                <c:pt idx="66">
                  <c:v>-27710.5</c:v>
                </c:pt>
                <c:pt idx="67">
                  <c:v>-27704</c:v>
                </c:pt>
                <c:pt idx="68">
                  <c:v>-26497</c:v>
                </c:pt>
                <c:pt idx="69">
                  <c:v>-24494</c:v>
                </c:pt>
                <c:pt idx="70">
                  <c:v>-24423</c:v>
                </c:pt>
                <c:pt idx="71">
                  <c:v>-24420</c:v>
                </c:pt>
                <c:pt idx="72">
                  <c:v>-24386</c:v>
                </c:pt>
                <c:pt idx="73">
                  <c:v>-24357</c:v>
                </c:pt>
                <c:pt idx="74">
                  <c:v>-24354</c:v>
                </c:pt>
                <c:pt idx="75">
                  <c:v>-24351</c:v>
                </c:pt>
                <c:pt idx="76">
                  <c:v>-23454</c:v>
                </c:pt>
                <c:pt idx="77">
                  <c:v>-23439.5</c:v>
                </c:pt>
                <c:pt idx="78">
                  <c:v>-23439.5</c:v>
                </c:pt>
                <c:pt idx="79">
                  <c:v>-23410</c:v>
                </c:pt>
                <c:pt idx="80">
                  <c:v>-21479</c:v>
                </c:pt>
                <c:pt idx="81">
                  <c:v>-19865</c:v>
                </c:pt>
                <c:pt idx="82">
                  <c:v>-19252.5</c:v>
                </c:pt>
                <c:pt idx="83">
                  <c:v>-19221</c:v>
                </c:pt>
                <c:pt idx="84">
                  <c:v>-19221</c:v>
                </c:pt>
                <c:pt idx="85">
                  <c:v>-19075</c:v>
                </c:pt>
                <c:pt idx="86">
                  <c:v>-17985.5</c:v>
                </c:pt>
                <c:pt idx="87">
                  <c:v>-17985</c:v>
                </c:pt>
                <c:pt idx="88">
                  <c:v>-17240</c:v>
                </c:pt>
                <c:pt idx="89">
                  <c:v>-17167</c:v>
                </c:pt>
                <c:pt idx="90">
                  <c:v>-17018.5</c:v>
                </c:pt>
                <c:pt idx="91">
                  <c:v>-17018.5</c:v>
                </c:pt>
                <c:pt idx="92">
                  <c:v>-16985.5</c:v>
                </c:pt>
                <c:pt idx="93">
                  <c:v>-16107</c:v>
                </c:pt>
                <c:pt idx="94">
                  <c:v>-16062.5</c:v>
                </c:pt>
                <c:pt idx="95">
                  <c:v>-16030.5</c:v>
                </c:pt>
                <c:pt idx="96">
                  <c:v>-15948.5</c:v>
                </c:pt>
                <c:pt idx="97">
                  <c:v>-15895.5</c:v>
                </c:pt>
                <c:pt idx="98">
                  <c:v>-15869.5</c:v>
                </c:pt>
                <c:pt idx="99">
                  <c:v>-15230</c:v>
                </c:pt>
                <c:pt idx="100">
                  <c:v>-14886</c:v>
                </c:pt>
                <c:pt idx="101">
                  <c:v>-14847</c:v>
                </c:pt>
                <c:pt idx="102">
                  <c:v>-14824</c:v>
                </c:pt>
                <c:pt idx="103">
                  <c:v>-14821</c:v>
                </c:pt>
                <c:pt idx="104">
                  <c:v>-14149</c:v>
                </c:pt>
                <c:pt idx="105">
                  <c:v>-13776</c:v>
                </c:pt>
                <c:pt idx="106">
                  <c:v>-12698</c:v>
                </c:pt>
                <c:pt idx="107">
                  <c:v>-11759</c:v>
                </c:pt>
                <c:pt idx="108">
                  <c:v>-11643.5</c:v>
                </c:pt>
                <c:pt idx="109">
                  <c:v>-10650</c:v>
                </c:pt>
                <c:pt idx="110">
                  <c:v>-9642</c:v>
                </c:pt>
                <c:pt idx="111">
                  <c:v>-9503</c:v>
                </c:pt>
                <c:pt idx="112">
                  <c:v>-9490.5</c:v>
                </c:pt>
                <c:pt idx="113">
                  <c:v>-8438.5</c:v>
                </c:pt>
                <c:pt idx="114">
                  <c:v>-8368</c:v>
                </c:pt>
                <c:pt idx="115">
                  <c:v>-7606</c:v>
                </c:pt>
                <c:pt idx="116">
                  <c:v>-7547.5</c:v>
                </c:pt>
                <c:pt idx="117">
                  <c:v>-7546.5</c:v>
                </c:pt>
                <c:pt idx="118">
                  <c:v>-7320</c:v>
                </c:pt>
                <c:pt idx="119">
                  <c:v>-7320</c:v>
                </c:pt>
                <c:pt idx="120">
                  <c:v>-7188.5</c:v>
                </c:pt>
                <c:pt idx="121">
                  <c:v>-6631</c:v>
                </c:pt>
                <c:pt idx="122">
                  <c:v>-6496.5</c:v>
                </c:pt>
                <c:pt idx="123">
                  <c:v>-6493.5</c:v>
                </c:pt>
                <c:pt idx="124">
                  <c:v>-6397</c:v>
                </c:pt>
                <c:pt idx="125">
                  <c:v>-6242</c:v>
                </c:pt>
                <c:pt idx="126">
                  <c:v>-5510.5</c:v>
                </c:pt>
                <c:pt idx="127">
                  <c:v>-5490</c:v>
                </c:pt>
                <c:pt idx="128">
                  <c:v>-5374</c:v>
                </c:pt>
                <c:pt idx="129">
                  <c:v>-5251.5</c:v>
                </c:pt>
                <c:pt idx="130">
                  <c:v>-5208.5</c:v>
                </c:pt>
                <c:pt idx="131">
                  <c:v>-5194</c:v>
                </c:pt>
                <c:pt idx="132">
                  <c:v>-5177</c:v>
                </c:pt>
                <c:pt idx="133">
                  <c:v>-5101</c:v>
                </c:pt>
                <c:pt idx="134">
                  <c:v>-4161</c:v>
                </c:pt>
                <c:pt idx="135">
                  <c:v>-3514</c:v>
                </c:pt>
                <c:pt idx="136">
                  <c:v>-3209.5</c:v>
                </c:pt>
                <c:pt idx="137">
                  <c:v>-3185.5</c:v>
                </c:pt>
                <c:pt idx="138">
                  <c:v>-3080</c:v>
                </c:pt>
                <c:pt idx="139">
                  <c:v>-2177.5</c:v>
                </c:pt>
                <c:pt idx="140">
                  <c:v>-2175.5</c:v>
                </c:pt>
                <c:pt idx="141">
                  <c:v>-2169.5</c:v>
                </c:pt>
                <c:pt idx="142">
                  <c:v>-2160</c:v>
                </c:pt>
                <c:pt idx="143">
                  <c:v>-2160</c:v>
                </c:pt>
                <c:pt idx="144">
                  <c:v>-2157</c:v>
                </c:pt>
                <c:pt idx="145">
                  <c:v>-2145.5</c:v>
                </c:pt>
                <c:pt idx="146">
                  <c:v>-2145.5</c:v>
                </c:pt>
                <c:pt idx="147">
                  <c:v>-2099.5</c:v>
                </c:pt>
                <c:pt idx="148">
                  <c:v>-2091</c:v>
                </c:pt>
                <c:pt idx="149">
                  <c:v>-2090.5</c:v>
                </c:pt>
                <c:pt idx="150">
                  <c:v>-2053</c:v>
                </c:pt>
                <c:pt idx="151">
                  <c:v>-2015</c:v>
                </c:pt>
                <c:pt idx="152">
                  <c:v>-2015</c:v>
                </c:pt>
                <c:pt idx="153">
                  <c:v>-2015</c:v>
                </c:pt>
                <c:pt idx="154">
                  <c:v>-2008.5</c:v>
                </c:pt>
                <c:pt idx="155">
                  <c:v>-2008.5</c:v>
                </c:pt>
                <c:pt idx="156">
                  <c:v>-1184</c:v>
                </c:pt>
                <c:pt idx="157">
                  <c:v>-1184</c:v>
                </c:pt>
                <c:pt idx="158">
                  <c:v>-1056</c:v>
                </c:pt>
                <c:pt idx="159">
                  <c:v>-1056</c:v>
                </c:pt>
                <c:pt idx="160">
                  <c:v>-1035.5</c:v>
                </c:pt>
                <c:pt idx="161">
                  <c:v>-1035.5</c:v>
                </c:pt>
                <c:pt idx="162">
                  <c:v>-1013</c:v>
                </c:pt>
                <c:pt idx="163">
                  <c:v>-927.5</c:v>
                </c:pt>
                <c:pt idx="164">
                  <c:v>-927.5</c:v>
                </c:pt>
                <c:pt idx="165">
                  <c:v>-876</c:v>
                </c:pt>
                <c:pt idx="166">
                  <c:v>-876</c:v>
                </c:pt>
                <c:pt idx="167">
                  <c:v>-303</c:v>
                </c:pt>
                <c:pt idx="168">
                  <c:v>-256.5</c:v>
                </c:pt>
                <c:pt idx="169">
                  <c:v>-253.5</c:v>
                </c:pt>
                <c:pt idx="170">
                  <c:v>-247.5</c:v>
                </c:pt>
                <c:pt idx="171">
                  <c:v>-172</c:v>
                </c:pt>
                <c:pt idx="172">
                  <c:v>-171.5</c:v>
                </c:pt>
                <c:pt idx="173">
                  <c:v>-137</c:v>
                </c:pt>
                <c:pt idx="174">
                  <c:v>-57.5</c:v>
                </c:pt>
                <c:pt idx="175">
                  <c:v>-20.5</c:v>
                </c:pt>
                <c:pt idx="176">
                  <c:v>-20</c:v>
                </c:pt>
                <c:pt idx="177">
                  <c:v>0</c:v>
                </c:pt>
                <c:pt idx="178">
                  <c:v>0.5</c:v>
                </c:pt>
                <c:pt idx="179">
                  <c:v>4.5</c:v>
                </c:pt>
                <c:pt idx="180">
                  <c:v>4.5</c:v>
                </c:pt>
                <c:pt idx="181">
                  <c:v>947.5</c:v>
                </c:pt>
                <c:pt idx="182">
                  <c:v>989.5</c:v>
                </c:pt>
                <c:pt idx="183">
                  <c:v>992</c:v>
                </c:pt>
                <c:pt idx="184">
                  <c:v>1112</c:v>
                </c:pt>
                <c:pt idx="185">
                  <c:v>1163.5</c:v>
                </c:pt>
                <c:pt idx="186">
                  <c:v>1175.5</c:v>
                </c:pt>
                <c:pt idx="187">
                  <c:v>1178</c:v>
                </c:pt>
                <c:pt idx="188">
                  <c:v>1190</c:v>
                </c:pt>
                <c:pt idx="189">
                  <c:v>1301.5</c:v>
                </c:pt>
                <c:pt idx="190">
                  <c:v>1301.5</c:v>
                </c:pt>
                <c:pt idx="191">
                  <c:v>1301.5</c:v>
                </c:pt>
              </c:numCache>
            </c:numRef>
          </c:xVal>
          <c:yVal>
            <c:numRef>
              <c:f>'B (4)'!$L$21:$L$767</c:f>
              <c:numCache>
                <c:formatCode>General</c:formatCode>
                <c:ptCount val="747"/>
                <c:pt idx="150">
                  <c:v>-2.261900001030881E-3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92D-4146-9FCD-C8F245153260}"/>
            </c:ext>
          </c:extLst>
        </c:ser>
        <c:ser>
          <c:idx val="5"/>
          <c:order val="5"/>
          <c:tx>
            <c:strRef>
              <c:f>'B (4)'!$M$20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(4)'!$D$21:$D$91</c:f>
                <c:numCache>
                  <c:formatCode>General</c:formatCode>
                  <c:ptCount val="7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5">
                    <c:v>0</c:v>
                  </c:pt>
                  <c:pt idx="46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9">
                    <c:v>0</c:v>
                  </c:pt>
                </c:numCache>
              </c:numRef>
            </c:plus>
            <c:minus>
              <c:numRef>
                <c:f>'B (4)'!$D$21:$D$91</c:f>
                <c:numCache>
                  <c:formatCode>General</c:formatCode>
                  <c:ptCount val="7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5">
                    <c:v>0</c:v>
                  </c:pt>
                  <c:pt idx="46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(4)'!$F$21:$F$767</c:f>
              <c:numCache>
                <c:formatCode>General</c:formatCode>
                <c:ptCount val="747"/>
                <c:pt idx="0">
                  <c:v>-76679</c:v>
                </c:pt>
                <c:pt idx="1">
                  <c:v>-75662.5</c:v>
                </c:pt>
                <c:pt idx="2">
                  <c:v>-70480</c:v>
                </c:pt>
                <c:pt idx="3">
                  <c:v>-70477</c:v>
                </c:pt>
                <c:pt idx="4">
                  <c:v>-70471</c:v>
                </c:pt>
                <c:pt idx="5">
                  <c:v>-70468.5</c:v>
                </c:pt>
                <c:pt idx="6">
                  <c:v>-70465.5</c:v>
                </c:pt>
                <c:pt idx="7">
                  <c:v>-70459.5</c:v>
                </c:pt>
                <c:pt idx="8">
                  <c:v>-70419</c:v>
                </c:pt>
                <c:pt idx="9">
                  <c:v>-70384</c:v>
                </c:pt>
                <c:pt idx="10">
                  <c:v>-70366</c:v>
                </c:pt>
                <c:pt idx="11">
                  <c:v>-70363.5</c:v>
                </c:pt>
                <c:pt idx="12">
                  <c:v>-70273</c:v>
                </c:pt>
                <c:pt idx="13">
                  <c:v>-70270</c:v>
                </c:pt>
                <c:pt idx="14">
                  <c:v>-70200</c:v>
                </c:pt>
                <c:pt idx="15">
                  <c:v>-70197</c:v>
                </c:pt>
                <c:pt idx="16">
                  <c:v>-70182.5</c:v>
                </c:pt>
                <c:pt idx="17">
                  <c:v>-58929</c:v>
                </c:pt>
                <c:pt idx="18">
                  <c:v>-58859</c:v>
                </c:pt>
                <c:pt idx="19">
                  <c:v>-58809.5</c:v>
                </c:pt>
                <c:pt idx="20">
                  <c:v>-58725</c:v>
                </c:pt>
                <c:pt idx="21">
                  <c:v>-58649</c:v>
                </c:pt>
                <c:pt idx="22">
                  <c:v>-58634.5</c:v>
                </c:pt>
                <c:pt idx="23">
                  <c:v>-58587.5</c:v>
                </c:pt>
                <c:pt idx="24">
                  <c:v>-57618</c:v>
                </c:pt>
                <c:pt idx="25">
                  <c:v>-56575</c:v>
                </c:pt>
                <c:pt idx="26">
                  <c:v>-56449.5</c:v>
                </c:pt>
                <c:pt idx="27">
                  <c:v>-55389</c:v>
                </c:pt>
                <c:pt idx="28">
                  <c:v>-54536</c:v>
                </c:pt>
                <c:pt idx="29">
                  <c:v>-54416</c:v>
                </c:pt>
                <c:pt idx="30">
                  <c:v>-54416</c:v>
                </c:pt>
                <c:pt idx="31">
                  <c:v>-53411</c:v>
                </c:pt>
                <c:pt idx="32">
                  <c:v>-53236</c:v>
                </c:pt>
                <c:pt idx="33">
                  <c:v>-41509</c:v>
                </c:pt>
                <c:pt idx="34">
                  <c:v>-41506.5</c:v>
                </c:pt>
                <c:pt idx="35">
                  <c:v>-41506</c:v>
                </c:pt>
                <c:pt idx="36">
                  <c:v>-37335.5</c:v>
                </c:pt>
                <c:pt idx="37">
                  <c:v>-37309.5</c:v>
                </c:pt>
                <c:pt idx="38">
                  <c:v>-37306.5</c:v>
                </c:pt>
                <c:pt idx="39">
                  <c:v>-37041</c:v>
                </c:pt>
                <c:pt idx="40">
                  <c:v>-37038</c:v>
                </c:pt>
                <c:pt idx="41">
                  <c:v>-35960</c:v>
                </c:pt>
                <c:pt idx="42">
                  <c:v>-35164.5</c:v>
                </c:pt>
                <c:pt idx="43">
                  <c:v>-35094</c:v>
                </c:pt>
                <c:pt idx="44">
                  <c:v>-34904.5</c:v>
                </c:pt>
                <c:pt idx="45">
                  <c:v>-34885</c:v>
                </c:pt>
                <c:pt idx="46">
                  <c:v>-32007.5</c:v>
                </c:pt>
                <c:pt idx="47">
                  <c:v>-31051</c:v>
                </c:pt>
                <c:pt idx="48">
                  <c:v>-31051</c:v>
                </c:pt>
                <c:pt idx="49">
                  <c:v>-30771</c:v>
                </c:pt>
                <c:pt idx="50">
                  <c:v>-29737.5</c:v>
                </c:pt>
                <c:pt idx="51">
                  <c:v>-29704.5</c:v>
                </c:pt>
                <c:pt idx="52">
                  <c:v>-28800</c:v>
                </c:pt>
                <c:pt idx="53">
                  <c:v>-28799.5</c:v>
                </c:pt>
                <c:pt idx="54">
                  <c:v>-28703.5</c:v>
                </c:pt>
                <c:pt idx="55">
                  <c:v>-28703.5</c:v>
                </c:pt>
                <c:pt idx="56">
                  <c:v>-28651</c:v>
                </c:pt>
                <c:pt idx="57">
                  <c:v>-28645</c:v>
                </c:pt>
                <c:pt idx="58">
                  <c:v>-28645</c:v>
                </c:pt>
                <c:pt idx="59">
                  <c:v>-28645</c:v>
                </c:pt>
                <c:pt idx="60">
                  <c:v>-27926</c:v>
                </c:pt>
                <c:pt idx="61">
                  <c:v>-27920</c:v>
                </c:pt>
                <c:pt idx="62">
                  <c:v>-27728</c:v>
                </c:pt>
                <c:pt idx="63">
                  <c:v>-27728</c:v>
                </c:pt>
                <c:pt idx="64">
                  <c:v>-27725</c:v>
                </c:pt>
                <c:pt idx="65">
                  <c:v>-27725</c:v>
                </c:pt>
                <c:pt idx="66">
                  <c:v>-27710.5</c:v>
                </c:pt>
                <c:pt idx="67">
                  <c:v>-27704</c:v>
                </c:pt>
                <c:pt idx="68">
                  <c:v>-26497</c:v>
                </c:pt>
                <c:pt idx="69">
                  <c:v>-24494</c:v>
                </c:pt>
                <c:pt idx="70">
                  <c:v>-24423</c:v>
                </c:pt>
                <c:pt idx="71">
                  <c:v>-24420</c:v>
                </c:pt>
                <c:pt idx="72">
                  <c:v>-24386</c:v>
                </c:pt>
                <c:pt idx="73">
                  <c:v>-24357</c:v>
                </c:pt>
                <c:pt idx="74">
                  <c:v>-24354</c:v>
                </c:pt>
                <c:pt idx="75">
                  <c:v>-24351</c:v>
                </c:pt>
                <c:pt idx="76">
                  <c:v>-23454</c:v>
                </c:pt>
                <c:pt idx="77">
                  <c:v>-23439.5</c:v>
                </c:pt>
                <c:pt idx="78">
                  <c:v>-23439.5</c:v>
                </c:pt>
                <c:pt idx="79">
                  <c:v>-23410</c:v>
                </c:pt>
                <c:pt idx="80">
                  <c:v>-21479</c:v>
                </c:pt>
                <c:pt idx="81">
                  <c:v>-19865</c:v>
                </c:pt>
                <c:pt idx="82">
                  <c:v>-19252.5</c:v>
                </c:pt>
                <c:pt idx="83">
                  <c:v>-19221</c:v>
                </c:pt>
                <c:pt idx="84">
                  <c:v>-19221</c:v>
                </c:pt>
                <c:pt idx="85">
                  <c:v>-19075</c:v>
                </c:pt>
                <c:pt idx="86">
                  <c:v>-17985.5</c:v>
                </c:pt>
                <c:pt idx="87">
                  <c:v>-17985</c:v>
                </c:pt>
                <c:pt idx="88">
                  <c:v>-17240</c:v>
                </c:pt>
                <c:pt idx="89">
                  <c:v>-17167</c:v>
                </c:pt>
                <c:pt idx="90">
                  <c:v>-17018.5</c:v>
                </c:pt>
                <c:pt idx="91">
                  <c:v>-17018.5</c:v>
                </c:pt>
                <c:pt idx="92">
                  <c:v>-16985.5</c:v>
                </c:pt>
                <c:pt idx="93">
                  <c:v>-16107</c:v>
                </c:pt>
                <c:pt idx="94">
                  <c:v>-16062.5</c:v>
                </c:pt>
                <c:pt idx="95">
                  <c:v>-16030.5</c:v>
                </c:pt>
                <c:pt idx="96">
                  <c:v>-15948.5</c:v>
                </c:pt>
                <c:pt idx="97">
                  <c:v>-15895.5</c:v>
                </c:pt>
                <c:pt idx="98">
                  <c:v>-15869.5</c:v>
                </c:pt>
                <c:pt idx="99">
                  <c:v>-15230</c:v>
                </c:pt>
                <c:pt idx="100">
                  <c:v>-14886</c:v>
                </c:pt>
                <c:pt idx="101">
                  <c:v>-14847</c:v>
                </c:pt>
                <c:pt idx="102">
                  <c:v>-14824</c:v>
                </c:pt>
                <c:pt idx="103">
                  <c:v>-14821</c:v>
                </c:pt>
                <c:pt idx="104">
                  <c:v>-14149</c:v>
                </c:pt>
                <c:pt idx="105">
                  <c:v>-13776</c:v>
                </c:pt>
                <c:pt idx="106">
                  <c:v>-12698</c:v>
                </c:pt>
                <c:pt idx="107">
                  <c:v>-11759</c:v>
                </c:pt>
                <c:pt idx="108">
                  <c:v>-11643.5</c:v>
                </c:pt>
                <c:pt idx="109">
                  <c:v>-10650</c:v>
                </c:pt>
                <c:pt idx="110">
                  <c:v>-9642</c:v>
                </c:pt>
                <c:pt idx="111">
                  <c:v>-9503</c:v>
                </c:pt>
                <c:pt idx="112">
                  <c:v>-9490.5</c:v>
                </c:pt>
                <c:pt idx="113">
                  <c:v>-8438.5</c:v>
                </c:pt>
                <c:pt idx="114">
                  <c:v>-8368</c:v>
                </c:pt>
                <c:pt idx="115">
                  <c:v>-7606</c:v>
                </c:pt>
                <c:pt idx="116">
                  <c:v>-7547.5</c:v>
                </c:pt>
                <c:pt idx="117">
                  <c:v>-7546.5</c:v>
                </c:pt>
                <c:pt idx="118">
                  <c:v>-7320</c:v>
                </c:pt>
                <c:pt idx="119">
                  <c:v>-7320</c:v>
                </c:pt>
                <c:pt idx="120">
                  <c:v>-7188.5</c:v>
                </c:pt>
                <c:pt idx="121">
                  <c:v>-6631</c:v>
                </c:pt>
                <c:pt idx="122">
                  <c:v>-6496.5</c:v>
                </c:pt>
                <c:pt idx="123">
                  <c:v>-6493.5</c:v>
                </c:pt>
                <c:pt idx="124">
                  <c:v>-6397</c:v>
                </c:pt>
                <c:pt idx="125">
                  <c:v>-6242</c:v>
                </c:pt>
                <c:pt idx="126">
                  <c:v>-5510.5</c:v>
                </c:pt>
                <c:pt idx="127">
                  <c:v>-5490</c:v>
                </c:pt>
                <c:pt idx="128">
                  <c:v>-5374</c:v>
                </c:pt>
                <c:pt idx="129">
                  <c:v>-5251.5</c:v>
                </c:pt>
                <c:pt idx="130">
                  <c:v>-5208.5</c:v>
                </c:pt>
                <c:pt idx="131">
                  <c:v>-5194</c:v>
                </c:pt>
                <c:pt idx="132">
                  <c:v>-5177</c:v>
                </c:pt>
                <c:pt idx="133">
                  <c:v>-5101</c:v>
                </c:pt>
                <c:pt idx="134">
                  <c:v>-4161</c:v>
                </c:pt>
                <c:pt idx="135">
                  <c:v>-3514</c:v>
                </c:pt>
                <c:pt idx="136">
                  <c:v>-3209.5</c:v>
                </c:pt>
                <c:pt idx="137">
                  <c:v>-3185.5</c:v>
                </c:pt>
                <c:pt idx="138">
                  <c:v>-3080</c:v>
                </c:pt>
                <c:pt idx="139">
                  <c:v>-2177.5</c:v>
                </c:pt>
                <c:pt idx="140">
                  <c:v>-2175.5</c:v>
                </c:pt>
                <c:pt idx="141">
                  <c:v>-2169.5</c:v>
                </c:pt>
                <c:pt idx="142">
                  <c:v>-2160</c:v>
                </c:pt>
                <c:pt idx="143">
                  <c:v>-2160</c:v>
                </c:pt>
                <c:pt idx="144">
                  <c:v>-2157</c:v>
                </c:pt>
                <c:pt idx="145">
                  <c:v>-2145.5</c:v>
                </c:pt>
                <c:pt idx="146">
                  <c:v>-2145.5</c:v>
                </c:pt>
                <c:pt idx="147">
                  <c:v>-2099.5</c:v>
                </c:pt>
                <c:pt idx="148">
                  <c:v>-2091</c:v>
                </c:pt>
                <c:pt idx="149">
                  <c:v>-2090.5</c:v>
                </c:pt>
                <c:pt idx="150">
                  <c:v>-2053</c:v>
                </c:pt>
                <c:pt idx="151">
                  <c:v>-2015</c:v>
                </c:pt>
                <c:pt idx="152">
                  <c:v>-2015</c:v>
                </c:pt>
                <c:pt idx="153">
                  <c:v>-2015</c:v>
                </c:pt>
                <c:pt idx="154">
                  <c:v>-2008.5</c:v>
                </c:pt>
                <c:pt idx="155">
                  <c:v>-2008.5</c:v>
                </c:pt>
                <c:pt idx="156">
                  <c:v>-1184</c:v>
                </c:pt>
                <c:pt idx="157">
                  <c:v>-1184</c:v>
                </c:pt>
                <c:pt idx="158">
                  <c:v>-1056</c:v>
                </c:pt>
                <c:pt idx="159">
                  <c:v>-1056</c:v>
                </c:pt>
                <c:pt idx="160">
                  <c:v>-1035.5</c:v>
                </c:pt>
                <c:pt idx="161">
                  <c:v>-1035.5</c:v>
                </c:pt>
                <c:pt idx="162">
                  <c:v>-1013</c:v>
                </c:pt>
                <c:pt idx="163">
                  <c:v>-927.5</c:v>
                </c:pt>
                <c:pt idx="164">
                  <c:v>-927.5</c:v>
                </c:pt>
                <c:pt idx="165">
                  <c:v>-876</c:v>
                </c:pt>
                <c:pt idx="166">
                  <c:v>-876</c:v>
                </c:pt>
                <c:pt idx="167">
                  <c:v>-303</c:v>
                </c:pt>
                <c:pt idx="168">
                  <c:v>-256.5</c:v>
                </c:pt>
                <c:pt idx="169">
                  <c:v>-253.5</c:v>
                </c:pt>
                <c:pt idx="170">
                  <c:v>-247.5</c:v>
                </c:pt>
                <c:pt idx="171">
                  <c:v>-172</c:v>
                </c:pt>
                <c:pt idx="172">
                  <c:v>-171.5</c:v>
                </c:pt>
                <c:pt idx="173">
                  <c:v>-137</c:v>
                </c:pt>
                <c:pt idx="174">
                  <c:v>-57.5</c:v>
                </c:pt>
                <c:pt idx="175">
                  <c:v>-20.5</c:v>
                </c:pt>
                <c:pt idx="176">
                  <c:v>-20</c:v>
                </c:pt>
                <c:pt idx="177">
                  <c:v>0</c:v>
                </c:pt>
                <c:pt idx="178">
                  <c:v>0.5</c:v>
                </c:pt>
                <c:pt idx="179">
                  <c:v>4.5</c:v>
                </c:pt>
                <c:pt idx="180">
                  <c:v>4.5</c:v>
                </c:pt>
                <c:pt idx="181">
                  <c:v>947.5</c:v>
                </c:pt>
                <c:pt idx="182">
                  <c:v>989.5</c:v>
                </c:pt>
                <c:pt idx="183">
                  <c:v>992</c:v>
                </c:pt>
                <c:pt idx="184">
                  <c:v>1112</c:v>
                </c:pt>
                <c:pt idx="185">
                  <c:v>1163.5</c:v>
                </c:pt>
                <c:pt idx="186">
                  <c:v>1175.5</c:v>
                </c:pt>
                <c:pt idx="187">
                  <c:v>1178</c:v>
                </c:pt>
                <c:pt idx="188">
                  <c:v>1190</c:v>
                </c:pt>
                <c:pt idx="189">
                  <c:v>1301.5</c:v>
                </c:pt>
                <c:pt idx="190">
                  <c:v>1301.5</c:v>
                </c:pt>
                <c:pt idx="191">
                  <c:v>1301.5</c:v>
                </c:pt>
              </c:numCache>
            </c:numRef>
          </c:xVal>
          <c:yVal>
            <c:numRef>
              <c:f>'B (4)'!$M$21:$M$767</c:f>
              <c:numCache>
                <c:formatCode>General</c:formatCode>
                <c:ptCount val="747"/>
                <c:pt idx="0">
                  <c:v>-0.25808170000163955</c:v>
                </c:pt>
                <c:pt idx="1">
                  <c:v>-0.24702375000197208</c:v>
                </c:pt>
                <c:pt idx="3">
                  <c:v>-0.20545710000442341</c:v>
                </c:pt>
                <c:pt idx="4">
                  <c:v>-0.1883633000034024</c:v>
                </c:pt>
                <c:pt idx="5">
                  <c:v>-0.20215755000390345</c:v>
                </c:pt>
                <c:pt idx="6">
                  <c:v>-0.18811065000045346</c:v>
                </c:pt>
                <c:pt idx="7">
                  <c:v>-0.19001685000330326</c:v>
                </c:pt>
                <c:pt idx="8">
                  <c:v>-0.20088370000303257</c:v>
                </c:pt>
                <c:pt idx="9">
                  <c:v>-0.19600320000245119</c:v>
                </c:pt>
                <c:pt idx="10">
                  <c:v>-0.1927218000018911</c:v>
                </c:pt>
                <c:pt idx="11">
                  <c:v>-0.19051604999913252</c:v>
                </c:pt>
                <c:pt idx="12">
                  <c:v>-0.19026790000134497</c:v>
                </c:pt>
                <c:pt idx="13">
                  <c:v>-0.18722100000377395</c:v>
                </c:pt>
                <c:pt idx="14">
                  <c:v>-0.18246000000362983</c:v>
                </c:pt>
                <c:pt idx="15">
                  <c:v>-0.19041310000102385</c:v>
                </c:pt>
                <c:pt idx="16">
                  <c:v>-0.19501975000093807</c:v>
                </c:pt>
                <c:pt idx="17">
                  <c:v>-0.10325670000747778</c:v>
                </c:pt>
                <c:pt idx="18">
                  <c:v>-0.10449570000491804</c:v>
                </c:pt>
                <c:pt idx="19">
                  <c:v>-0.11422185000265017</c:v>
                </c:pt>
                <c:pt idx="20">
                  <c:v>-0.11106750000180909</c:v>
                </c:pt>
                <c:pt idx="21">
                  <c:v>-0.12221270000736695</c:v>
                </c:pt>
                <c:pt idx="22">
                  <c:v>-0.10181934999855002</c:v>
                </c:pt>
                <c:pt idx="23">
                  <c:v>-0.11575124999944819</c:v>
                </c:pt>
                <c:pt idx="24">
                  <c:v>-0.11976139999751467</c:v>
                </c:pt>
                <c:pt idx="25">
                  <c:v>-9.7122500010300428E-2</c:v>
                </c:pt>
                <c:pt idx="26">
                  <c:v>-0.11099385000125039</c:v>
                </c:pt>
                <c:pt idx="27">
                  <c:v>-8.2914699996763375E-2</c:v>
                </c:pt>
                <c:pt idx="28">
                  <c:v>-9.1912800002319273E-2</c:v>
                </c:pt>
                <c:pt idx="29">
                  <c:v>-0.10903680000046734</c:v>
                </c:pt>
                <c:pt idx="30">
                  <c:v>-9.5036799997615162E-2</c:v>
                </c:pt>
                <c:pt idx="31">
                  <c:v>-0.10232530000212137</c:v>
                </c:pt>
                <c:pt idx="32">
                  <c:v>-5.6922800002212171E-2</c:v>
                </c:pt>
                <c:pt idx="33">
                  <c:v>-2.9190699999162462E-2</c:v>
                </c:pt>
                <c:pt idx="34">
                  <c:v>-2.8684950004389975E-2</c:v>
                </c:pt>
                <c:pt idx="35">
                  <c:v>-2.9543800003011711E-2</c:v>
                </c:pt>
                <c:pt idx="81">
                  <c:v>4.1104999982053414E-3</c:v>
                </c:pt>
                <c:pt idx="111">
                  <c:v>1.0553099993558135E-2</c:v>
                </c:pt>
                <c:pt idx="121">
                  <c:v>8.5687000027974136E-3</c:v>
                </c:pt>
                <c:pt idx="122">
                  <c:v>1.0538049995375331E-2</c:v>
                </c:pt>
                <c:pt idx="123">
                  <c:v>9.9849499965785071E-3</c:v>
                </c:pt>
                <c:pt idx="130">
                  <c:v>9.3404500003089197E-3</c:v>
                </c:pt>
                <c:pt idx="131">
                  <c:v>8.0337999970652163E-3</c:v>
                </c:pt>
                <c:pt idx="132">
                  <c:v>7.8328999952645972E-3</c:v>
                </c:pt>
                <c:pt idx="133">
                  <c:v>7.3876999958883971E-3</c:v>
                </c:pt>
                <c:pt idx="135">
                  <c:v>2.1977999931550585E-3</c:v>
                </c:pt>
                <c:pt idx="141">
                  <c:v>-1.5498499997192994E-3</c:v>
                </c:pt>
                <c:pt idx="147">
                  <c:v>-1.2888499986729585E-3</c:v>
                </c:pt>
                <c:pt idx="148">
                  <c:v>-2.5892999983625486E-3</c:v>
                </c:pt>
                <c:pt idx="149">
                  <c:v>-1.3481500063790008E-3</c:v>
                </c:pt>
                <c:pt idx="167">
                  <c:v>-9.056900002178736E-3</c:v>
                </c:pt>
                <c:pt idx="168">
                  <c:v>-7.5299500022083521E-3</c:v>
                </c:pt>
                <c:pt idx="169">
                  <c:v>-8.5530500000459142E-3</c:v>
                </c:pt>
                <c:pt idx="170">
                  <c:v>-9.599250006431248E-3</c:v>
                </c:pt>
                <c:pt idx="171">
                  <c:v>-9.9956000049132854E-3</c:v>
                </c:pt>
                <c:pt idx="172">
                  <c:v>-8.9744500000961125E-3</c:v>
                </c:pt>
                <c:pt idx="173">
                  <c:v>-9.1351000010035932E-3</c:v>
                </c:pt>
                <c:pt idx="175">
                  <c:v>-8.8271500062546693E-3</c:v>
                </c:pt>
                <c:pt idx="176">
                  <c:v>-1.0675999998056795E-2</c:v>
                </c:pt>
                <c:pt idx="177">
                  <c:v>-1.0959999999613501E-2</c:v>
                </c:pt>
                <c:pt idx="178">
                  <c:v>-9.328849999292288E-3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92D-4146-9FCD-C8F245153260}"/>
            </c:ext>
          </c:extLst>
        </c:ser>
        <c:ser>
          <c:idx val="6"/>
          <c:order val="6"/>
          <c:tx>
            <c:strRef>
              <c:f>'B (4)'!$N$20</c:f>
              <c:strCache>
                <c:ptCount val="1"/>
                <c:pt idx="0">
                  <c:v>Other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(4)'!$D$21:$D$91</c:f>
                <c:numCache>
                  <c:formatCode>General</c:formatCode>
                  <c:ptCount val="7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5">
                    <c:v>0</c:v>
                  </c:pt>
                  <c:pt idx="46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9">
                    <c:v>0</c:v>
                  </c:pt>
                </c:numCache>
              </c:numRef>
            </c:plus>
            <c:minus>
              <c:numRef>
                <c:f>'B (4)'!$D$21:$D$91</c:f>
                <c:numCache>
                  <c:formatCode>General</c:formatCode>
                  <c:ptCount val="7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5">
                    <c:v>0</c:v>
                  </c:pt>
                  <c:pt idx="46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(4)'!$F$21:$F$767</c:f>
              <c:numCache>
                <c:formatCode>General</c:formatCode>
                <c:ptCount val="747"/>
                <c:pt idx="0">
                  <c:v>-76679</c:v>
                </c:pt>
                <c:pt idx="1">
                  <c:v>-75662.5</c:v>
                </c:pt>
                <c:pt idx="2">
                  <c:v>-70480</c:v>
                </c:pt>
                <c:pt idx="3">
                  <c:v>-70477</c:v>
                </c:pt>
                <c:pt idx="4">
                  <c:v>-70471</c:v>
                </c:pt>
                <c:pt idx="5">
                  <c:v>-70468.5</c:v>
                </c:pt>
                <c:pt idx="6">
                  <c:v>-70465.5</c:v>
                </c:pt>
                <c:pt idx="7">
                  <c:v>-70459.5</c:v>
                </c:pt>
                <c:pt idx="8">
                  <c:v>-70419</c:v>
                </c:pt>
                <c:pt idx="9">
                  <c:v>-70384</c:v>
                </c:pt>
                <c:pt idx="10">
                  <c:v>-70366</c:v>
                </c:pt>
                <c:pt idx="11">
                  <c:v>-70363.5</c:v>
                </c:pt>
                <c:pt idx="12">
                  <c:v>-70273</c:v>
                </c:pt>
                <c:pt idx="13">
                  <c:v>-70270</c:v>
                </c:pt>
                <c:pt idx="14">
                  <c:v>-70200</c:v>
                </c:pt>
                <c:pt idx="15">
                  <c:v>-70197</c:v>
                </c:pt>
                <c:pt idx="16">
                  <c:v>-70182.5</c:v>
                </c:pt>
                <c:pt idx="17">
                  <c:v>-58929</c:v>
                </c:pt>
                <c:pt idx="18">
                  <c:v>-58859</c:v>
                </c:pt>
                <c:pt idx="19">
                  <c:v>-58809.5</c:v>
                </c:pt>
                <c:pt idx="20">
                  <c:v>-58725</c:v>
                </c:pt>
                <c:pt idx="21">
                  <c:v>-58649</c:v>
                </c:pt>
                <c:pt idx="22">
                  <c:v>-58634.5</c:v>
                </c:pt>
                <c:pt idx="23">
                  <c:v>-58587.5</c:v>
                </c:pt>
                <c:pt idx="24">
                  <c:v>-57618</c:v>
                </c:pt>
                <c:pt idx="25">
                  <c:v>-56575</c:v>
                </c:pt>
                <c:pt idx="26">
                  <c:v>-56449.5</c:v>
                </c:pt>
                <c:pt idx="27">
                  <c:v>-55389</c:v>
                </c:pt>
                <c:pt idx="28">
                  <c:v>-54536</c:v>
                </c:pt>
                <c:pt idx="29">
                  <c:v>-54416</c:v>
                </c:pt>
                <c:pt idx="30">
                  <c:v>-54416</c:v>
                </c:pt>
                <c:pt idx="31">
                  <c:v>-53411</c:v>
                </c:pt>
                <c:pt idx="32">
                  <c:v>-53236</c:v>
                </c:pt>
                <c:pt idx="33">
                  <c:v>-41509</c:v>
                </c:pt>
                <c:pt idx="34">
                  <c:v>-41506.5</c:v>
                </c:pt>
                <c:pt idx="35">
                  <c:v>-41506</c:v>
                </c:pt>
                <c:pt idx="36">
                  <c:v>-37335.5</c:v>
                </c:pt>
                <c:pt idx="37">
                  <c:v>-37309.5</c:v>
                </c:pt>
                <c:pt idx="38">
                  <c:v>-37306.5</c:v>
                </c:pt>
                <c:pt idx="39">
                  <c:v>-37041</c:v>
                </c:pt>
                <c:pt idx="40">
                  <c:v>-37038</c:v>
                </c:pt>
                <c:pt idx="41">
                  <c:v>-35960</c:v>
                </c:pt>
                <c:pt idx="42">
                  <c:v>-35164.5</c:v>
                </c:pt>
                <c:pt idx="43">
                  <c:v>-35094</c:v>
                </c:pt>
                <c:pt idx="44">
                  <c:v>-34904.5</c:v>
                </c:pt>
                <c:pt idx="45">
                  <c:v>-34885</c:v>
                </c:pt>
                <c:pt idx="46">
                  <c:v>-32007.5</c:v>
                </c:pt>
                <c:pt idx="47">
                  <c:v>-31051</c:v>
                </c:pt>
                <c:pt idx="48">
                  <c:v>-31051</c:v>
                </c:pt>
                <c:pt idx="49">
                  <c:v>-30771</c:v>
                </c:pt>
                <c:pt idx="50">
                  <c:v>-29737.5</c:v>
                </c:pt>
                <c:pt idx="51">
                  <c:v>-29704.5</c:v>
                </c:pt>
                <c:pt idx="52">
                  <c:v>-28800</c:v>
                </c:pt>
                <c:pt idx="53">
                  <c:v>-28799.5</c:v>
                </c:pt>
                <c:pt idx="54">
                  <c:v>-28703.5</c:v>
                </c:pt>
                <c:pt idx="55">
                  <c:v>-28703.5</c:v>
                </c:pt>
                <c:pt idx="56">
                  <c:v>-28651</c:v>
                </c:pt>
                <c:pt idx="57">
                  <c:v>-28645</c:v>
                </c:pt>
                <c:pt idx="58">
                  <c:v>-28645</c:v>
                </c:pt>
                <c:pt idx="59">
                  <c:v>-28645</c:v>
                </c:pt>
                <c:pt idx="60">
                  <c:v>-27926</c:v>
                </c:pt>
                <c:pt idx="61">
                  <c:v>-27920</c:v>
                </c:pt>
                <c:pt idx="62">
                  <c:v>-27728</c:v>
                </c:pt>
                <c:pt idx="63">
                  <c:v>-27728</c:v>
                </c:pt>
                <c:pt idx="64">
                  <c:v>-27725</c:v>
                </c:pt>
                <c:pt idx="65">
                  <c:v>-27725</c:v>
                </c:pt>
                <c:pt idx="66">
                  <c:v>-27710.5</c:v>
                </c:pt>
                <c:pt idx="67">
                  <c:v>-27704</c:v>
                </c:pt>
                <c:pt idx="68">
                  <c:v>-26497</c:v>
                </c:pt>
                <c:pt idx="69">
                  <c:v>-24494</c:v>
                </c:pt>
                <c:pt idx="70">
                  <c:v>-24423</c:v>
                </c:pt>
                <c:pt idx="71">
                  <c:v>-24420</c:v>
                </c:pt>
                <c:pt idx="72">
                  <c:v>-24386</c:v>
                </c:pt>
                <c:pt idx="73">
                  <c:v>-24357</c:v>
                </c:pt>
                <c:pt idx="74">
                  <c:v>-24354</c:v>
                </c:pt>
                <c:pt idx="75">
                  <c:v>-24351</c:v>
                </c:pt>
                <c:pt idx="76">
                  <c:v>-23454</c:v>
                </c:pt>
                <c:pt idx="77">
                  <c:v>-23439.5</c:v>
                </c:pt>
                <c:pt idx="78">
                  <c:v>-23439.5</c:v>
                </c:pt>
                <c:pt idx="79">
                  <c:v>-23410</c:v>
                </c:pt>
                <c:pt idx="80">
                  <c:v>-21479</c:v>
                </c:pt>
                <c:pt idx="81">
                  <c:v>-19865</c:v>
                </c:pt>
                <c:pt idx="82">
                  <c:v>-19252.5</c:v>
                </c:pt>
                <c:pt idx="83">
                  <c:v>-19221</c:v>
                </c:pt>
                <c:pt idx="84">
                  <c:v>-19221</c:v>
                </c:pt>
                <c:pt idx="85">
                  <c:v>-19075</c:v>
                </c:pt>
                <c:pt idx="86">
                  <c:v>-17985.5</c:v>
                </c:pt>
                <c:pt idx="87">
                  <c:v>-17985</c:v>
                </c:pt>
                <c:pt idx="88">
                  <c:v>-17240</c:v>
                </c:pt>
                <c:pt idx="89">
                  <c:v>-17167</c:v>
                </c:pt>
                <c:pt idx="90">
                  <c:v>-17018.5</c:v>
                </c:pt>
                <c:pt idx="91">
                  <c:v>-17018.5</c:v>
                </c:pt>
                <c:pt idx="92">
                  <c:v>-16985.5</c:v>
                </c:pt>
                <c:pt idx="93">
                  <c:v>-16107</c:v>
                </c:pt>
                <c:pt idx="94">
                  <c:v>-16062.5</c:v>
                </c:pt>
                <c:pt idx="95">
                  <c:v>-16030.5</c:v>
                </c:pt>
                <c:pt idx="96">
                  <c:v>-15948.5</c:v>
                </c:pt>
                <c:pt idx="97">
                  <c:v>-15895.5</c:v>
                </c:pt>
                <c:pt idx="98">
                  <c:v>-15869.5</c:v>
                </c:pt>
                <c:pt idx="99">
                  <c:v>-15230</c:v>
                </c:pt>
                <c:pt idx="100">
                  <c:v>-14886</c:v>
                </c:pt>
                <c:pt idx="101">
                  <c:v>-14847</c:v>
                </c:pt>
                <c:pt idx="102">
                  <c:v>-14824</c:v>
                </c:pt>
                <c:pt idx="103">
                  <c:v>-14821</c:v>
                </c:pt>
                <c:pt idx="104">
                  <c:v>-14149</c:v>
                </c:pt>
                <c:pt idx="105">
                  <c:v>-13776</c:v>
                </c:pt>
                <c:pt idx="106">
                  <c:v>-12698</c:v>
                </c:pt>
                <c:pt idx="107">
                  <c:v>-11759</c:v>
                </c:pt>
                <c:pt idx="108">
                  <c:v>-11643.5</c:v>
                </c:pt>
                <c:pt idx="109">
                  <c:v>-10650</c:v>
                </c:pt>
                <c:pt idx="110">
                  <c:v>-9642</c:v>
                </c:pt>
                <c:pt idx="111">
                  <c:v>-9503</c:v>
                </c:pt>
                <c:pt idx="112">
                  <c:v>-9490.5</c:v>
                </c:pt>
                <c:pt idx="113">
                  <c:v>-8438.5</c:v>
                </c:pt>
                <c:pt idx="114">
                  <c:v>-8368</c:v>
                </c:pt>
                <c:pt idx="115">
                  <c:v>-7606</c:v>
                </c:pt>
                <c:pt idx="116">
                  <c:v>-7547.5</c:v>
                </c:pt>
                <c:pt idx="117">
                  <c:v>-7546.5</c:v>
                </c:pt>
                <c:pt idx="118">
                  <c:v>-7320</c:v>
                </c:pt>
                <c:pt idx="119">
                  <c:v>-7320</c:v>
                </c:pt>
                <c:pt idx="120">
                  <c:v>-7188.5</c:v>
                </c:pt>
                <c:pt idx="121">
                  <c:v>-6631</c:v>
                </c:pt>
                <c:pt idx="122">
                  <c:v>-6496.5</c:v>
                </c:pt>
                <c:pt idx="123">
                  <c:v>-6493.5</c:v>
                </c:pt>
                <c:pt idx="124">
                  <c:v>-6397</c:v>
                </c:pt>
                <c:pt idx="125">
                  <c:v>-6242</c:v>
                </c:pt>
                <c:pt idx="126">
                  <c:v>-5510.5</c:v>
                </c:pt>
                <c:pt idx="127">
                  <c:v>-5490</c:v>
                </c:pt>
                <c:pt idx="128">
                  <c:v>-5374</c:v>
                </c:pt>
                <c:pt idx="129">
                  <c:v>-5251.5</c:v>
                </c:pt>
                <c:pt idx="130">
                  <c:v>-5208.5</c:v>
                </c:pt>
                <c:pt idx="131">
                  <c:v>-5194</c:v>
                </c:pt>
                <c:pt idx="132">
                  <c:v>-5177</c:v>
                </c:pt>
                <c:pt idx="133">
                  <c:v>-5101</c:v>
                </c:pt>
                <c:pt idx="134">
                  <c:v>-4161</c:v>
                </c:pt>
                <c:pt idx="135">
                  <c:v>-3514</c:v>
                </c:pt>
                <c:pt idx="136">
                  <c:v>-3209.5</c:v>
                </c:pt>
                <c:pt idx="137">
                  <c:v>-3185.5</c:v>
                </c:pt>
                <c:pt idx="138">
                  <c:v>-3080</c:v>
                </c:pt>
                <c:pt idx="139">
                  <c:v>-2177.5</c:v>
                </c:pt>
                <c:pt idx="140">
                  <c:v>-2175.5</c:v>
                </c:pt>
                <c:pt idx="141">
                  <c:v>-2169.5</c:v>
                </c:pt>
                <c:pt idx="142">
                  <c:v>-2160</c:v>
                </c:pt>
                <c:pt idx="143">
                  <c:v>-2160</c:v>
                </c:pt>
                <c:pt idx="144">
                  <c:v>-2157</c:v>
                </c:pt>
                <c:pt idx="145">
                  <c:v>-2145.5</c:v>
                </c:pt>
                <c:pt idx="146">
                  <c:v>-2145.5</c:v>
                </c:pt>
                <c:pt idx="147">
                  <c:v>-2099.5</c:v>
                </c:pt>
                <c:pt idx="148">
                  <c:v>-2091</c:v>
                </c:pt>
                <c:pt idx="149">
                  <c:v>-2090.5</c:v>
                </c:pt>
                <c:pt idx="150">
                  <c:v>-2053</c:v>
                </c:pt>
                <c:pt idx="151">
                  <c:v>-2015</c:v>
                </c:pt>
                <c:pt idx="152">
                  <c:v>-2015</c:v>
                </c:pt>
                <c:pt idx="153">
                  <c:v>-2015</c:v>
                </c:pt>
                <c:pt idx="154">
                  <c:v>-2008.5</c:v>
                </c:pt>
                <c:pt idx="155">
                  <c:v>-2008.5</c:v>
                </c:pt>
                <c:pt idx="156">
                  <c:v>-1184</c:v>
                </c:pt>
                <c:pt idx="157">
                  <c:v>-1184</c:v>
                </c:pt>
                <c:pt idx="158">
                  <c:v>-1056</c:v>
                </c:pt>
                <c:pt idx="159">
                  <c:v>-1056</c:v>
                </c:pt>
                <c:pt idx="160">
                  <c:v>-1035.5</c:v>
                </c:pt>
                <c:pt idx="161">
                  <c:v>-1035.5</c:v>
                </c:pt>
                <c:pt idx="162">
                  <c:v>-1013</c:v>
                </c:pt>
                <c:pt idx="163">
                  <c:v>-927.5</c:v>
                </c:pt>
                <c:pt idx="164">
                  <c:v>-927.5</c:v>
                </c:pt>
                <c:pt idx="165">
                  <c:v>-876</c:v>
                </c:pt>
                <c:pt idx="166">
                  <c:v>-876</c:v>
                </c:pt>
                <c:pt idx="167">
                  <c:v>-303</c:v>
                </c:pt>
                <c:pt idx="168">
                  <c:v>-256.5</c:v>
                </c:pt>
                <c:pt idx="169">
                  <c:v>-253.5</c:v>
                </c:pt>
                <c:pt idx="170">
                  <c:v>-247.5</c:v>
                </c:pt>
                <c:pt idx="171">
                  <c:v>-172</c:v>
                </c:pt>
                <c:pt idx="172">
                  <c:v>-171.5</c:v>
                </c:pt>
                <c:pt idx="173">
                  <c:v>-137</c:v>
                </c:pt>
                <c:pt idx="174">
                  <c:v>-57.5</c:v>
                </c:pt>
                <c:pt idx="175">
                  <c:v>-20.5</c:v>
                </c:pt>
                <c:pt idx="176">
                  <c:v>-20</c:v>
                </c:pt>
                <c:pt idx="177">
                  <c:v>0</c:v>
                </c:pt>
                <c:pt idx="178">
                  <c:v>0.5</c:v>
                </c:pt>
                <c:pt idx="179">
                  <c:v>4.5</c:v>
                </c:pt>
                <c:pt idx="180">
                  <c:v>4.5</c:v>
                </c:pt>
                <c:pt idx="181">
                  <c:v>947.5</c:v>
                </c:pt>
                <c:pt idx="182">
                  <c:v>989.5</c:v>
                </c:pt>
                <c:pt idx="183">
                  <c:v>992</c:v>
                </c:pt>
                <c:pt idx="184">
                  <c:v>1112</c:v>
                </c:pt>
                <c:pt idx="185">
                  <c:v>1163.5</c:v>
                </c:pt>
                <c:pt idx="186">
                  <c:v>1175.5</c:v>
                </c:pt>
                <c:pt idx="187">
                  <c:v>1178</c:v>
                </c:pt>
                <c:pt idx="188">
                  <c:v>1190</c:v>
                </c:pt>
                <c:pt idx="189">
                  <c:v>1301.5</c:v>
                </c:pt>
                <c:pt idx="190">
                  <c:v>1301.5</c:v>
                </c:pt>
                <c:pt idx="191">
                  <c:v>1301.5</c:v>
                </c:pt>
              </c:numCache>
            </c:numRef>
          </c:xVal>
          <c:yVal>
            <c:numRef>
              <c:f>'B (4)'!$N$21:$N$767</c:f>
              <c:numCache>
                <c:formatCode>General</c:formatCode>
                <c:ptCount val="747"/>
                <c:pt idx="36">
                  <c:v>-8.2511650005471893E-2</c:v>
                </c:pt>
                <c:pt idx="41">
                  <c:v>4.0491999992809724E-2</c:v>
                </c:pt>
                <c:pt idx="42">
                  <c:v>-1.5238350002618972E-2</c:v>
                </c:pt>
                <c:pt idx="43">
                  <c:v>-1.263620000827359E-2</c:v>
                </c:pt>
                <c:pt idx="44">
                  <c:v>-3.2840350002516061E-2</c:v>
                </c:pt>
                <c:pt idx="47">
                  <c:v>4.902699998638127E-3</c:v>
                </c:pt>
                <c:pt idx="48">
                  <c:v>1.390269999683369E-2</c:v>
                </c:pt>
                <c:pt idx="49">
                  <c:v>1.7946699997992255E-2</c:v>
                </c:pt>
                <c:pt idx="50">
                  <c:v>-4.6396250007092021E-2</c:v>
                </c:pt>
                <c:pt idx="51">
                  <c:v>5.1196499989600852E-3</c:v>
                </c:pt>
                <c:pt idx="68">
                  <c:v>1.0968999995384365E-3</c:v>
                </c:pt>
                <c:pt idx="70">
                  <c:v>4.1870999993989244E-3</c:v>
                </c:pt>
                <c:pt idx="71">
                  <c:v>-1.5766000004077796E-2</c:v>
                </c:pt>
                <c:pt idx="82">
                  <c:v>2.3519249996752478E-2</c:v>
                </c:pt>
                <c:pt idx="92">
                  <c:v>7.1933499930310063E-3</c:v>
                </c:pt>
                <c:pt idx="94">
                  <c:v>-3.9437500017811544E-3</c:v>
                </c:pt>
                <c:pt idx="95">
                  <c:v>9.8898500000359491E-3</c:v>
                </c:pt>
                <c:pt idx="96">
                  <c:v>2.1838449996721465E-2</c:v>
                </c:pt>
                <c:pt idx="97">
                  <c:v>-1.7999650008277968E-2</c:v>
                </c:pt>
                <c:pt idx="98">
                  <c:v>6.7401499982224777E-3</c:v>
                </c:pt>
                <c:pt idx="101">
                  <c:v>3.291900000476744E-3</c:v>
                </c:pt>
                <c:pt idx="102">
                  <c:v>1.4584799995645881E-2</c:v>
                </c:pt>
                <c:pt idx="103">
                  <c:v>1.663169999665115E-2</c:v>
                </c:pt>
                <c:pt idx="108">
                  <c:v>7.3399499960942194E-3</c:v>
                </c:pt>
                <c:pt idx="139">
                  <c:v>-8.3208250005554873E-2</c:v>
                </c:pt>
                <c:pt idx="143">
                  <c:v>-2.2680000038235448E-3</c:v>
                </c:pt>
                <c:pt idx="144">
                  <c:v>-6.592110000201501E-2</c:v>
                </c:pt>
                <c:pt idx="146">
                  <c:v>-1.374650004436262E-3</c:v>
                </c:pt>
                <c:pt idx="151">
                  <c:v>-2.7345000053173862E-3</c:v>
                </c:pt>
                <c:pt idx="152">
                  <c:v>-2.7345000053173862E-3</c:v>
                </c:pt>
                <c:pt idx="155">
                  <c:v>-7.9955000546760857E-4</c:v>
                </c:pt>
                <c:pt idx="157">
                  <c:v>-5.2432000011322089E-3</c:v>
                </c:pt>
                <c:pt idx="159">
                  <c:v>-5.5088000008254312E-3</c:v>
                </c:pt>
                <c:pt idx="161">
                  <c:v>-4.0216500055976212E-3</c:v>
                </c:pt>
                <c:pt idx="162">
                  <c:v>-5.4699000029359013E-3</c:v>
                </c:pt>
                <c:pt idx="164">
                  <c:v>-5.5332499978248961E-3</c:v>
                </c:pt>
                <c:pt idx="166">
                  <c:v>-1.0494800000742543E-2</c:v>
                </c:pt>
                <c:pt idx="174">
                  <c:v>-8.9322500061825849E-3</c:v>
                </c:pt>
                <c:pt idx="179">
                  <c:v>-8.5296499964897521E-3</c:v>
                </c:pt>
                <c:pt idx="180">
                  <c:v>-8.5296499964897521E-3</c:v>
                </c:pt>
                <c:pt idx="181">
                  <c:v>-1.2720750004518777E-2</c:v>
                </c:pt>
                <c:pt idx="182">
                  <c:v>-1.1964149998675566E-2</c:v>
                </c:pt>
                <c:pt idx="183">
                  <c:v>2.9941599997982848E-2</c:v>
                </c:pt>
                <c:pt idx="184">
                  <c:v>-1.2582400006067473E-2</c:v>
                </c:pt>
                <c:pt idx="185">
                  <c:v>-1.3043949998973403E-2</c:v>
                </c:pt>
                <c:pt idx="186">
                  <c:v>-1.4156350000121165E-2</c:v>
                </c:pt>
                <c:pt idx="187">
                  <c:v>-1.3650600005348679E-2</c:v>
                </c:pt>
                <c:pt idx="188">
                  <c:v>-1.3963000004878268E-2</c:v>
                </c:pt>
                <c:pt idx="189">
                  <c:v>-1.3686550002603326E-2</c:v>
                </c:pt>
                <c:pt idx="190">
                  <c:v>-1.3686550002603326E-2</c:v>
                </c:pt>
                <c:pt idx="191">
                  <c:v>-1.3686550002603326E-2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92D-4146-9FCD-C8F245153260}"/>
            </c:ext>
          </c:extLst>
        </c:ser>
        <c:ser>
          <c:idx val="7"/>
          <c:order val="7"/>
          <c:tx>
            <c:strRef>
              <c:f>'B (4)'!$O$20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'B (4)'!$F$21:$F$767</c:f>
              <c:numCache>
                <c:formatCode>General</c:formatCode>
                <c:ptCount val="747"/>
                <c:pt idx="0">
                  <c:v>-76679</c:v>
                </c:pt>
                <c:pt idx="1">
                  <c:v>-75662.5</c:v>
                </c:pt>
                <c:pt idx="2">
                  <c:v>-70480</c:v>
                </c:pt>
                <c:pt idx="3">
                  <c:v>-70477</c:v>
                </c:pt>
                <c:pt idx="4">
                  <c:v>-70471</c:v>
                </c:pt>
                <c:pt idx="5">
                  <c:v>-70468.5</c:v>
                </c:pt>
                <c:pt idx="6">
                  <c:v>-70465.5</c:v>
                </c:pt>
                <c:pt idx="7">
                  <c:v>-70459.5</c:v>
                </c:pt>
                <c:pt idx="8">
                  <c:v>-70419</c:v>
                </c:pt>
                <c:pt idx="9">
                  <c:v>-70384</c:v>
                </c:pt>
                <c:pt idx="10">
                  <c:v>-70366</c:v>
                </c:pt>
                <c:pt idx="11">
                  <c:v>-70363.5</c:v>
                </c:pt>
                <c:pt idx="12">
                  <c:v>-70273</c:v>
                </c:pt>
                <c:pt idx="13">
                  <c:v>-70270</c:v>
                </c:pt>
                <c:pt idx="14">
                  <c:v>-70200</c:v>
                </c:pt>
                <c:pt idx="15">
                  <c:v>-70197</c:v>
                </c:pt>
                <c:pt idx="16">
                  <c:v>-70182.5</c:v>
                </c:pt>
                <c:pt idx="17">
                  <c:v>-58929</c:v>
                </c:pt>
                <c:pt idx="18">
                  <c:v>-58859</c:v>
                </c:pt>
                <c:pt idx="19">
                  <c:v>-58809.5</c:v>
                </c:pt>
                <c:pt idx="20">
                  <c:v>-58725</c:v>
                </c:pt>
                <c:pt idx="21">
                  <c:v>-58649</c:v>
                </c:pt>
                <c:pt idx="22">
                  <c:v>-58634.5</c:v>
                </c:pt>
                <c:pt idx="23">
                  <c:v>-58587.5</c:v>
                </c:pt>
                <c:pt idx="24">
                  <c:v>-57618</c:v>
                </c:pt>
                <c:pt idx="25">
                  <c:v>-56575</c:v>
                </c:pt>
                <c:pt idx="26">
                  <c:v>-56449.5</c:v>
                </c:pt>
                <c:pt idx="27">
                  <c:v>-55389</c:v>
                </c:pt>
                <c:pt idx="28">
                  <c:v>-54536</c:v>
                </c:pt>
                <c:pt idx="29">
                  <c:v>-54416</c:v>
                </c:pt>
                <c:pt idx="30">
                  <c:v>-54416</c:v>
                </c:pt>
                <c:pt idx="31">
                  <c:v>-53411</c:v>
                </c:pt>
                <c:pt idx="32">
                  <c:v>-53236</c:v>
                </c:pt>
                <c:pt idx="33">
                  <c:v>-41509</c:v>
                </c:pt>
                <c:pt idx="34">
                  <c:v>-41506.5</c:v>
                </c:pt>
                <c:pt idx="35">
                  <c:v>-41506</c:v>
                </c:pt>
                <c:pt idx="36">
                  <c:v>-37335.5</c:v>
                </c:pt>
                <c:pt idx="37">
                  <c:v>-37309.5</c:v>
                </c:pt>
                <c:pt idx="38">
                  <c:v>-37306.5</c:v>
                </c:pt>
                <c:pt idx="39">
                  <c:v>-37041</c:v>
                </c:pt>
                <c:pt idx="40">
                  <c:v>-37038</c:v>
                </c:pt>
                <c:pt idx="41">
                  <c:v>-35960</c:v>
                </c:pt>
                <c:pt idx="42">
                  <c:v>-35164.5</c:v>
                </c:pt>
                <c:pt idx="43">
                  <c:v>-35094</c:v>
                </c:pt>
                <c:pt idx="44">
                  <c:v>-34904.5</c:v>
                </c:pt>
                <c:pt idx="45">
                  <c:v>-34885</c:v>
                </c:pt>
                <c:pt idx="46">
                  <c:v>-32007.5</c:v>
                </c:pt>
                <c:pt idx="47">
                  <c:v>-31051</c:v>
                </c:pt>
                <c:pt idx="48">
                  <c:v>-31051</c:v>
                </c:pt>
                <c:pt idx="49">
                  <c:v>-30771</c:v>
                </c:pt>
                <c:pt idx="50">
                  <c:v>-29737.5</c:v>
                </c:pt>
                <c:pt idx="51">
                  <c:v>-29704.5</c:v>
                </c:pt>
                <c:pt idx="52">
                  <c:v>-28800</c:v>
                </c:pt>
                <c:pt idx="53">
                  <c:v>-28799.5</c:v>
                </c:pt>
                <c:pt idx="54">
                  <c:v>-28703.5</c:v>
                </c:pt>
                <c:pt idx="55">
                  <c:v>-28703.5</c:v>
                </c:pt>
                <c:pt idx="56">
                  <c:v>-28651</c:v>
                </c:pt>
                <c:pt idx="57">
                  <c:v>-28645</c:v>
                </c:pt>
                <c:pt idx="58">
                  <c:v>-28645</c:v>
                </c:pt>
                <c:pt idx="59">
                  <c:v>-28645</c:v>
                </c:pt>
                <c:pt idx="60">
                  <c:v>-27926</c:v>
                </c:pt>
                <c:pt idx="61">
                  <c:v>-27920</c:v>
                </c:pt>
                <c:pt idx="62">
                  <c:v>-27728</c:v>
                </c:pt>
                <c:pt idx="63">
                  <c:v>-27728</c:v>
                </c:pt>
                <c:pt idx="64">
                  <c:v>-27725</c:v>
                </c:pt>
                <c:pt idx="65">
                  <c:v>-27725</c:v>
                </c:pt>
                <c:pt idx="66">
                  <c:v>-27710.5</c:v>
                </c:pt>
                <c:pt idx="67">
                  <c:v>-27704</c:v>
                </c:pt>
                <c:pt idx="68">
                  <c:v>-26497</c:v>
                </c:pt>
                <c:pt idx="69">
                  <c:v>-24494</c:v>
                </c:pt>
                <c:pt idx="70">
                  <c:v>-24423</c:v>
                </c:pt>
                <c:pt idx="71">
                  <c:v>-24420</c:v>
                </c:pt>
                <c:pt idx="72">
                  <c:v>-24386</c:v>
                </c:pt>
                <c:pt idx="73">
                  <c:v>-24357</c:v>
                </c:pt>
                <c:pt idx="74">
                  <c:v>-24354</c:v>
                </c:pt>
                <c:pt idx="75">
                  <c:v>-24351</c:v>
                </c:pt>
                <c:pt idx="76">
                  <c:v>-23454</c:v>
                </c:pt>
                <c:pt idx="77">
                  <c:v>-23439.5</c:v>
                </c:pt>
                <c:pt idx="78">
                  <c:v>-23439.5</c:v>
                </c:pt>
                <c:pt idx="79">
                  <c:v>-23410</c:v>
                </c:pt>
                <c:pt idx="80">
                  <c:v>-21479</c:v>
                </c:pt>
                <c:pt idx="81">
                  <c:v>-19865</c:v>
                </c:pt>
                <c:pt idx="82">
                  <c:v>-19252.5</c:v>
                </c:pt>
                <c:pt idx="83">
                  <c:v>-19221</c:v>
                </c:pt>
                <c:pt idx="84">
                  <c:v>-19221</c:v>
                </c:pt>
                <c:pt idx="85">
                  <c:v>-19075</c:v>
                </c:pt>
                <c:pt idx="86">
                  <c:v>-17985.5</c:v>
                </c:pt>
                <c:pt idx="87">
                  <c:v>-17985</c:v>
                </c:pt>
                <c:pt idx="88">
                  <c:v>-17240</c:v>
                </c:pt>
                <c:pt idx="89">
                  <c:v>-17167</c:v>
                </c:pt>
                <c:pt idx="90">
                  <c:v>-17018.5</c:v>
                </c:pt>
                <c:pt idx="91">
                  <c:v>-17018.5</c:v>
                </c:pt>
                <c:pt idx="92">
                  <c:v>-16985.5</c:v>
                </c:pt>
                <c:pt idx="93">
                  <c:v>-16107</c:v>
                </c:pt>
                <c:pt idx="94">
                  <c:v>-16062.5</c:v>
                </c:pt>
                <c:pt idx="95">
                  <c:v>-16030.5</c:v>
                </c:pt>
                <c:pt idx="96">
                  <c:v>-15948.5</c:v>
                </c:pt>
                <c:pt idx="97">
                  <c:v>-15895.5</c:v>
                </c:pt>
                <c:pt idx="98">
                  <c:v>-15869.5</c:v>
                </c:pt>
                <c:pt idx="99">
                  <c:v>-15230</c:v>
                </c:pt>
                <c:pt idx="100">
                  <c:v>-14886</c:v>
                </c:pt>
                <c:pt idx="101">
                  <c:v>-14847</c:v>
                </c:pt>
                <c:pt idx="102">
                  <c:v>-14824</c:v>
                </c:pt>
                <c:pt idx="103">
                  <c:v>-14821</c:v>
                </c:pt>
                <c:pt idx="104">
                  <c:v>-14149</c:v>
                </c:pt>
                <c:pt idx="105">
                  <c:v>-13776</c:v>
                </c:pt>
                <c:pt idx="106">
                  <c:v>-12698</c:v>
                </c:pt>
                <c:pt idx="107">
                  <c:v>-11759</c:v>
                </c:pt>
                <c:pt idx="108">
                  <c:v>-11643.5</c:v>
                </c:pt>
                <c:pt idx="109">
                  <c:v>-10650</c:v>
                </c:pt>
                <c:pt idx="110">
                  <c:v>-9642</c:v>
                </c:pt>
                <c:pt idx="111">
                  <c:v>-9503</c:v>
                </c:pt>
                <c:pt idx="112">
                  <c:v>-9490.5</c:v>
                </c:pt>
                <c:pt idx="113">
                  <c:v>-8438.5</c:v>
                </c:pt>
                <c:pt idx="114">
                  <c:v>-8368</c:v>
                </c:pt>
                <c:pt idx="115">
                  <c:v>-7606</c:v>
                </c:pt>
                <c:pt idx="116">
                  <c:v>-7547.5</c:v>
                </c:pt>
                <c:pt idx="117">
                  <c:v>-7546.5</c:v>
                </c:pt>
                <c:pt idx="118">
                  <c:v>-7320</c:v>
                </c:pt>
                <c:pt idx="119">
                  <c:v>-7320</c:v>
                </c:pt>
                <c:pt idx="120">
                  <c:v>-7188.5</c:v>
                </c:pt>
                <c:pt idx="121">
                  <c:v>-6631</c:v>
                </c:pt>
                <c:pt idx="122">
                  <c:v>-6496.5</c:v>
                </c:pt>
                <c:pt idx="123">
                  <c:v>-6493.5</c:v>
                </c:pt>
                <c:pt idx="124">
                  <c:v>-6397</c:v>
                </c:pt>
                <c:pt idx="125">
                  <c:v>-6242</c:v>
                </c:pt>
                <c:pt idx="126">
                  <c:v>-5510.5</c:v>
                </c:pt>
                <c:pt idx="127">
                  <c:v>-5490</c:v>
                </c:pt>
                <c:pt idx="128">
                  <c:v>-5374</c:v>
                </c:pt>
                <c:pt idx="129">
                  <c:v>-5251.5</c:v>
                </c:pt>
                <c:pt idx="130">
                  <c:v>-5208.5</c:v>
                </c:pt>
                <c:pt idx="131">
                  <c:v>-5194</c:v>
                </c:pt>
                <c:pt idx="132">
                  <c:v>-5177</c:v>
                </c:pt>
                <c:pt idx="133">
                  <c:v>-5101</c:v>
                </c:pt>
                <c:pt idx="134">
                  <c:v>-4161</c:v>
                </c:pt>
                <c:pt idx="135">
                  <c:v>-3514</c:v>
                </c:pt>
                <c:pt idx="136">
                  <c:v>-3209.5</c:v>
                </c:pt>
                <c:pt idx="137">
                  <c:v>-3185.5</c:v>
                </c:pt>
                <c:pt idx="138">
                  <c:v>-3080</c:v>
                </c:pt>
                <c:pt idx="139">
                  <c:v>-2177.5</c:v>
                </c:pt>
                <c:pt idx="140">
                  <c:v>-2175.5</c:v>
                </c:pt>
                <c:pt idx="141">
                  <c:v>-2169.5</c:v>
                </c:pt>
                <c:pt idx="142">
                  <c:v>-2160</c:v>
                </c:pt>
                <c:pt idx="143">
                  <c:v>-2160</c:v>
                </c:pt>
                <c:pt idx="144">
                  <c:v>-2157</c:v>
                </c:pt>
                <c:pt idx="145">
                  <c:v>-2145.5</c:v>
                </c:pt>
                <c:pt idx="146">
                  <c:v>-2145.5</c:v>
                </c:pt>
                <c:pt idx="147">
                  <c:v>-2099.5</c:v>
                </c:pt>
                <c:pt idx="148">
                  <c:v>-2091</c:v>
                </c:pt>
                <c:pt idx="149">
                  <c:v>-2090.5</c:v>
                </c:pt>
                <c:pt idx="150">
                  <c:v>-2053</c:v>
                </c:pt>
                <c:pt idx="151">
                  <c:v>-2015</c:v>
                </c:pt>
                <c:pt idx="152">
                  <c:v>-2015</c:v>
                </c:pt>
                <c:pt idx="153">
                  <c:v>-2015</c:v>
                </c:pt>
                <c:pt idx="154">
                  <c:v>-2008.5</c:v>
                </c:pt>
                <c:pt idx="155">
                  <c:v>-2008.5</c:v>
                </c:pt>
                <c:pt idx="156">
                  <c:v>-1184</c:v>
                </c:pt>
                <c:pt idx="157">
                  <c:v>-1184</c:v>
                </c:pt>
                <c:pt idx="158">
                  <c:v>-1056</c:v>
                </c:pt>
                <c:pt idx="159">
                  <c:v>-1056</c:v>
                </c:pt>
                <c:pt idx="160">
                  <c:v>-1035.5</c:v>
                </c:pt>
                <c:pt idx="161">
                  <c:v>-1035.5</c:v>
                </c:pt>
                <c:pt idx="162">
                  <c:v>-1013</c:v>
                </c:pt>
                <c:pt idx="163">
                  <c:v>-927.5</c:v>
                </c:pt>
                <c:pt idx="164">
                  <c:v>-927.5</c:v>
                </c:pt>
                <c:pt idx="165">
                  <c:v>-876</c:v>
                </c:pt>
                <c:pt idx="166">
                  <c:v>-876</c:v>
                </c:pt>
                <c:pt idx="167">
                  <c:v>-303</c:v>
                </c:pt>
                <c:pt idx="168">
                  <c:v>-256.5</c:v>
                </c:pt>
                <c:pt idx="169">
                  <c:v>-253.5</c:v>
                </c:pt>
                <c:pt idx="170">
                  <c:v>-247.5</c:v>
                </c:pt>
                <c:pt idx="171">
                  <c:v>-172</c:v>
                </c:pt>
                <c:pt idx="172">
                  <c:v>-171.5</c:v>
                </c:pt>
                <c:pt idx="173">
                  <c:v>-137</c:v>
                </c:pt>
                <c:pt idx="174">
                  <c:v>-57.5</c:v>
                </c:pt>
                <c:pt idx="175">
                  <c:v>-20.5</c:v>
                </c:pt>
                <c:pt idx="176">
                  <c:v>-20</c:v>
                </c:pt>
                <c:pt idx="177">
                  <c:v>0</c:v>
                </c:pt>
                <c:pt idx="178">
                  <c:v>0.5</c:v>
                </c:pt>
                <c:pt idx="179">
                  <c:v>4.5</c:v>
                </c:pt>
                <c:pt idx="180">
                  <c:v>4.5</c:v>
                </c:pt>
                <c:pt idx="181">
                  <c:v>947.5</c:v>
                </c:pt>
                <c:pt idx="182">
                  <c:v>989.5</c:v>
                </c:pt>
                <c:pt idx="183">
                  <c:v>992</c:v>
                </c:pt>
                <c:pt idx="184">
                  <c:v>1112</c:v>
                </c:pt>
                <c:pt idx="185">
                  <c:v>1163.5</c:v>
                </c:pt>
                <c:pt idx="186">
                  <c:v>1175.5</c:v>
                </c:pt>
                <c:pt idx="187">
                  <c:v>1178</c:v>
                </c:pt>
                <c:pt idx="188">
                  <c:v>1190</c:v>
                </c:pt>
                <c:pt idx="189">
                  <c:v>1301.5</c:v>
                </c:pt>
                <c:pt idx="190">
                  <c:v>1301.5</c:v>
                </c:pt>
                <c:pt idx="191">
                  <c:v>1301.5</c:v>
                </c:pt>
              </c:numCache>
            </c:numRef>
          </c:xVal>
          <c:yVal>
            <c:numRef>
              <c:f>'B (4)'!$O$21:$O$767</c:f>
              <c:numCache>
                <c:formatCode>General</c:formatCode>
                <c:ptCount val="747"/>
                <c:pt idx="17">
                  <c:v>0.11796377758467248</c:v>
                </c:pt>
                <c:pt idx="18">
                  <c:v>0.11781235763917995</c:v>
                </c:pt>
                <c:pt idx="19">
                  <c:v>0.11770528210629595</c:v>
                </c:pt>
                <c:pt idx="20">
                  <c:v>0.11752249660066567</c:v>
                </c:pt>
                <c:pt idx="21">
                  <c:v>0.11735809780270236</c:v>
                </c:pt>
                <c:pt idx="22">
                  <c:v>0.11732673224256464</c:v>
                </c:pt>
                <c:pt idx="23">
                  <c:v>0.11722506456487679</c:v>
                </c:pt>
                <c:pt idx="24">
                  <c:v>0.11512789831980529</c:v>
                </c:pt>
                <c:pt idx="25">
                  <c:v>0.11287174113196663</c:v>
                </c:pt>
                <c:pt idx="26">
                  <c:v>0.11260026680111931</c:v>
                </c:pt>
                <c:pt idx="29">
                  <c:v>0.10820151738456141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92D-4146-9FCD-C8F245153260}"/>
            </c:ext>
          </c:extLst>
        </c:ser>
        <c:ser>
          <c:idx val="8"/>
          <c:order val="8"/>
          <c:tx>
            <c:strRef>
              <c:f>'B (4)'!$Y$1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'B (4)'!$X$2:$X$23</c:f>
              <c:numCache>
                <c:formatCode>General</c:formatCode>
                <c:ptCount val="22"/>
                <c:pt idx="0">
                  <c:v>-80000</c:v>
                </c:pt>
                <c:pt idx="1">
                  <c:v>-75000</c:v>
                </c:pt>
                <c:pt idx="2">
                  <c:v>-70000</c:v>
                </c:pt>
                <c:pt idx="3">
                  <c:v>-65000</c:v>
                </c:pt>
                <c:pt idx="4">
                  <c:v>-60000</c:v>
                </c:pt>
                <c:pt idx="5">
                  <c:v>-55000</c:v>
                </c:pt>
                <c:pt idx="6">
                  <c:v>-50000</c:v>
                </c:pt>
                <c:pt idx="7">
                  <c:v>-45000</c:v>
                </c:pt>
                <c:pt idx="8">
                  <c:v>-40000</c:v>
                </c:pt>
                <c:pt idx="9">
                  <c:v>-35000</c:v>
                </c:pt>
                <c:pt idx="10">
                  <c:v>-30000</c:v>
                </c:pt>
                <c:pt idx="11">
                  <c:v>-25000</c:v>
                </c:pt>
                <c:pt idx="12">
                  <c:v>-20000</c:v>
                </c:pt>
                <c:pt idx="13">
                  <c:v>-15000</c:v>
                </c:pt>
                <c:pt idx="14">
                  <c:v>-10000</c:v>
                </c:pt>
                <c:pt idx="15">
                  <c:v>-5000</c:v>
                </c:pt>
                <c:pt idx="16">
                  <c:v>0</c:v>
                </c:pt>
                <c:pt idx="17">
                  <c:v>5000</c:v>
                </c:pt>
              </c:numCache>
            </c:numRef>
          </c:xVal>
          <c:yVal>
            <c:numRef>
              <c:f>'B (4)'!$Y$2:$Y$23</c:f>
              <c:numCache>
                <c:formatCode>General</c:formatCode>
                <c:ptCount val="22"/>
                <c:pt idx="0">
                  <c:v>-0.27103697814370231</c:v>
                </c:pt>
                <c:pt idx="1">
                  <c:v>-0.22884359210565361</c:v>
                </c:pt>
                <c:pt idx="2">
                  <c:v>-0.19006588101828301</c:v>
                </c:pt>
                <c:pt idx="3">
                  <c:v>-0.15470384488159061</c:v>
                </c:pt>
                <c:pt idx="4">
                  <c:v>-0.12275748369557624</c:v>
                </c:pt>
                <c:pt idx="5">
                  <c:v>-9.4226797460240014E-2</c:v>
                </c:pt>
                <c:pt idx="6">
                  <c:v>-6.9111786175581905E-2</c:v>
                </c:pt>
                <c:pt idx="7">
                  <c:v>-4.7412449841601881E-2</c:v>
                </c:pt>
                <c:pt idx="8">
                  <c:v>-2.9128788458299998E-2</c:v>
                </c:pt>
                <c:pt idx="9">
                  <c:v>-1.42608020256762E-2</c:v>
                </c:pt>
                <c:pt idx="10">
                  <c:v>-2.8084905437305366E-3</c:v>
                </c:pt>
                <c:pt idx="11">
                  <c:v>5.2281459875370209E-3</c:v>
                </c:pt>
                <c:pt idx="12">
                  <c:v>9.8491075681264723E-3</c:v>
                </c:pt>
                <c:pt idx="13">
                  <c:v>1.1054394198037812E-2</c:v>
                </c:pt>
                <c:pt idx="14">
                  <c:v>8.8440058772710391E-3</c:v>
                </c:pt>
                <c:pt idx="15">
                  <c:v>3.2179426058261554E-3</c:v>
                </c:pt>
                <c:pt idx="16">
                  <c:v>-5.8237956162968396E-3</c:v>
                </c:pt>
                <c:pt idx="17">
                  <c:v>-1.8281208789097947E-2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92D-4146-9FCD-C8F2451532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2275568"/>
        <c:axId val="1"/>
      </c:scatterChart>
      <c:valAx>
        <c:axId val="512275568"/>
        <c:scaling>
          <c:orientation val="minMax"/>
          <c:max val="80000"/>
          <c:min val="-6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316969347441433"/>
              <c:y val="0.863057324840764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327354260089683E-2"/>
              <c:y val="0.378980891719745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227556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5.6801195814648729E-2"/>
          <c:y val="0.91719745222929938"/>
          <c:w val="0.93572496263079219"/>
          <c:h val="0.9808917197452229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VW Boo - O-C Diagr.</a:t>
            </a:r>
          </a:p>
        </c:rich>
      </c:tx>
      <c:layout>
        <c:manualLayout>
          <c:xMode val="edge"/>
          <c:yMode val="edge"/>
          <c:x val="0.36963748343338271"/>
          <c:y val="3.3132530120481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56458778843689"/>
          <c:y val="0.14457831325301204"/>
          <c:w val="0.80528182575582996"/>
          <c:h val="0.66566265060240959"/>
        </c:manualLayout>
      </c:layout>
      <c:scatterChart>
        <c:scatterStyle val="lineMarker"/>
        <c:varyColors val="0"/>
        <c:ser>
          <c:idx val="0"/>
          <c:order val="0"/>
          <c:tx>
            <c:strRef>
              <c:f>'B (4)'!$H$20:$H$20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'B (4)'!$F$21:$F$767</c:f>
              <c:numCache>
                <c:formatCode>General</c:formatCode>
                <c:ptCount val="747"/>
                <c:pt idx="0">
                  <c:v>-76679</c:v>
                </c:pt>
                <c:pt idx="1">
                  <c:v>-75662.5</c:v>
                </c:pt>
                <c:pt idx="2">
                  <c:v>-70480</c:v>
                </c:pt>
                <c:pt idx="3">
                  <c:v>-70477</c:v>
                </c:pt>
                <c:pt idx="4">
                  <c:v>-70471</c:v>
                </c:pt>
                <c:pt idx="5">
                  <c:v>-70468.5</c:v>
                </c:pt>
                <c:pt idx="6">
                  <c:v>-70465.5</c:v>
                </c:pt>
                <c:pt idx="7">
                  <c:v>-70459.5</c:v>
                </c:pt>
                <c:pt idx="8">
                  <c:v>-70419</c:v>
                </c:pt>
                <c:pt idx="9">
                  <c:v>-70384</c:v>
                </c:pt>
                <c:pt idx="10">
                  <c:v>-70366</c:v>
                </c:pt>
                <c:pt idx="11">
                  <c:v>-70363.5</c:v>
                </c:pt>
                <c:pt idx="12">
                  <c:v>-70273</c:v>
                </c:pt>
                <c:pt idx="13">
                  <c:v>-70270</c:v>
                </c:pt>
                <c:pt idx="14">
                  <c:v>-70200</c:v>
                </c:pt>
                <c:pt idx="15">
                  <c:v>-70197</c:v>
                </c:pt>
                <c:pt idx="16">
                  <c:v>-70182.5</c:v>
                </c:pt>
                <c:pt idx="17">
                  <c:v>-58929</c:v>
                </c:pt>
                <c:pt idx="18">
                  <c:v>-58859</c:v>
                </c:pt>
                <c:pt idx="19">
                  <c:v>-58809.5</c:v>
                </c:pt>
                <c:pt idx="20">
                  <c:v>-58725</c:v>
                </c:pt>
                <c:pt idx="21">
                  <c:v>-58649</c:v>
                </c:pt>
                <c:pt idx="22">
                  <c:v>-58634.5</c:v>
                </c:pt>
                <c:pt idx="23">
                  <c:v>-58587.5</c:v>
                </c:pt>
                <c:pt idx="24">
                  <c:v>-57618</c:v>
                </c:pt>
                <c:pt idx="25">
                  <c:v>-56575</c:v>
                </c:pt>
                <c:pt idx="26">
                  <c:v>-56449.5</c:v>
                </c:pt>
                <c:pt idx="27">
                  <c:v>-55389</c:v>
                </c:pt>
                <c:pt idx="28">
                  <c:v>-54536</c:v>
                </c:pt>
                <c:pt idx="29">
                  <c:v>-54416</c:v>
                </c:pt>
                <c:pt idx="30">
                  <c:v>-54416</c:v>
                </c:pt>
                <c:pt idx="31">
                  <c:v>-53411</c:v>
                </c:pt>
                <c:pt idx="32">
                  <c:v>-53236</c:v>
                </c:pt>
                <c:pt idx="33">
                  <c:v>-41509</c:v>
                </c:pt>
                <c:pt idx="34">
                  <c:v>-41506.5</c:v>
                </c:pt>
                <c:pt idx="35">
                  <c:v>-41506</c:v>
                </c:pt>
                <c:pt idx="36">
                  <c:v>-37335.5</c:v>
                </c:pt>
                <c:pt idx="37">
                  <c:v>-37309.5</c:v>
                </c:pt>
                <c:pt idx="38">
                  <c:v>-37306.5</c:v>
                </c:pt>
                <c:pt idx="39">
                  <c:v>-37041</c:v>
                </c:pt>
                <c:pt idx="40">
                  <c:v>-37038</c:v>
                </c:pt>
                <c:pt idx="41">
                  <c:v>-35960</c:v>
                </c:pt>
                <c:pt idx="42">
                  <c:v>-35164.5</c:v>
                </c:pt>
                <c:pt idx="43">
                  <c:v>-35094</c:v>
                </c:pt>
                <c:pt idx="44">
                  <c:v>-34904.5</c:v>
                </c:pt>
                <c:pt idx="45">
                  <c:v>-34885</c:v>
                </c:pt>
                <c:pt idx="46">
                  <c:v>-32007.5</c:v>
                </c:pt>
                <c:pt idx="47">
                  <c:v>-31051</c:v>
                </c:pt>
                <c:pt idx="48">
                  <c:v>-31051</c:v>
                </c:pt>
                <c:pt idx="49">
                  <c:v>-30771</c:v>
                </c:pt>
                <c:pt idx="50">
                  <c:v>-29737.5</c:v>
                </c:pt>
                <c:pt idx="51">
                  <c:v>-29704.5</c:v>
                </c:pt>
                <c:pt idx="52">
                  <c:v>-28800</c:v>
                </c:pt>
                <c:pt idx="53">
                  <c:v>-28799.5</c:v>
                </c:pt>
                <c:pt idx="54">
                  <c:v>-28703.5</c:v>
                </c:pt>
                <c:pt idx="55">
                  <c:v>-28703.5</c:v>
                </c:pt>
                <c:pt idx="56">
                  <c:v>-28651</c:v>
                </c:pt>
                <c:pt idx="57">
                  <c:v>-28645</c:v>
                </c:pt>
                <c:pt idx="58">
                  <c:v>-28645</c:v>
                </c:pt>
                <c:pt idx="59">
                  <c:v>-28645</c:v>
                </c:pt>
                <c:pt idx="60">
                  <c:v>-27926</c:v>
                </c:pt>
                <c:pt idx="61">
                  <c:v>-27920</c:v>
                </c:pt>
                <c:pt idx="62">
                  <c:v>-27728</c:v>
                </c:pt>
                <c:pt idx="63">
                  <c:v>-27728</c:v>
                </c:pt>
                <c:pt idx="64">
                  <c:v>-27725</c:v>
                </c:pt>
                <c:pt idx="65">
                  <c:v>-27725</c:v>
                </c:pt>
                <c:pt idx="66">
                  <c:v>-27710.5</c:v>
                </c:pt>
                <c:pt idx="67">
                  <c:v>-27704</c:v>
                </c:pt>
                <c:pt idx="68">
                  <c:v>-26497</c:v>
                </c:pt>
                <c:pt idx="69">
                  <c:v>-24494</c:v>
                </c:pt>
                <c:pt idx="70">
                  <c:v>-24423</c:v>
                </c:pt>
                <c:pt idx="71">
                  <c:v>-24420</c:v>
                </c:pt>
                <c:pt idx="72">
                  <c:v>-24386</c:v>
                </c:pt>
                <c:pt idx="73">
                  <c:v>-24357</c:v>
                </c:pt>
                <c:pt idx="74">
                  <c:v>-24354</c:v>
                </c:pt>
                <c:pt idx="75">
                  <c:v>-24351</c:v>
                </c:pt>
                <c:pt idx="76">
                  <c:v>-23454</c:v>
                </c:pt>
                <c:pt idx="77">
                  <c:v>-23439.5</c:v>
                </c:pt>
                <c:pt idx="78">
                  <c:v>-23439.5</c:v>
                </c:pt>
                <c:pt idx="79">
                  <c:v>-23410</c:v>
                </c:pt>
                <c:pt idx="80">
                  <c:v>-21479</c:v>
                </c:pt>
                <c:pt idx="81">
                  <c:v>-19865</c:v>
                </c:pt>
                <c:pt idx="82">
                  <c:v>-19252.5</c:v>
                </c:pt>
                <c:pt idx="83">
                  <c:v>-19221</c:v>
                </c:pt>
                <c:pt idx="84">
                  <c:v>-19221</c:v>
                </c:pt>
                <c:pt idx="85">
                  <c:v>-19075</c:v>
                </c:pt>
                <c:pt idx="86">
                  <c:v>-17985.5</c:v>
                </c:pt>
                <c:pt idx="87">
                  <c:v>-17985</c:v>
                </c:pt>
                <c:pt idx="88">
                  <c:v>-17240</c:v>
                </c:pt>
                <c:pt idx="89">
                  <c:v>-17167</c:v>
                </c:pt>
                <c:pt idx="90">
                  <c:v>-17018.5</c:v>
                </c:pt>
                <c:pt idx="91">
                  <c:v>-17018.5</c:v>
                </c:pt>
                <c:pt idx="92">
                  <c:v>-16985.5</c:v>
                </c:pt>
                <c:pt idx="93">
                  <c:v>-16107</c:v>
                </c:pt>
                <c:pt idx="94">
                  <c:v>-16062.5</c:v>
                </c:pt>
                <c:pt idx="95">
                  <c:v>-16030.5</c:v>
                </c:pt>
                <c:pt idx="96">
                  <c:v>-15948.5</c:v>
                </c:pt>
                <c:pt idx="97">
                  <c:v>-15895.5</c:v>
                </c:pt>
                <c:pt idx="98">
                  <c:v>-15869.5</c:v>
                </c:pt>
                <c:pt idx="99">
                  <c:v>-15230</c:v>
                </c:pt>
                <c:pt idx="100">
                  <c:v>-14886</c:v>
                </c:pt>
                <c:pt idx="101">
                  <c:v>-14847</c:v>
                </c:pt>
                <c:pt idx="102">
                  <c:v>-14824</c:v>
                </c:pt>
                <c:pt idx="103">
                  <c:v>-14821</c:v>
                </c:pt>
                <c:pt idx="104">
                  <c:v>-14149</c:v>
                </c:pt>
                <c:pt idx="105">
                  <c:v>-13776</c:v>
                </c:pt>
                <c:pt idx="106">
                  <c:v>-12698</c:v>
                </c:pt>
                <c:pt idx="107">
                  <c:v>-11759</c:v>
                </c:pt>
                <c:pt idx="108">
                  <c:v>-11643.5</c:v>
                </c:pt>
                <c:pt idx="109">
                  <c:v>-10650</c:v>
                </c:pt>
                <c:pt idx="110">
                  <c:v>-9642</c:v>
                </c:pt>
                <c:pt idx="111">
                  <c:v>-9503</c:v>
                </c:pt>
                <c:pt idx="112">
                  <c:v>-9490.5</c:v>
                </c:pt>
                <c:pt idx="113">
                  <c:v>-8438.5</c:v>
                </c:pt>
                <c:pt idx="114">
                  <c:v>-8368</c:v>
                </c:pt>
                <c:pt idx="115">
                  <c:v>-7606</c:v>
                </c:pt>
                <c:pt idx="116">
                  <c:v>-7547.5</c:v>
                </c:pt>
                <c:pt idx="117">
                  <c:v>-7546.5</c:v>
                </c:pt>
                <c:pt idx="118">
                  <c:v>-7320</c:v>
                </c:pt>
                <c:pt idx="119">
                  <c:v>-7320</c:v>
                </c:pt>
                <c:pt idx="120">
                  <c:v>-7188.5</c:v>
                </c:pt>
                <c:pt idx="121">
                  <c:v>-6631</c:v>
                </c:pt>
                <c:pt idx="122">
                  <c:v>-6496.5</c:v>
                </c:pt>
                <c:pt idx="123">
                  <c:v>-6493.5</c:v>
                </c:pt>
                <c:pt idx="124">
                  <c:v>-6397</c:v>
                </c:pt>
                <c:pt idx="125">
                  <c:v>-6242</c:v>
                </c:pt>
                <c:pt idx="126">
                  <c:v>-5510.5</c:v>
                </c:pt>
                <c:pt idx="127">
                  <c:v>-5490</c:v>
                </c:pt>
                <c:pt idx="128">
                  <c:v>-5374</c:v>
                </c:pt>
                <c:pt idx="129">
                  <c:v>-5251.5</c:v>
                </c:pt>
                <c:pt idx="130">
                  <c:v>-5208.5</c:v>
                </c:pt>
                <c:pt idx="131">
                  <c:v>-5194</c:v>
                </c:pt>
                <c:pt idx="132">
                  <c:v>-5177</c:v>
                </c:pt>
                <c:pt idx="133">
                  <c:v>-5101</c:v>
                </c:pt>
                <c:pt idx="134">
                  <c:v>-4161</c:v>
                </c:pt>
                <c:pt idx="135">
                  <c:v>-3514</c:v>
                </c:pt>
                <c:pt idx="136">
                  <c:v>-3209.5</c:v>
                </c:pt>
                <c:pt idx="137">
                  <c:v>-3185.5</c:v>
                </c:pt>
                <c:pt idx="138">
                  <c:v>-3080</c:v>
                </c:pt>
                <c:pt idx="139">
                  <c:v>-2177.5</c:v>
                </c:pt>
                <c:pt idx="140">
                  <c:v>-2175.5</c:v>
                </c:pt>
                <c:pt idx="141">
                  <c:v>-2169.5</c:v>
                </c:pt>
                <c:pt idx="142">
                  <c:v>-2160</c:v>
                </c:pt>
                <c:pt idx="143">
                  <c:v>-2160</c:v>
                </c:pt>
                <c:pt idx="144">
                  <c:v>-2157</c:v>
                </c:pt>
                <c:pt idx="145">
                  <c:v>-2145.5</c:v>
                </c:pt>
                <c:pt idx="146">
                  <c:v>-2145.5</c:v>
                </c:pt>
                <c:pt idx="147">
                  <c:v>-2099.5</c:v>
                </c:pt>
                <c:pt idx="148">
                  <c:v>-2091</c:v>
                </c:pt>
                <c:pt idx="149">
                  <c:v>-2090.5</c:v>
                </c:pt>
                <c:pt idx="150">
                  <c:v>-2053</c:v>
                </c:pt>
                <c:pt idx="151">
                  <c:v>-2015</c:v>
                </c:pt>
                <c:pt idx="152">
                  <c:v>-2015</c:v>
                </c:pt>
                <c:pt idx="153">
                  <c:v>-2015</c:v>
                </c:pt>
                <c:pt idx="154">
                  <c:v>-2008.5</c:v>
                </c:pt>
                <c:pt idx="155">
                  <c:v>-2008.5</c:v>
                </c:pt>
                <c:pt idx="156">
                  <c:v>-1184</c:v>
                </c:pt>
                <c:pt idx="157">
                  <c:v>-1184</c:v>
                </c:pt>
                <c:pt idx="158">
                  <c:v>-1056</c:v>
                </c:pt>
                <c:pt idx="159">
                  <c:v>-1056</c:v>
                </c:pt>
                <c:pt idx="160">
                  <c:v>-1035.5</c:v>
                </c:pt>
                <c:pt idx="161">
                  <c:v>-1035.5</c:v>
                </c:pt>
                <c:pt idx="162">
                  <c:v>-1013</c:v>
                </c:pt>
                <c:pt idx="163">
                  <c:v>-927.5</c:v>
                </c:pt>
                <c:pt idx="164">
                  <c:v>-927.5</c:v>
                </c:pt>
                <c:pt idx="165">
                  <c:v>-876</c:v>
                </c:pt>
                <c:pt idx="166">
                  <c:v>-876</c:v>
                </c:pt>
                <c:pt idx="167">
                  <c:v>-303</c:v>
                </c:pt>
                <c:pt idx="168">
                  <c:v>-256.5</c:v>
                </c:pt>
                <c:pt idx="169">
                  <c:v>-253.5</c:v>
                </c:pt>
                <c:pt idx="170">
                  <c:v>-247.5</c:v>
                </c:pt>
                <c:pt idx="171">
                  <c:v>-172</c:v>
                </c:pt>
                <c:pt idx="172">
                  <c:v>-171.5</c:v>
                </c:pt>
                <c:pt idx="173">
                  <c:v>-137</c:v>
                </c:pt>
                <c:pt idx="174">
                  <c:v>-57.5</c:v>
                </c:pt>
                <c:pt idx="175">
                  <c:v>-20.5</c:v>
                </c:pt>
                <c:pt idx="176">
                  <c:v>-20</c:v>
                </c:pt>
                <c:pt idx="177">
                  <c:v>0</c:v>
                </c:pt>
                <c:pt idx="178">
                  <c:v>0.5</c:v>
                </c:pt>
                <c:pt idx="179">
                  <c:v>4.5</c:v>
                </c:pt>
                <c:pt idx="180">
                  <c:v>4.5</c:v>
                </c:pt>
                <c:pt idx="181">
                  <c:v>947.5</c:v>
                </c:pt>
                <c:pt idx="182">
                  <c:v>989.5</c:v>
                </c:pt>
                <c:pt idx="183">
                  <c:v>992</c:v>
                </c:pt>
                <c:pt idx="184">
                  <c:v>1112</c:v>
                </c:pt>
                <c:pt idx="185">
                  <c:v>1163.5</c:v>
                </c:pt>
                <c:pt idx="186">
                  <c:v>1175.5</c:v>
                </c:pt>
                <c:pt idx="187">
                  <c:v>1178</c:v>
                </c:pt>
                <c:pt idx="188">
                  <c:v>1190</c:v>
                </c:pt>
                <c:pt idx="189">
                  <c:v>1301.5</c:v>
                </c:pt>
                <c:pt idx="190">
                  <c:v>1301.5</c:v>
                </c:pt>
                <c:pt idx="191">
                  <c:v>1301.5</c:v>
                </c:pt>
              </c:numCache>
            </c:numRef>
          </c:xVal>
          <c:yVal>
            <c:numRef>
              <c:f>'B (4)'!$H$21:$H$767</c:f>
              <c:numCache>
                <c:formatCode>General</c:formatCode>
                <c:ptCount val="747"/>
                <c:pt idx="2">
                  <c:v>-0.19550400000298396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14F-4EBB-81EF-84FB509874AA}"/>
            </c:ext>
          </c:extLst>
        </c:ser>
        <c:ser>
          <c:idx val="1"/>
          <c:order val="1"/>
          <c:tx>
            <c:strRef>
              <c:f>'B (4)'!$I$20:$I$20</c:f>
              <c:strCache>
                <c:ptCount val="1"/>
                <c:pt idx="0">
                  <c:v>AAVSO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(4)'!$D$22:$D$43</c:f>
                <c:numCache>
                  <c:formatCode>General</c:formatCode>
                  <c:ptCount val="2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'B (4)'!$F$21:$F$767</c:f>
              <c:numCache>
                <c:formatCode>General</c:formatCode>
                <c:ptCount val="747"/>
                <c:pt idx="0">
                  <c:v>-76679</c:v>
                </c:pt>
                <c:pt idx="1">
                  <c:v>-75662.5</c:v>
                </c:pt>
                <c:pt idx="2">
                  <c:v>-70480</c:v>
                </c:pt>
                <c:pt idx="3">
                  <c:v>-70477</c:v>
                </c:pt>
                <c:pt idx="4">
                  <c:v>-70471</c:v>
                </c:pt>
                <c:pt idx="5">
                  <c:v>-70468.5</c:v>
                </c:pt>
                <c:pt idx="6">
                  <c:v>-70465.5</c:v>
                </c:pt>
                <c:pt idx="7">
                  <c:v>-70459.5</c:v>
                </c:pt>
                <c:pt idx="8">
                  <c:v>-70419</c:v>
                </c:pt>
                <c:pt idx="9">
                  <c:v>-70384</c:v>
                </c:pt>
                <c:pt idx="10">
                  <c:v>-70366</c:v>
                </c:pt>
                <c:pt idx="11">
                  <c:v>-70363.5</c:v>
                </c:pt>
                <c:pt idx="12">
                  <c:v>-70273</c:v>
                </c:pt>
                <c:pt idx="13">
                  <c:v>-70270</c:v>
                </c:pt>
                <c:pt idx="14">
                  <c:v>-70200</c:v>
                </c:pt>
                <c:pt idx="15">
                  <c:v>-70197</c:v>
                </c:pt>
                <c:pt idx="16">
                  <c:v>-70182.5</c:v>
                </c:pt>
                <c:pt idx="17">
                  <c:v>-58929</c:v>
                </c:pt>
                <c:pt idx="18">
                  <c:v>-58859</c:v>
                </c:pt>
                <c:pt idx="19">
                  <c:v>-58809.5</c:v>
                </c:pt>
                <c:pt idx="20">
                  <c:v>-58725</c:v>
                </c:pt>
                <c:pt idx="21">
                  <c:v>-58649</c:v>
                </c:pt>
                <c:pt idx="22">
                  <c:v>-58634.5</c:v>
                </c:pt>
                <c:pt idx="23">
                  <c:v>-58587.5</c:v>
                </c:pt>
                <c:pt idx="24">
                  <c:v>-57618</c:v>
                </c:pt>
                <c:pt idx="25">
                  <c:v>-56575</c:v>
                </c:pt>
                <c:pt idx="26">
                  <c:v>-56449.5</c:v>
                </c:pt>
                <c:pt idx="27">
                  <c:v>-55389</c:v>
                </c:pt>
                <c:pt idx="28">
                  <c:v>-54536</c:v>
                </c:pt>
                <c:pt idx="29">
                  <c:v>-54416</c:v>
                </c:pt>
                <c:pt idx="30">
                  <c:v>-54416</c:v>
                </c:pt>
                <c:pt idx="31">
                  <c:v>-53411</c:v>
                </c:pt>
                <c:pt idx="32">
                  <c:v>-53236</c:v>
                </c:pt>
                <c:pt idx="33">
                  <c:v>-41509</c:v>
                </c:pt>
                <c:pt idx="34">
                  <c:v>-41506.5</c:v>
                </c:pt>
                <c:pt idx="35">
                  <c:v>-41506</c:v>
                </c:pt>
                <c:pt idx="36">
                  <c:v>-37335.5</c:v>
                </c:pt>
                <c:pt idx="37">
                  <c:v>-37309.5</c:v>
                </c:pt>
                <c:pt idx="38">
                  <c:v>-37306.5</c:v>
                </c:pt>
                <c:pt idx="39">
                  <c:v>-37041</c:v>
                </c:pt>
                <c:pt idx="40">
                  <c:v>-37038</c:v>
                </c:pt>
                <c:pt idx="41">
                  <c:v>-35960</c:v>
                </c:pt>
                <c:pt idx="42">
                  <c:v>-35164.5</c:v>
                </c:pt>
                <c:pt idx="43">
                  <c:v>-35094</c:v>
                </c:pt>
                <c:pt idx="44">
                  <c:v>-34904.5</c:v>
                </c:pt>
                <c:pt idx="45">
                  <c:v>-34885</c:v>
                </c:pt>
                <c:pt idx="46">
                  <c:v>-32007.5</c:v>
                </c:pt>
                <c:pt idx="47">
                  <c:v>-31051</c:v>
                </c:pt>
                <c:pt idx="48">
                  <c:v>-31051</c:v>
                </c:pt>
                <c:pt idx="49">
                  <c:v>-30771</c:v>
                </c:pt>
                <c:pt idx="50">
                  <c:v>-29737.5</c:v>
                </c:pt>
                <c:pt idx="51">
                  <c:v>-29704.5</c:v>
                </c:pt>
                <c:pt idx="52">
                  <c:v>-28800</c:v>
                </c:pt>
                <c:pt idx="53">
                  <c:v>-28799.5</c:v>
                </c:pt>
                <c:pt idx="54">
                  <c:v>-28703.5</c:v>
                </c:pt>
                <c:pt idx="55">
                  <c:v>-28703.5</c:v>
                </c:pt>
                <c:pt idx="56">
                  <c:v>-28651</c:v>
                </c:pt>
                <c:pt idx="57">
                  <c:v>-28645</c:v>
                </c:pt>
                <c:pt idx="58">
                  <c:v>-28645</c:v>
                </c:pt>
                <c:pt idx="59">
                  <c:v>-28645</c:v>
                </c:pt>
                <c:pt idx="60">
                  <c:v>-27926</c:v>
                </c:pt>
                <c:pt idx="61">
                  <c:v>-27920</c:v>
                </c:pt>
                <c:pt idx="62">
                  <c:v>-27728</c:v>
                </c:pt>
                <c:pt idx="63">
                  <c:v>-27728</c:v>
                </c:pt>
                <c:pt idx="64">
                  <c:v>-27725</c:v>
                </c:pt>
                <c:pt idx="65">
                  <c:v>-27725</c:v>
                </c:pt>
                <c:pt idx="66">
                  <c:v>-27710.5</c:v>
                </c:pt>
                <c:pt idx="67">
                  <c:v>-27704</c:v>
                </c:pt>
                <c:pt idx="68">
                  <c:v>-26497</c:v>
                </c:pt>
                <c:pt idx="69">
                  <c:v>-24494</c:v>
                </c:pt>
                <c:pt idx="70">
                  <c:v>-24423</c:v>
                </c:pt>
                <c:pt idx="71">
                  <c:v>-24420</c:v>
                </c:pt>
                <c:pt idx="72">
                  <c:v>-24386</c:v>
                </c:pt>
                <c:pt idx="73">
                  <c:v>-24357</c:v>
                </c:pt>
                <c:pt idx="74">
                  <c:v>-24354</c:v>
                </c:pt>
                <c:pt idx="75">
                  <c:v>-24351</c:v>
                </c:pt>
                <c:pt idx="76">
                  <c:v>-23454</c:v>
                </c:pt>
                <c:pt idx="77">
                  <c:v>-23439.5</c:v>
                </c:pt>
                <c:pt idx="78">
                  <c:v>-23439.5</c:v>
                </c:pt>
                <c:pt idx="79">
                  <c:v>-23410</c:v>
                </c:pt>
                <c:pt idx="80">
                  <c:v>-21479</c:v>
                </c:pt>
                <c:pt idx="81">
                  <c:v>-19865</c:v>
                </c:pt>
                <c:pt idx="82">
                  <c:v>-19252.5</c:v>
                </c:pt>
                <c:pt idx="83">
                  <c:v>-19221</c:v>
                </c:pt>
                <c:pt idx="84">
                  <c:v>-19221</c:v>
                </c:pt>
                <c:pt idx="85">
                  <c:v>-19075</c:v>
                </c:pt>
                <c:pt idx="86">
                  <c:v>-17985.5</c:v>
                </c:pt>
                <c:pt idx="87">
                  <c:v>-17985</c:v>
                </c:pt>
                <c:pt idx="88">
                  <c:v>-17240</c:v>
                </c:pt>
                <c:pt idx="89">
                  <c:v>-17167</c:v>
                </c:pt>
                <c:pt idx="90">
                  <c:v>-17018.5</c:v>
                </c:pt>
                <c:pt idx="91">
                  <c:v>-17018.5</c:v>
                </c:pt>
                <c:pt idx="92">
                  <c:v>-16985.5</c:v>
                </c:pt>
                <c:pt idx="93">
                  <c:v>-16107</c:v>
                </c:pt>
                <c:pt idx="94">
                  <c:v>-16062.5</c:v>
                </c:pt>
                <c:pt idx="95">
                  <c:v>-16030.5</c:v>
                </c:pt>
                <c:pt idx="96">
                  <c:v>-15948.5</c:v>
                </c:pt>
                <c:pt idx="97">
                  <c:v>-15895.5</c:v>
                </c:pt>
                <c:pt idx="98">
                  <c:v>-15869.5</c:v>
                </c:pt>
                <c:pt idx="99">
                  <c:v>-15230</c:v>
                </c:pt>
                <c:pt idx="100">
                  <c:v>-14886</c:v>
                </c:pt>
                <c:pt idx="101">
                  <c:v>-14847</c:v>
                </c:pt>
                <c:pt idx="102">
                  <c:v>-14824</c:v>
                </c:pt>
                <c:pt idx="103">
                  <c:v>-14821</c:v>
                </c:pt>
                <c:pt idx="104">
                  <c:v>-14149</c:v>
                </c:pt>
                <c:pt idx="105">
                  <c:v>-13776</c:v>
                </c:pt>
                <c:pt idx="106">
                  <c:v>-12698</c:v>
                </c:pt>
                <c:pt idx="107">
                  <c:v>-11759</c:v>
                </c:pt>
                <c:pt idx="108">
                  <c:v>-11643.5</c:v>
                </c:pt>
                <c:pt idx="109">
                  <c:v>-10650</c:v>
                </c:pt>
                <c:pt idx="110">
                  <c:v>-9642</c:v>
                </c:pt>
                <c:pt idx="111">
                  <c:v>-9503</c:v>
                </c:pt>
                <c:pt idx="112">
                  <c:v>-9490.5</c:v>
                </c:pt>
                <c:pt idx="113">
                  <c:v>-8438.5</c:v>
                </c:pt>
                <c:pt idx="114">
                  <c:v>-8368</c:v>
                </c:pt>
                <c:pt idx="115">
                  <c:v>-7606</c:v>
                </c:pt>
                <c:pt idx="116">
                  <c:v>-7547.5</c:v>
                </c:pt>
                <c:pt idx="117">
                  <c:v>-7546.5</c:v>
                </c:pt>
                <c:pt idx="118">
                  <c:v>-7320</c:v>
                </c:pt>
                <c:pt idx="119">
                  <c:v>-7320</c:v>
                </c:pt>
                <c:pt idx="120">
                  <c:v>-7188.5</c:v>
                </c:pt>
                <c:pt idx="121">
                  <c:v>-6631</c:v>
                </c:pt>
                <c:pt idx="122">
                  <c:v>-6496.5</c:v>
                </c:pt>
                <c:pt idx="123">
                  <c:v>-6493.5</c:v>
                </c:pt>
                <c:pt idx="124">
                  <c:v>-6397</c:v>
                </c:pt>
                <c:pt idx="125">
                  <c:v>-6242</c:v>
                </c:pt>
                <c:pt idx="126">
                  <c:v>-5510.5</c:v>
                </c:pt>
                <c:pt idx="127">
                  <c:v>-5490</c:v>
                </c:pt>
                <c:pt idx="128">
                  <c:v>-5374</c:v>
                </c:pt>
                <c:pt idx="129">
                  <c:v>-5251.5</c:v>
                </c:pt>
                <c:pt idx="130">
                  <c:v>-5208.5</c:v>
                </c:pt>
                <c:pt idx="131">
                  <c:v>-5194</c:v>
                </c:pt>
                <c:pt idx="132">
                  <c:v>-5177</c:v>
                </c:pt>
                <c:pt idx="133">
                  <c:v>-5101</c:v>
                </c:pt>
                <c:pt idx="134">
                  <c:v>-4161</c:v>
                </c:pt>
                <c:pt idx="135">
                  <c:v>-3514</c:v>
                </c:pt>
                <c:pt idx="136">
                  <c:v>-3209.5</c:v>
                </c:pt>
                <c:pt idx="137">
                  <c:v>-3185.5</c:v>
                </c:pt>
                <c:pt idx="138">
                  <c:v>-3080</c:v>
                </c:pt>
                <c:pt idx="139">
                  <c:v>-2177.5</c:v>
                </c:pt>
                <c:pt idx="140">
                  <c:v>-2175.5</c:v>
                </c:pt>
                <c:pt idx="141">
                  <c:v>-2169.5</c:v>
                </c:pt>
                <c:pt idx="142">
                  <c:v>-2160</c:v>
                </c:pt>
                <c:pt idx="143">
                  <c:v>-2160</c:v>
                </c:pt>
                <c:pt idx="144">
                  <c:v>-2157</c:v>
                </c:pt>
                <c:pt idx="145">
                  <c:v>-2145.5</c:v>
                </c:pt>
                <c:pt idx="146">
                  <c:v>-2145.5</c:v>
                </c:pt>
                <c:pt idx="147">
                  <c:v>-2099.5</c:v>
                </c:pt>
                <c:pt idx="148">
                  <c:v>-2091</c:v>
                </c:pt>
                <c:pt idx="149">
                  <c:v>-2090.5</c:v>
                </c:pt>
                <c:pt idx="150">
                  <c:v>-2053</c:v>
                </c:pt>
                <c:pt idx="151">
                  <c:v>-2015</c:v>
                </c:pt>
                <c:pt idx="152">
                  <c:v>-2015</c:v>
                </c:pt>
                <c:pt idx="153">
                  <c:v>-2015</c:v>
                </c:pt>
                <c:pt idx="154">
                  <c:v>-2008.5</c:v>
                </c:pt>
                <c:pt idx="155">
                  <c:v>-2008.5</c:v>
                </c:pt>
                <c:pt idx="156">
                  <c:v>-1184</c:v>
                </c:pt>
                <c:pt idx="157">
                  <c:v>-1184</c:v>
                </c:pt>
                <c:pt idx="158">
                  <c:v>-1056</c:v>
                </c:pt>
                <c:pt idx="159">
                  <c:v>-1056</c:v>
                </c:pt>
                <c:pt idx="160">
                  <c:v>-1035.5</c:v>
                </c:pt>
                <c:pt idx="161">
                  <c:v>-1035.5</c:v>
                </c:pt>
                <c:pt idx="162">
                  <c:v>-1013</c:v>
                </c:pt>
                <c:pt idx="163">
                  <c:v>-927.5</c:v>
                </c:pt>
                <c:pt idx="164">
                  <c:v>-927.5</c:v>
                </c:pt>
                <c:pt idx="165">
                  <c:v>-876</c:v>
                </c:pt>
                <c:pt idx="166">
                  <c:v>-876</c:v>
                </c:pt>
                <c:pt idx="167">
                  <c:v>-303</c:v>
                </c:pt>
                <c:pt idx="168">
                  <c:v>-256.5</c:v>
                </c:pt>
                <c:pt idx="169">
                  <c:v>-253.5</c:v>
                </c:pt>
                <c:pt idx="170">
                  <c:v>-247.5</c:v>
                </c:pt>
                <c:pt idx="171">
                  <c:v>-172</c:v>
                </c:pt>
                <c:pt idx="172">
                  <c:v>-171.5</c:v>
                </c:pt>
                <c:pt idx="173">
                  <c:v>-137</c:v>
                </c:pt>
                <c:pt idx="174">
                  <c:v>-57.5</c:v>
                </c:pt>
                <c:pt idx="175">
                  <c:v>-20.5</c:v>
                </c:pt>
                <c:pt idx="176">
                  <c:v>-20</c:v>
                </c:pt>
                <c:pt idx="177">
                  <c:v>0</c:v>
                </c:pt>
                <c:pt idx="178">
                  <c:v>0.5</c:v>
                </c:pt>
                <c:pt idx="179">
                  <c:v>4.5</c:v>
                </c:pt>
                <c:pt idx="180">
                  <c:v>4.5</c:v>
                </c:pt>
                <c:pt idx="181">
                  <c:v>947.5</c:v>
                </c:pt>
                <c:pt idx="182">
                  <c:v>989.5</c:v>
                </c:pt>
                <c:pt idx="183">
                  <c:v>992</c:v>
                </c:pt>
                <c:pt idx="184">
                  <c:v>1112</c:v>
                </c:pt>
                <c:pt idx="185">
                  <c:v>1163.5</c:v>
                </c:pt>
                <c:pt idx="186">
                  <c:v>1175.5</c:v>
                </c:pt>
                <c:pt idx="187">
                  <c:v>1178</c:v>
                </c:pt>
                <c:pt idx="188">
                  <c:v>1190</c:v>
                </c:pt>
                <c:pt idx="189">
                  <c:v>1301.5</c:v>
                </c:pt>
                <c:pt idx="190">
                  <c:v>1301.5</c:v>
                </c:pt>
                <c:pt idx="191">
                  <c:v>1301.5</c:v>
                </c:pt>
              </c:numCache>
            </c:numRef>
          </c:xVal>
          <c:yVal>
            <c:numRef>
              <c:f>'B (4)'!$I$21:$I$767</c:f>
              <c:numCache>
                <c:formatCode>General</c:formatCode>
                <c:ptCount val="747"/>
                <c:pt idx="114">
                  <c:v>8.5135999979684129E-3</c:v>
                </c:pt>
                <c:pt idx="126">
                  <c:v>8.1858499979716726E-3</c:v>
                </c:pt>
                <c:pt idx="127">
                  <c:v>7.7729999975417741E-3</c:v>
                </c:pt>
                <c:pt idx="134">
                  <c:v>5.2496999996947125E-3</c:v>
                </c:pt>
                <c:pt idx="137">
                  <c:v>2.1333499971660785E-3</c:v>
                </c:pt>
                <c:pt idx="138">
                  <c:v>1.1159999994561076E-3</c:v>
                </c:pt>
                <c:pt idx="142">
                  <c:v>-2.2680000038235448E-3</c:v>
                </c:pt>
                <c:pt idx="145">
                  <c:v>-1.374650004436262E-3</c:v>
                </c:pt>
                <c:pt idx="154">
                  <c:v>-7.9955000546760857E-4</c:v>
                </c:pt>
                <c:pt idx="156">
                  <c:v>-5.2432000011322089E-3</c:v>
                </c:pt>
                <c:pt idx="158">
                  <c:v>-5.5088000008254312E-3</c:v>
                </c:pt>
                <c:pt idx="160">
                  <c:v>-4.0216500055976212E-3</c:v>
                </c:pt>
                <c:pt idx="163">
                  <c:v>-5.5332499978248961E-3</c:v>
                </c:pt>
                <c:pt idx="165">
                  <c:v>-1.0494800000742543E-2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14F-4EBB-81EF-84FB509874AA}"/>
            </c:ext>
          </c:extLst>
        </c:ser>
        <c:ser>
          <c:idx val="3"/>
          <c:order val="2"/>
          <c:tx>
            <c:strRef>
              <c:f>'B (4)'!$J$20</c:f>
              <c:strCache>
                <c:ptCount val="1"/>
                <c:pt idx="0">
                  <c:v>BAV, BBSAG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(4)'!$D$21:$D$43</c:f>
                <c:numCache>
                  <c:formatCode>General</c:formatCode>
                  <c:ptCount val="2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</c:numCache>
              </c:numRef>
            </c:plus>
            <c:minus>
              <c:numRef>
                <c:f>'B (4)'!$D$21:$D$43</c:f>
                <c:numCache>
                  <c:formatCode>General</c:formatCode>
                  <c:ptCount val="2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(4)'!$F$21:$F$767</c:f>
              <c:numCache>
                <c:formatCode>General</c:formatCode>
                <c:ptCount val="747"/>
                <c:pt idx="0">
                  <c:v>-76679</c:v>
                </c:pt>
                <c:pt idx="1">
                  <c:v>-75662.5</c:v>
                </c:pt>
                <c:pt idx="2">
                  <c:v>-70480</c:v>
                </c:pt>
                <c:pt idx="3">
                  <c:v>-70477</c:v>
                </c:pt>
                <c:pt idx="4">
                  <c:v>-70471</c:v>
                </c:pt>
                <c:pt idx="5">
                  <c:v>-70468.5</c:v>
                </c:pt>
                <c:pt idx="6">
                  <c:v>-70465.5</c:v>
                </c:pt>
                <c:pt idx="7">
                  <c:v>-70459.5</c:v>
                </c:pt>
                <c:pt idx="8">
                  <c:v>-70419</c:v>
                </c:pt>
                <c:pt idx="9">
                  <c:v>-70384</c:v>
                </c:pt>
                <c:pt idx="10">
                  <c:v>-70366</c:v>
                </c:pt>
                <c:pt idx="11">
                  <c:v>-70363.5</c:v>
                </c:pt>
                <c:pt idx="12">
                  <c:v>-70273</c:v>
                </c:pt>
                <c:pt idx="13">
                  <c:v>-70270</c:v>
                </c:pt>
                <c:pt idx="14">
                  <c:v>-70200</c:v>
                </c:pt>
                <c:pt idx="15">
                  <c:v>-70197</c:v>
                </c:pt>
                <c:pt idx="16">
                  <c:v>-70182.5</c:v>
                </c:pt>
                <c:pt idx="17">
                  <c:v>-58929</c:v>
                </c:pt>
                <c:pt idx="18">
                  <c:v>-58859</c:v>
                </c:pt>
                <c:pt idx="19">
                  <c:v>-58809.5</c:v>
                </c:pt>
                <c:pt idx="20">
                  <c:v>-58725</c:v>
                </c:pt>
                <c:pt idx="21">
                  <c:v>-58649</c:v>
                </c:pt>
                <c:pt idx="22">
                  <c:v>-58634.5</c:v>
                </c:pt>
                <c:pt idx="23">
                  <c:v>-58587.5</c:v>
                </c:pt>
                <c:pt idx="24">
                  <c:v>-57618</c:v>
                </c:pt>
                <c:pt idx="25">
                  <c:v>-56575</c:v>
                </c:pt>
                <c:pt idx="26">
                  <c:v>-56449.5</c:v>
                </c:pt>
                <c:pt idx="27">
                  <c:v>-55389</c:v>
                </c:pt>
                <c:pt idx="28">
                  <c:v>-54536</c:v>
                </c:pt>
                <c:pt idx="29">
                  <c:v>-54416</c:v>
                </c:pt>
                <c:pt idx="30">
                  <c:v>-54416</c:v>
                </c:pt>
                <c:pt idx="31">
                  <c:v>-53411</c:v>
                </c:pt>
                <c:pt idx="32">
                  <c:v>-53236</c:v>
                </c:pt>
                <c:pt idx="33">
                  <c:v>-41509</c:v>
                </c:pt>
                <c:pt idx="34">
                  <c:v>-41506.5</c:v>
                </c:pt>
                <c:pt idx="35">
                  <c:v>-41506</c:v>
                </c:pt>
                <c:pt idx="36">
                  <c:v>-37335.5</c:v>
                </c:pt>
                <c:pt idx="37">
                  <c:v>-37309.5</c:v>
                </c:pt>
                <c:pt idx="38">
                  <c:v>-37306.5</c:v>
                </c:pt>
                <c:pt idx="39">
                  <c:v>-37041</c:v>
                </c:pt>
                <c:pt idx="40">
                  <c:v>-37038</c:v>
                </c:pt>
                <c:pt idx="41">
                  <c:v>-35960</c:v>
                </c:pt>
                <c:pt idx="42">
                  <c:v>-35164.5</c:v>
                </c:pt>
                <c:pt idx="43">
                  <c:v>-35094</c:v>
                </c:pt>
                <c:pt idx="44">
                  <c:v>-34904.5</c:v>
                </c:pt>
                <c:pt idx="45">
                  <c:v>-34885</c:v>
                </c:pt>
                <c:pt idx="46">
                  <c:v>-32007.5</c:v>
                </c:pt>
                <c:pt idx="47">
                  <c:v>-31051</c:v>
                </c:pt>
                <c:pt idx="48">
                  <c:v>-31051</c:v>
                </c:pt>
                <c:pt idx="49">
                  <c:v>-30771</c:v>
                </c:pt>
                <c:pt idx="50">
                  <c:v>-29737.5</c:v>
                </c:pt>
                <c:pt idx="51">
                  <c:v>-29704.5</c:v>
                </c:pt>
                <c:pt idx="52">
                  <c:v>-28800</c:v>
                </c:pt>
                <c:pt idx="53">
                  <c:v>-28799.5</c:v>
                </c:pt>
                <c:pt idx="54">
                  <c:v>-28703.5</c:v>
                </c:pt>
                <c:pt idx="55">
                  <c:v>-28703.5</c:v>
                </c:pt>
                <c:pt idx="56">
                  <c:v>-28651</c:v>
                </c:pt>
                <c:pt idx="57">
                  <c:v>-28645</c:v>
                </c:pt>
                <c:pt idx="58">
                  <c:v>-28645</c:v>
                </c:pt>
                <c:pt idx="59">
                  <c:v>-28645</c:v>
                </c:pt>
                <c:pt idx="60">
                  <c:v>-27926</c:v>
                </c:pt>
                <c:pt idx="61">
                  <c:v>-27920</c:v>
                </c:pt>
                <c:pt idx="62">
                  <c:v>-27728</c:v>
                </c:pt>
                <c:pt idx="63">
                  <c:v>-27728</c:v>
                </c:pt>
                <c:pt idx="64">
                  <c:v>-27725</c:v>
                </c:pt>
                <c:pt idx="65">
                  <c:v>-27725</c:v>
                </c:pt>
                <c:pt idx="66">
                  <c:v>-27710.5</c:v>
                </c:pt>
                <c:pt idx="67">
                  <c:v>-27704</c:v>
                </c:pt>
                <c:pt idx="68">
                  <c:v>-26497</c:v>
                </c:pt>
                <c:pt idx="69">
                  <c:v>-24494</c:v>
                </c:pt>
                <c:pt idx="70">
                  <c:v>-24423</c:v>
                </c:pt>
                <c:pt idx="71">
                  <c:v>-24420</c:v>
                </c:pt>
                <c:pt idx="72">
                  <c:v>-24386</c:v>
                </c:pt>
                <c:pt idx="73">
                  <c:v>-24357</c:v>
                </c:pt>
                <c:pt idx="74">
                  <c:v>-24354</c:v>
                </c:pt>
                <c:pt idx="75">
                  <c:v>-24351</c:v>
                </c:pt>
                <c:pt idx="76">
                  <c:v>-23454</c:v>
                </c:pt>
                <c:pt idx="77">
                  <c:v>-23439.5</c:v>
                </c:pt>
                <c:pt idx="78">
                  <c:v>-23439.5</c:v>
                </c:pt>
                <c:pt idx="79">
                  <c:v>-23410</c:v>
                </c:pt>
                <c:pt idx="80">
                  <c:v>-21479</c:v>
                </c:pt>
                <c:pt idx="81">
                  <c:v>-19865</c:v>
                </c:pt>
                <c:pt idx="82">
                  <c:v>-19252.5</c:v>
                </c:pt>
                <c:pt idx="83">
                  <c:v>-19221</c:v>
                </c:pt>
                <c:pt idx="84">
                  <c:v>-19221</c:v>
                </c:pt>
                <c:pt idx="85">
                  <c:v>-19075</c:v>
                </c:pt>
                <c:pt idx="86">
                  <c:v>-17985.5</c:v>
                </c:pt>
                <c:pt idx="87">
                  <c:v>-17985</c:v>
                </c:pt>
                <c:pt idx="88">
                  <c:v>-17240</c:v>
                </c:pt>
                <c:pt idx="89">
                  <c:v>-17167</c:v>
                </c:pt>
                <c:pt idx="90">
                  <c:v>-17018.5</c:v>
                </c:pt>
                <c:pt idx="91">
                  <c:v>-17018.5</c:v>
                </c:pt>
                <c:pt idx="92">
                  <c:v>-16985.5</c:v>
                </c:pt>
                <c:pt idx="93">
                  <c:v>-16107</c:v>
                </c:pt>
                <c:pt idx="94">
                  <c:v>-16062.5</c:v>
                </c:pt>
                <c:pt idx="95">
                  <c:v>-16030.5</c:v>
                </c:pt>
                <c:pt idx="96">
                  <c:v>-15948.5</c:v>
                </c:pt>
                <c:pt idx="97">
                  <c:v>-15895.5</c:v>
                </c:pt>
                <c:pt idx="98">
                  <c:v>-15869.5</c:v>
                </c:pt>
                <c:pt idx="99">
                  <c:v>-15230</c:v>
                </c:pt>
                <c:pt idx="100">
                  <c:v>-14886</c:v>
                </c:pt>
                <c:pt idx="101">
                  <c:v>-14847</c:v>
                </c:pt>
                <c:pt idx="102">
                  <c:v>-14824</c:v>
                </c:pt>
                <c:pt idx="103">
                  <c:v>-14821</c:v>
                </c:pt>
                <c:pt idx="104">
                  <c:v>-14149</c:v>
                </c:pt>
                <c:pt idx="105">
                  <c:v>-13776</c:v>
                </c:pt>
                <c:pt idx="106">
                  <c:v>-12698</c:v>
                </c:pt>
                <c:pt idx="107">
                  <c:v>-11759</c:v>
                </c:pt>
                <c:pt idx="108">
                  <c:v>-11643.5</c:v>
                </c:pt>
                <c:pt idx="109">
                  <c:v>-10650</c:v>
                </c:pt>
                <c:pt idx="110">
                  <c:v>-9642</c:v>
                </c:pt>
                <c:pt idx="111">
                  <c:v>-9503</c:v>
                </c:pt>
                <c:pt idx="112">
                  <c:v>-9490.5</c:v>
                </c:pt>
                <c:pt idx="113">
                  <c:v>-8438.5</c:v>
                </c:pt>
                <c:pt idx="114">
                  <c:v>-8368</c:v>
                </c:pt>
                <c:pt idx="115">
                  <c:v>-7606</c:v>
                </c:pt>
                <c:pt idx="116">
                  <c:v>-7547.5</c:v>
                </c:pt>
                <c:pt idx="117">
                  <c:v>-7546.5</c:v>
                </c:pt>
                <c:pt idx="118">
                  <c:v>-7320</c:v>
                </c:pt>
                <c:pt idx="119">
                  <c:v>-7320</c:v>
                </c:pt>
                <c:pt idx="120">
                  <c:v>-7188.5</c:v>
                </c:pt>
                <c:pt idx="121">
                  <c:v>-6631</c:v>
                </c:pt>
                <c:pt idx="122">
                  <c:v>-6496.5</c:v>
                </c:pt>
                <c:pt idx="123">
                  <c:v>-6493.5</c:v>
                </c:pt>
                <c:pt idx="124">
                  <c:v>-6397</c:v>
                </c:pt>
                <c:pt idx="125">
                  <c:v>-6242</c:v>
                </c:pt>
                <c:pt idx="126">
                  <c:v>-5510.5</c:v>
                </c:pt>
                <c:pt idx="127">
                  <c:v>-5490</c:v>
                </c:pt>
                <c:pt idx="128">
                  <c:v>-5374</c:v>
                </c:pt>
                <c:pt idx="129">
                  <c:v>-5251.5</c:v>
                </c:pt>
                <c:pt idx="130">
                  <c:v>-5208.5</c:v>
                </c:pt>
                <c:pt idx="131">
                  <c:v>-5194</c:v>
                </c:pt>
                <c:pt idx="132">
                  <c:v>-5177</c:v>
                </c:pt>
                <c:pt idx="133">
                  <c:v>-5101</c:v>
                </c:pt>
                <c:pt idx="134">
                  <c:v>-4161</c:v>
                </c:pt>
                <c:pt idx="135">
                  <c:v>-3514</c:v>
                </c:pt>
                <c:pt idx="136">
                  <c:v>-3209.5</c:v>
                </c:pt>
                <c:pt idx="137">
                  <c:v>-3185.5</c:v>
                </c:pt>
                <c:pt idx="138">
                  <c:v>-3080</c:v>
                </c:pt>
                <c:pt idx="139">
                  <c:v>-2177.5</c:v>
                </c:pt>
                <c:pt idx="140">
                  <c:v>-2175.5</c:v>
                </c:pt>
                <c:pt idx="141">
                  <c:v>-2169.5</c:v>
                </c:pt>
                <c:pt idx="142">
                  <c:v>-2160</c:v>
                </c:pt>
                <c:pt idx="143">
                  <c:v>-2160</c:v>
                </c:pt>
                <c:pt idx="144">
                  <c:v>-2157</c:v>
                </c:pt>
                <c:pt idx="145">
                  <c:v>-2145.5</c:v>
                </c:pt>
                <c:pt idx="146">
                  <c:v>-2145.5</c:v>
                </c:pt>
                <c:pt idx="147">
                  <c:v>-2099.5</c:v>
                </c:pt>
                <c:pt idx="148">
                  <c:v>-2091</c:v>
                </c:pt>
                <c:pt idx="149">
                  <c:v>-2090.5</c:v>
                </c:pt>
                <c:pt idx="150">
                  <c:v>-2053</c:v>
                </c:pt>
                <c:pt idx="151">
                  <c:v>-2015</c:v>
                </c:pt>
                <c:pt idx="152">
                  <c:v>-2015</c:v>
                </c:pt>
                <c:pt idx="153">
                  <c:v>-2015</c:v>
                </c:pt>
                <c:pt idx="154">
                  <c:v>-2008.5</c:v>
                </c:pt>
                <c:pt idx="155">
                  <c:v>-2008.5</c:v>
                </c:pt>
                <c:pt idx="156">
                  <c:v>-1184</c:v>
                </c:pt>
                <c:pt idx="157">
                  <c:v>-1184</c:v>
                </c:pt>
                <c:pt idx="158">
                  <c:v>-1056</c:v>
                </c:pt>
                <c:pt idx="159">
                  <c:v>-1056</c:v>
                </c:pt>
                <c:pt idx="160">
                  <c:v>-1035.5</c:v>
                </c:pt>
                <c:pt idx="161">
                  <c:v>-1035.5</c:v>
                </c:pt>
                <c:pt idx="162">
                  <c:v>-1013</c:v>
                </c:pt>
                <c:pt idx="163">
                  <c:v>-927.5</c:v>
                </c:pt>
                <c:pt idx="164">
                  <c:v>-927.5</c:v>
                </c:pt>
                <c:pt idx="165">
                  <c:v>-876</c:v>
                </c:pt>
                <c:pt idx="166">
                  <c:v>-876</c:v>
                </c:pt>
                <c:pt idx="167">
                  <c:v>-303</c:v>
                </c:pt>
                <c:pt idx="168">
                  <c:v>-256.5</c:v>
                </c:pt>
                <c:pt idx="169">
                  <c:v>-253.5</c:v>
                </c:pt>
                <c:pt idx="170">
                  <c:v>-247.5</c:v>
                </c:pt>
                <c:pt idx="171">
                  <c:v>-172</c:v>
                </c:pt>
                <c:pt idx="172">
                  <c:v>-171.5</c:v>
                </c:pt>
                <c:pt idx="173">
                  <c:v>-137</c:v>
                </c:pt>
                <c:pt idx="174">
                  <c:v>-57.5</c:v>
                </c:pt>
                <c:pt idx="175">
                  <c:v>-20.5</c:v>
                </c:pt>
                <c:pt idx="176">
                  <c:v>-20</c:v>
                </c:pt>
                <c:pt idx="177">
                  <c:v>0</c:v>
                </c:pt>
                <c:pt idx="178">
                  <c:v>0.5</c:v>
                </c:pt>
                <c:pt idx="179">
                  <c:v>4.5</c:v>
                </c:pt>
                <c:pt idx="180">
                  <c:v>4.5</c:v>
                </c:pt>
                <c:pt idx="181">
                  <c:v>947.5</c:v>
                </c:pt>
                <c:pt idx="182">
                  <c:v>989.5</c:v>
                </c:pt>
                <c:pt idx="183">
                  <c:v>992</c:v>
                </c:pt>
                <c:pt idx="184">
                  <c:v>1112</c:v>
                </c:pt>
                <c:pt idx="185">
                  <c:v>1163.5</c:v>
                </c:pt>
                <c:pt idx="186">
                  <c:v>1175.5</c:v>
                </c:pt>
                <c:pt idx="187">
                  <c:v>1178</c:v>
                </c:pt>
                <c:pt idx="188">
                  <c:v>1190</c:v>
                </c:pt>
                <c:pt idx="189">
                  <c:v>1301.5</c:v>
                </c:pt>
                <c:pt idx="190">
                  <c:v>1301.5</c:v>
                </c:pt>
                <c:pt idx="191">
                  <c:v>1301.5</c:v>
                </c:pt>
              </c:numCache>
            </c:numRef>
          </c:xVal>
          <c:yVal>
            <c:numRef>
              <c:f>'B (4)'!$J$21:$J$767</c:f>
              <c:numCache>
                <c:formatCode>General</c:formatCode>
                <c:ptCount val="747"/>
                <c:pt idx="37">
                  <c:v>2.2281499914242886E-3</c:v>
                </c:pt>
                <c:pt idx="38">
                  <c:v>-9.7249500031466596E-3</c:v>
                </c:pt>
                <c:pt idx="39">
                  <c:v>-7.4299998232163489E-5</c:v>
                </c:pt>
                <c:pt idx="40">
                  <c:v>-1.6027400000893977E-2</c:v>
                </c:pt>
                <c:pt idx="45">
                  <c:v>-9.0354999992996454E-3</c:v>
                </c:pt>
                <c:pt idx="46">
                  <c:v>-1.8217249998997431E-2</c:v>
                </c:pt>
                <c:pt idx="52">
                  <c:v>-2.2400000016205013E-3</c:v>
                </c:pt>
                <c:pt idx="53">
                  <c:v>1.6011499974410981E-3</c:v>
                </c:pt>
                <c:pt idx="54">
                  <c:v>-1.4980500054662116E-3</c:v>
                </c:pt>
                <c:pt idx="55">
                  <c:v>5.0194999494124204E-4</c:v>
                </c:pt>
                <c:pt idx="56">
                  <c:v>-2.0577299997967202E-2</c:v>
                </c:pt>
                <c:pt idx="57">
                  <c:v>-1.8483500003640074E-2</c:v>
                </c:pt>
                <c:pt idx="58">
                  <c:v>-8.4835000016028062E-3</c:v>
                </c:pt>
                <c:pt idx="59">
                  <c:v>1.516500000434462E-3</c:v>
                </c:pt>
                <c:pt idx="60">
                  <c:v>-1.9097999975201674E-3</c:v>
                </c:pt>
                <c:pt idx="61">
                  <c:v>1.1839999933727086E-3</c:v>
                </c:pt>
                <c:pt idx="62">
                  <c:v>-4.8144000029424205E-3</c:v>
                </c:pt>
                <c:pt idx="63">
                  <c:v>1.1855999982799403E-3</c:v>
                </c:pt>
                <c:pt idx="64">
                  <c:v>-6.7675000027520582E-3</c:v>
                </c:pt>
                <c:pt idx="65">
                  <c:v>-6.7675000027520582E-3</c:v>
                </c:pt>
                <c:pt idx="66">
                  <c:v>8.6258500014082529E-3</c:v>
                </c:pt>
                <c:pt idx="67">
                  <c:v>-3.4392000015941449E-3</c:v>
                </c:pt>
                <c:pt idx="69">
                  <c:v>-2.5620000087656081E-4</c:v>
                </c:pt>
                <c:pt idx="72">
                  <c:v>6.4321999961975962E-3</c:v>
                </c:pt>
                <c:pt idx="73">
                  <c:v>-2.7810999963548966E-3</c:v>
                </c:pt>
                <c:pt idx="74">
                  <c:v>1.2265799996384885E-2</c:v>
                </c:pt>
                <c:pt idx="75">
                  <c:v>3.1270000181393698E-4</c:v>
                </c:pt>
                <c:pt idx="76">
                  <c:v>9.3358000012813136E-3</c:v>
                </c:pt>
                <c:pt idx="77">
                  <c:v>2.5291499987361021E-3</c:v>
                </c:pt>
                <c:pt idx="78">
                  <c:v>1.7729149993101601E-2</c:v>
                </c:pt>
                <c:pt idx="79">
                  <c:v>8.3569999987957999E-3</c:v>
                </c:pt>
                <c:pt idx="80">
                  <c:v>4.8782999947434291E-3</c:v>
                </c:pt>
                <c:pt idx="83">
                  <c:v>4.411699999764096E-3</c:v>
                </c:pt>
                <c:pt idx="84">
                  <c:v>4.5116999972378835E-3</c:v>
                </c:pt>
                <c:pt idx="85">
                  <c:v>5.4275000002235174E-3</c:v>
                </c:pt>
                <c:pt idx="86">
                  <c:v>2.993349997268524E-3</c:v>
                </c:pt>
                <c:pt idx="87">
                  <c:v>7.834500000171829E-3</c:v>
                </c:pt>
                <c:pt idx="88">
                  <c:v>5.3479999987757765E-3</c:v>
                </c:pt>
                <c:pt idx="89">
                  <c:v>1.2955899997905362E-2</c:v>
                </c:pt>
                <c:pt idx="90">
                  <c:v>7.3774499978753738E-3</c:v>
                </c:pt>
                <c:pt idx="91">
                  <c:v>7.5774499928229488E-3</c:v>
                </c:pt>
                <c:pt idx="100">
                  <c:v>7.5821999926120043E-3</c:v>
                </c:pt>
                <c:pt idx="110">
                  <c:v>1.056339999922784E-2</c:v>
                </c:pt>
                <c:pt idx="125">
                  <c:v>8.7833999932627194E-3</c:v>
                </c:pt>
                <c:pt idx="128">
                  <c:v>6.61979999858886E-3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14F-4EBB-81EF-84FB509874AA}"/>
            </c:ext>
          </c:extLst>
        </c:ser>
        <c:ser>
          <c:idx val="4"/>
          <c:order val="3"/>
          <c:tx>
            <c:strRef>
              <c:f>'B (4)'!$K$20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(4)'!$D$21:$D$91</c:f>
                <c:numCache>
                  <c:formatCode>General</c:formatCode>
                  <c:ptCount val="7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5">
                    <c:v>0</c:v>
                  </c:pt>
                  <c:pt idx="46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9">
                    <c:v>0</c:v>
                  </c:pt>
                </c:numCache>
              </c:numRef>
            </c:plus>
            <c:minus>
              <c:numRef>
                <c:f>'B (4)'!$D$21:$D$91</c:f>
                <c:numCache>
                  <c:formatCode>General</c:formatCode>
                  <c:ptCount val="7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5">
                    <c:v>0</c:v>
                  </c:pt>
                  <c:pt idx="46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(4)'!$F$21:$F$767</c:f>
              <c:numCache>
                <c:formatCode>General</c:formatCode>
                <c:ptCount val="747"/>
                <c:pt idx="0">
                  <c:v>-76679</c:v>
                </c:pt>
                <c:pt idx="1">
                  <c:v>-75662.5</c:v>
                </c:pt>
                <c:pt idx="2">
                  <c:v>-70480</c:v>
                </c:pt>
                <c:pt idx="3">
                  <c:v>-70477</c:v>
                </c:pt>
                <c:pt idx="4">
                  <c:v>-70471</c:v>
                </c:pt>
                <c:pt idx="5">
                  <c:v>-70468.5</c:v>
                </c:pt>
                <c:pt idx="6">
                  <c:v>-70465.5</c:v>
                </c:pt>
                <c:pt idx="7">
                  <c:v>-70459.5</c:v>
                </c:pt>
                <c:pt idx="8">
                  <c:v>-70419</c:v>
                </c:pt>
                <c:pt idx="9">
                  <c:v>-70384</c:v>
                </c:pt>
                <c:pt idx="10">
                  <c:v>-70366</c:v>
                </c:pt>
                <c:pt idx="11">
                  <c:v>-70363.5</c:v>
                </c:pt>
                <c:pt idx="12">
                  <c:v>-70273</c:v>
                </c:pt>
                <c:pt idx="13">
                  <c:v>-70270</c:v>
                </c:pt>
                <c:pt idx="14">
                  <c:v>-70200</c:v>
                </c:pt>
                <c:pt idx="15">
                  <c:v>-70197</c:v>
                </c:pt>
                <c:pt idx="16">
                  <c:v>-70182.5</c:v>
                </c:pt>
                <c:pt idx="17">
                  <c:v>-58929</c:v>
                </c:pt>
                <c:pt idx="18">
                  <c:v>-58859</c:v>
                </c:pt>
                <c:pt idx="19">
                  <c:v>-58809.5</c:v>
                </c:pt>
                <c:pt idx="20">
                  <c:v>-58725</c:v>
                </c:pt>
                <c:pt idx="21">
                  <c:v>-58649</c:v>
                </c:pt>
                <c:pt idx="22">
                  <c:v>-58634.5</c:v>
                </c:pt>
                <c:pt idx="23">
                  <c:v>-58587.5</c:v>
                </c:pt>
                <c:pt idx="24">
                  <c:v>-57618</c:v>
                </c:pt>
                <c:pt idx="25">
                  <c:v>-56575</c:v>
                </c:pt>
                <c:pt idx="26">
                  <c:v>-56449.5</c:v>
                </c:pt>
                <c:pt idx="27">
                  <c:v>-55389</c:v>
                </c:pt>
                <c:pt idx="28">
                  <c:v>-54536</c:v>
                </c:pt>
                <c:pt idx="29">
                  <c:v>-54416</c:v>
                </c:pt>
                <c:pt idx="30">
                  <c:v>-54416</c:v>
                </c:pt>
                <c:pt idx="31">
                  <c:v>-53411</c:v>
                </c:pt>
                <c:pt idx="32">
                  <c:v>-53236</c:v>
                </c:pt>
                <c:pt idx="33">
                  <c:v>-41509</c:v>
                </c:pt>
                <c:pt idx="34">
                  <c:v>-41506.5</c:v>
                </c:pt>
                <c:pt idx="35">
                  <c:v>-41506</c:v>
                </c:pt>
                <c:pt idx="36">
                  <c:v>-37335.5</c:v>
                </c:pt>
                <c:pt idx="37">
                  <c:v>-37309.5</c:v>
                </c:pt>
                <c:pt idx="38">
                  <c:v>-37306.5</c:v>
                </c:pt>
                <c:pt idx="39">
                  <c:v>-37041</c:v>
                </c:pt>
                <c:pt idx="40">
                  <c:v>-37038</c:v>
                </c:pt>
                <c:pt idx="41">
                  <c:v>-35960</c:v>
                </c:pt>
                <c:pt idx="42">
                  <c:v>-35164.5</c:v>
                </c:pt>
                <c:pt idx="43">
                  <c:v>-35094</c:v>
                </c:pt>
                <c:pt idx="44">
                  <c:v>-34904.5</c:v>
                </c:pt>
                <c:pt idx="45">
                  <c:v>-34885</c:v>
                </c:pt>
                <c:pt idx="46">
                  <c:v>-32007.5</c:v>
                </c:pt>
                <c:pt idx="47">
                  <c:v>-31051</c:v>
                </c:pt>
                <c:pt idx="48">
                  <c:v>-31051</c:v>
                </c:pt>
                <c:pt idx="49">
                  <c:v>-30771</c:v>
                </c:pt>
                <c:pt idx="50">
                  <c:v>-29737.5</c:v>
                </c:pt>
                <c:pt idx="51">
                  <c:v>-29704.5</c:v>
                </c:pt>
                <c:pt idx="52">
                  <c:v>-28800</c:v>
                </c:pt>
                <c:pt idx="53">
                  <c:v>-28799.5</c:v>
                </c:pt>
                <c:pt idx="54">
                  <c:v>-28703.5</c:v>
                </c:pt>
                <c:pt idx="55">
                  <c:v>-28703.5</c:v>
                </c:pt>
                <c:pt idx="56">
                  <c:v>-28651</c:v>
                </c:pt>
                <c:pt idx="57">
                  <c:v>-28645</c:v>
                </c:pt>
                <c:pt idx="58">
                  <c:v>-28645</c:v>
                </c:pt>
                <c:pt idx="59">
                  <c:v>-28645</c:v>
                </c:pt>
                <c:pt idx="60">
                  <c:v>-27926</c:v>
                </c:pt>
                <c:pt idx="61">
                  <c:v>-27920</c:v>
                </c:pt>
                <c:pt idx="62">
                  <c:v>-27728</c:v>
                </c:pt>
                <c:pt idx="63">
                  <c:v>-27728</c:v>
                </c:pt>
                <c:pt idx="64">
                  <c:v>-27725</c:v>
                </c:pt>
                <c:pt idx="65">
                  <c:v>-27725</c:v>
                </c:pt>
                <c:pt idx="66">
                  <c:v>-27710.5</c:v>
                </c:pt>
                <c:pt idx="67">
                  <c:v>-27704</c:v>
                </c:pt>
                <c:pt idx="68">
                  <c:v>-26497</c:v>
                </c:pt>
                <c:pt idx="69">
                  <c:v>-24494</c:v>
                </c:pt>
                <c:pt idx="70">
                  <c:v>-24423</c:v>
                </c:pt>
                <c:pt idx="71">
                  <c:v>-24420</c:v>
                </c:pt>
                <c:pt idx="72">
                  <c:v>-24386</c:v>
                </c:pt>
                <c:pt idx="73">
                  <c:v>-24357</c:v>
                </c:pt>
                <c:pt idx="74">
                  <c:v>-24354</c:v>
                </c:pt>
                <c:pt idx="75">
                  <c:v>-24351</c:v>
                </c:pt>
                <c:pt idx="76">
                  <c:v>-23454</c:v>
                </c:pt>
                <c:pt idx="77">
                  <c:v>-23439.5</c:v>
                </c:pt>
                <c:pt idx="78">
                  <c:v>-23439.5</c:v>
                </c:pt>
                <c:pt idx="79">
                  <c:v>-23410</c:v>
                </c:pt>
                <c:pt idx="80">
                  <c:v>-21479</c:v>
                </c:pt>
                <c:pt idx="81">
                  <c:v>-19865</c:v>
                </c:pt>
                <c:pt idx="82">
                  <c:v>-19252.5</c:v>
                </c:pt>
                <c:pt idx="83">
                  <c:v>-19221</c:v>
                </c:pt>
                <c:pt idx="84">
                  <c:v>-19221</c:v>
                </c:pt>
                <c:pt idx="85">
                  <c:v>-19075</c:v>
                </c:pt>
                <c:pt idx="86">
                  <c:v>-17985.5</c:v>
                </c:pt>
                <c:pt idx="87">
                  <c:v>-17985</c:v>
                </c:pt>
                <c:pt idx="88">
                  <c:v>-17240</c:v>
                </c:pt>
                <c:pt idx="89">
                  <c:v>-17167</c:v>
                </c:pt>
                <c:pt idx="90">
                  <c:v>-17018.5</c:v>
                </c:pt>
                <c:pt idx="91">
                  <c:v>-17018.5</c:v>
                </c:pt>
                <c:pt idx="92">
                  <c:v>-16985.5</c:v>
                </c:pt>
                <c:pt idx="93">
                  <c:v>-16107</c:v>
                </c:pt>
                <c:pt idx="94">
                  <c:v>-16062.5</c:v>
                </c:pt>
                <c:pt idx="95">
                  <c:v>-16030.5</c:v>
                </c:pt>
                <c:pt idx="96">
                  <c:v>-15948.5</c:v>
                </c:pt>
                <c:pt idx="97">
                  <c:v>-15895.5</c:v>
                </c:pt>
                <c:pt idx="98">
                  <c:v>-15869.5</c:v>
                </c:pt>
                <c:pt idx="99">
                  <c:v>-15230</c:v>
                </c:pt>
                <c:pt idx="100">
                  <c:v>-14886</c:v>
                </c:pt>
                <c:pt idx="101">
                  <c:v>-14847</c:v>
                </c:pt>
                <c:pt idx="102">
                  <c:v>-14824</c:v>
                </c:pt>
                <c:pt idx="103">
                  <c:v>-14821</c:v>
                </c:pt>
                <c:pt idx="104">
                  <c:v>-14149</c:v>
                </c:pt>
                <c:pt idx="105">
                  <c:v>-13776</c:v>
                </c:pt>
                <c:pt idx="106">
                  <c:v>-12698</c:v>
                </c:pt>
                <c:pt idx="107">
                  <c:v>-11759</c:v>
                </c:pt>
                <c:pt idx="108">
                  <c:v>-11643.5</c:v>
                </c:pt>
                <c:pt idx="109">
                  <c:v>-10650</c:v>
                </c:pt>
                <c:pt idx="110">
                  <c:v>-9642</c:v>
                </c:pt>
                <c:pt idx="111">
                  <c:v>-9503</c:v>
                </c:pt>
                <c:pt idx="112">
                  <c:v>-9490.5</c:v>
                </c:pt>
                <c:pt idx="113">
                  <c:v>-8438.5</c:v>
                </c:pt>
                <c:pt idx="114">
                  <c:v>-8368</c:v>
                </c:pt>
                <c:pt idx="115">
                  <c:v>-7606</c:v>
                </c:pt>
                <c:pt idx="116">
                  <c:v>-7547.5</c:v>
                </c:pt>
                <c:pt idx="117">
                  <c:v>-7546.5</c:v>
                </c:pt>
                <c:pt idx="118">
                  <c:v>-7320</c:v>
                </c:pt>
                <c:pt idx="119">
                  <c:v>-7320</c:v>
                </c:pt>
                <c:pt idx="120">
                  <c:v>-7188.5</c:v>
                </c:pt>
                <c:pt idx="121">
                  <c:v>-6631</c:v>
                </c:pt>
                <c:pt idx="122">
                  <c:v>-6496.5</c:v>
                </c:pt>
                <c:pt idx="123">
                  <c:v>-6493.5</c:v>
                </c:pt>
                <c:pt idx="124">
                  <c:v>-6397</c:v>
                </c:pt>
                <c:pt idx="125">
                  <c:v>-6242</c:v>
                </c:pt>
                <c:pt idx="126">
                  <c:v>-5510.5</c:v>
                </c:pt>
                <c:pt idx="127">
                  <c:v>-5490</c:v>
                </c:pt>
                <c:pt idx="128">
                  <c:v>-5374</c:v>
                </c:pt>
                <c:pt idx="129">
                  <c:v>-5251.5</c:v>
                </c:pt>
                <c:pt idx="130">
                  <c:v>-5208.5</c:v>
                </c:pt>
                <c:pt idx="131">
                  <c:v>-5194</c:v>
                </c:pt>
                <c:pt idx="132">
                  <c:v>-5177</c:v>
                </c:pt>
                <c:pt idx="133">
                  <c:v>-5101</c:v>
                </c:pt>
                <c:pt idx="134">
                  <c:v>-4161</c:v>
                </c:pt>
                <c:pt idx="135">
                  <c:v>-3514</c:v>
                </c:pt>
                <c:pt idx="136">
                  <c:v>-3209.5</c:v>
                </c:pt>
                <c:pt idx="137">
                  <c:v>-3185.5</c:v>
                </c:pt>
                <c:pt idx="138">
                  <c:v>-3080</c:v>
                </c:pt>
                <c:pt idx="139">
                  <c:v>-2177.5</c:v>
                </c:pt>
                <c:pt idx="140">
                  <c:v>-2175.5</c:v>
                </c:pt>
                <c:pt idx="141">
                  <c:v>-2169.5</c:v>
                </c:pt>
                <c:pt idx="142">
                  <c:v>-2160</c:v>
                </c:pt>
                <c:pt idx="143">
                  <c:v>-2160</c:v>
                </c:pt>
                <c:pt idx="144">
                  <c:v>-2157</c:v>
                </c:pt>
                <c:pt idx="145">
                  <c:v>-2145.5</c:v>
                </c:pt>
                <c:pt idx="146">
                  <c:v>-2145.5</c:v>
                </c:pt>
                <c:pt idx="147">
                  <c:v>-2099.5</c:v>
                </c:pt>
                <c:pt idx="148">
                  <c:v>-2091</c:v>
                </c:pt>
                <c:pt idx="149">
                  <c:v>-2090.5</c:v>
                </c:pt>
                <c:pt idx="150">
                  <c:v>-2053</c:v>
                </c:pt>
                <c:pt idx="151">
                  <c:v>-2015</c:v>
                </c:pt>
                <c:pt idx="152">
                  <c:v>-2015</c:v>
                </c:pt>
                <c:pt idx="153">
                  <c:v>-2015</c:v>
                </c:pt>
                <c:pt idx="154">
                  <c:v>-2008.5</c:v>
                </c:pt>
                <c:pt idx="155">
                  <c:v>-2008.5</c:v>
                </c:pt>
                <c:pt idx="156">
                  <c:v>-1184</c:v>
                </c:pt>
                <c:pt idx="157">
                  <c:v>-1184</c:v>
                </c:pt>
                <c:pt idx="158">
                  <c:v>-1056</c:v>
                </c:pt>
                <c:pt idx="159">
                  <c:v>-1056</c:v>
                </c:pt>
                <c:pt idx="160">
                  <c:v>-1035.5</c:v>
                </c:pt>
                <c:pt idx="161">
                  <c:v>-1035.5</c:v>
                </c:pt>
                <c:pt idx="162">
                  <c:v>-1013</c:v>
                </c:pt>
                <c:pt idx="163">
                  <c:v>-927.5</c:v>
                </c:pt>
                <c:pt idx="164">
                  <c:v>-927.5</c:v>
                </c:pt>
                <c:pt idx="165">
                  <c:v>-876</c:v>
                </c:pt>
                <c:pt idx="166">
                  <c:v>-876</c:v>
                </c:pt>
                <c:pt idx="167">
                  <c:v>-303</c:v>
                </c:pt>
                <c:pt idx="168">
                  <c:v>-256.5</c:v>
                </c:pt>
                <c:pt idx="169">
                  <c:v>-253.5</c:v>
                </c:pt>
                <c:pt idx="170">
                  <c:v>-247.5</c:v>
                </c:pt>
                <c:pt idx="171">
                  <c:v>-172</c:v>
                </c:pt>
                <c:pt idx="172">
                  <c:v>-171.5</c:v>
                </c:pt>
                <c:pt idx="173">
                  <c:v>-137</c:v>
                </c:pt>
                <c:pt idx="174">
                  <c:v>-57.5</c:v>
                </c:pt>
                <c:pt idx="175">
                  <c:v>-20.5</c:v>
                </c:pt>
                <c:pt idx="176">
                  <c:v>-20</c:v>
                </c:pt>
                <c:pt idx="177">
                  <c:v>0</c:v>
                </c:pt>
                <c:pt idx="178">
                  <c:v>0.5</c:v>
                </c:pt>
                <c:pt idx="179">
                  <c:v>4.5</c:v>
                </c:pt>
                <c:pt idx="180">
                  <c:v>4.5</c:v>
                </c:pt>
                <c:pt idx="181">
                  <c:v>947.5</c:v>
                </c:pt>
                <c:pt idx="182">
                  <c:v>989.5</c:v>
                </c:pt>
                <c:pt idx="183">
                  <c:v>992</c:v>
                </c:pt>
                <c:pt idx="184">
                  <c:v>1112</c:v>
                </c:pt>
                <c:pt idx="185">
                  <c:v>1163.5</c:v>
                </c:pt>
                <c:pt idx="186">
                  <c:v>1175.5</c:v>
                </c:pt>
                <c:pt idx="187">
                  <c:v>1178</c:v>
                </c:pt>
                <c:pt idx="188">
                  <c:v>1190</c:v>
                </c:pt>
                <c:pt idx="189">
                  <c:v>1301.5</c:v>
                </c:pt>
                <c:pt idx="190">
                  <c:v>1301.5</c:v>
                </c:pt>
                <c:pt idx="191">
                  <c:v>1301.5</c:v>
                </c:pt>
              </c:numCache>
            </c:numRef>
          </c:xVal>
          <c:yVal>
            <c:numRef>
              <c:f>'B (4)'!$K$21:$K$767</c:f>
              <c:numCache>
                <c:formatCode>General</c:formatCode>
                <c:ptCount val="747"/>
                <c:pt idx="93">
                  <c:v>4.993900001863949E-3</c:v>
                </c:pt>
                <c:pt idx="99">
                  <c:v>5.8710000012069941E-3</c:v>
                </c:pt>
                <c:pt idx="104">
                  <c:v>8.2372999968356453E-3</c:v>
                </c:pt>
                <c:pt idx="105">
                  <c:v>9.6351999964099377E-3</c:v>
                </c:pt>
                <c:pt idx="106">
                  <c:v>6.9545999940601178E-3</c:v>
                </c:pt>
                <c:pt idx="107">
                  <c:v>6.8343000020831823E-3</c:v>
                </c:pt>
                <c:pt idx="109">
                  <c:v>1.0105000001203734E-2</c:v>
                </c:pt>
                <c:pt idx="112">
                  <c:v>1.2331850004557054E-2</c:v>
                </c:pt>
                <c:pt idx="113">
                  <c:v>1.4611449994845316E-2</c:v>
                </c:pt>
                <c:pt idx="115">
                  <c:v>9.7261999981128611E-3</c:v>
                </c:pt>
                <c:pt idx="116">
                  <c:v>1.1640749995422084E-2</c:v>
                </c:pt>
                <c:pt idx="117">
                  <c:v>1.092304999474436E-2</c:v>
                </c:pt>
                <c:pt idx="118">
                  <c:v>1.0064000001875684E-2</c:v>
                </c:pt>
                <c:pt idx="119">
                  <c:v>1.1764000002585817E-2</c:v>
                </c:pt>
                <c:pt idx="120">
                  <c:v>1.1886449996381998E-2</c:v>
                </c:pt>
                <c:pt idx="124">
                  <c:v>1.0226899998087902E-2</c:v>
                </c:pt>
                <c:pt idx="129">
                  <c:v>7.6015499944332987E-3</c:v>
                </c:pt>
                <c:pt idx="136">
                  <c:v>2.1581500041065738E-3</c:v>
                </c:pt>
                <c:pt idx="140">
                  <c:v>-1.5436500034411438E-3</c:v>
                </c:pt>
                <c:pt idx="153">
                  <c:v>-2.6345000005676411E-3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14F-4EBB-81EF-84FB509874AA}"/>
            </c:ext>
          </c:extLst>
        </c:ser>
        <c:ser>
          <c:idx val="2"/>
          <c:order val="4"/>
          <c:tx>
            <c:strRef>
              <c:f>'B (4)'!$L$20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(4)'!$D$21:$D$91</c:f>
                <c:numCache>
                  <c:formatCode>General</c:formatCode>
                  <c:ptCount val="7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5">
                    <c:v>0</c:v>
                  </c:pt>
                  <c:pt idx="46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9">
                    <c:v>0</c:v>
                  </c:pt>
                </c:numCache>
              </c:numRef>
            </c:plus>
            <c:minus>
              <c:numRef>
                <c:f>'B (4)'!$D$21:$D$91</c:f>
                <c:numCache>
                  <c:formatCode>General</c:formatCode>
                  <c:ptCount val="7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5">
                    <c:v>0</c:v>
                  </c:pt>
                  <c:pt idx="46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(4)'!$F$21:$F$767</c:f>
              <c:numCache>
                <c:formatCode>General</c:formatCode>
                <c:ptCount val="747"/>
                <c:pt idx="0">
                  <c:v>-76679</c:v>
                </c:pt>
                <c:pt idx="1">
                  <c:v>-75662.5</c:v>
                </c:pt>
                <c:pt idx="2">
                  <c:v>-70480</c:v>
                </c:pt>
                <c:pt idx="3">
                  <c:v>-70477</c:v>
                </c:pt>
                <c:pt idx="4">
                  <c:v>-70471</c:v>
                </c:pt>
                <c:pt idx="5">
                  <c:v>-70468.5</c:v>
                </c:pt>
                <c:pt idx="6">
                  <c:v>-70465.5</c:v>
                </c:pt>
                <c:pt idx="7">
                  <c:v>-70459.5</c:v>
                </c:pt>
                <c:pt idx="8">
                  <c:v>-70419</c:v>
                </c:pt>
                <c:pt idx="9">
                  <c:v>-70384</c:v>
                </c:pt>
                <c:pt idx="10">
                  <c:v>-70366</c:v>
                </c:pt>
                <c:pt idx="11">
                  <c:v>-70363.5</c:v>
                </c:pt>
                <c:pt idx="12">
                  <c:v>-70273</c:v>
                </c:pt>
                <c:pt idx="13">
                  <c:v>-70270</c:v>
                </c:pt>
                <c:pt idx="14">
                  <c:v>-70200</c:v>
                </c:pt>
                <c:pt idx="15">
                  <c:v>-70197</c:v>
                </c:pt>
                <c:pt idx="16">
                  <c:v>-70182.5</c:v>
                </c:pt>
                <c:pt idx="17">
                  <c:v>-58929</c:v>
                </c:pt>
                <c:pt idx="18">
                  <c:v>-58859</c:v>
                </c:pt>
                <c:pt idx="19">
                  <c:v>-58809.5</c:v>
                </c:pt>
                <c:pt idx="20">
                  <c:v>-58725</c:v>
                </c:pt>
                <c:pt idx="21">
                  <c:v>-58649</c:v>
                </c:pt>
                <c:pt idx="22">
                  <c:v>-58634.5</c:v>
                </c:pt>
                <c:pt idx="23">
                  <c:v>-58587.5</c:v>
                </c:pt>
                <c:pt idx="24">
                  <c:v>-57618</c:v>
                </c:pt>
                <c:pt idx="25">
                  <c:v>-56575</c:v>
                </c:pt>
                <c:pt idx="26">
                  <c:v>-56449.5</c:v>
                </c:pt>
                <c:pt idx="27">
                  <c:v>-55389</c:v>
                </c:pt>
                <c:pt idx="28">
                  <c:v>-54536</c:v>
                </c:pt>
                <c:pt idx="29">
                  <c:v>-54416</c:v>
                </c:pt>
                <c:pt idx="30">
                  <c:v>-54416</c:v>
                </c:pt>
                <c:pt idx="31">
                  <c:v>-53411</c:v>
                </c:pt>
                <c:pt idx="32">
                  <c:v>-53236</c:v>
                </c:pt>
                <c:pt idx="33">
                  <c:v>-41509</c:v>
                </c:pt>
                <c:pt idx="34">
                  <c:v>-41506.5</c:v>
                </c:pt>
                <c:pt idx="35">
                  <c:v>-41506</c:v>
                </c:pt>
                <c:pt idx="36">
                  <c:v>-37335.5</c:v>
                </c:pt>
                <c:pt idx="37">
                  <c:v>-37309.5</c:v>
                </c:pt>
                <c:pt idx="38">
                  <c:v>-37306.5</c:v>
                </c:pt>
                <c:pt idx="39">
                  <c:v>-37041</c:v>
                </c:pt>
                <c:pt idx="40">
                  <c:v>-37038</c:v>
                </c:pt>
                <c:pt idx="41">
                  <c:v>-35960</c:v>
                </c:pt>
                <c:pt idx="42">
                  <c:v>-35164.5</c:v>
                </c:pt>
                <c:pt idx="43">
                  <c:v>-35094</c:v>
                </c:pt>
                <c:pt idx="44">
                  <c:v>-34904.5</c:v>
                </c:pt>
                <c:pt idx="45">
                  <c:v>-34885</c:v>
                </c:pt>
                <c:pt idx="46">
                  <c:v>-32007.5</c:v>
                </c:pt>
                <c:pt idx="47">
                  <c:v>-31051</c:v>
                </c:pt>
                <c:pt idx="48">
                  <c:v>-31051</c:v>
                </c:pt>
                <c:pt idx="49">
                  <c:v>-30771</c:v>
                </c:pt>
                <c:pt idx="50">
                  <c:v>-29737.5</c:v>
                </c:pt>
                <c:pt idx="51">
                  <c:v>-29704.5</c:v>
                </c:pt>
                <c:pt idx="52">
                  <c:v>-28800</c:v>
                </c:pt>
                <c:pt idx="53">
                  <c:v>-28799.5</c:v>
                </c:pt>
                <c:pt idx="54">
                  <c:v>-28703.5</c:v>
                </c:pt>
                <c:pt idx="55">
                  <c:v>-28703.5</c:v>
                </c:pt>
                <c:pt idx="56">
                  <c:v>-28651</c:v>
                </c:pt>
                <c:pt idx="57">
                  <c:v>-28645</c:v>
                </c:pt>
                <c:pt idx="58">
                  <c:v>-28645</c:v>
                </c:pt>
                <c:pt idx="59">
                  <c:v>-28645</c:v>
                </c:pt>
                <c:pt idx="60">
                  <c:v>-27926</c:v>
                </c:pt>
                <c:pt idx="61">
                  <c:v>-27920</c:v>
                </c:pt>
                <c:pt idx="62">
                  <c:v>-27728</c:v>
                </c:pt>
                <c:pt idx="63">
                  <c:v>-27728</c:v>
                </c:pt>
                <c:pt idx="64">
                  <c:v>-27725</c:v>
                </c:pt>
                <c:pt idx="65">
                  <c:v>-27725</c:v>
                </c:pt>
                <c:pt idx="66">
                  <c:v>-27710.5</c:v>
                </c:pt>
                <c:pt idx="67">
                  <c:v>-27704</c:v>
                </c:pt>
                <c:pt idx="68">
                  <c:v>-26497</c:v>
                </c:pt>
                <c:pt idx="69">
                  <c:v>-24494</c:v>
                </c:pt>
                <c:pt idx="70">
                  <c:v>-24423</c:v>
                </c:pt>
                <c:pt idx="71">
                  <c:v>-24420</c:v>
                </c:pt>
                <c:pt idx="72">
                  <c:v>-24386</c:v>
                </c:pt>
                <c:pt idx="73">
                  <c:v>-24357</c:v>
                </c:pt>
                <c:pt idx="74">
                  <c:v>-24354</c:v>
                </c:pt>
                <c:pt idx="75">
                  <c:v>-24351</c:v>
                </c:pt>
                <c:pt idx="76">
                  <c:v>-23454</c:v>
                </c:pt>
                <c:pt idx="77">
                  <c:v>-23439.5</c:v>
                </c:pt>
                <c:pt idx="78">
                  <c:v>-23439.5</c:v>
                </c:pt>
                <c:pt idx="79">
                  <c:v>-23410</c:v>
                </c:pt>
                <c:pt idx="80">
                  <c:v>-21479</c:v>
                </c:pt>
                <c:pt idx="81">
                  <c:v>-19865</c:v>
                </c:pt>
                <c:pt idx="82">
                  <c:v>-19252.5</c:v>
                </c:pt>
                <c:pt idx="83">
                  <c:v>-19221</c:v>
                </c:pt>
                <c:pt idx="84">
                  <c:v>-19221</c:v>
                </c:pt>
                <c:pt idx="85">
                  <c:v>-19075</c:v>
                </c:pt>
                <c:pt idx="86">
                  <c:v>-17985.5</c:v>
                </c:pt>
                <c:pt idx="87">
                  <c:v>-17985</c:v>
                </c:pt>
                <c:pt idx="88">
                  <c:v>-17240</c:v>
                </c:pt>
                <c:pt idx="89">
                  <c:v>-17167</c:v>
                </c:pt>
                <c:pt idx="90">
                  <c:v>-17018.5</c:v>
                </c:pt>
                <c:pt idx="91">
                  <c:v>-17018.5</c:v>
                </c:pt>
                <c:pt idx="92">
                  <c:v>-16985.5</c:v>
                </c:pt>
                <c:pt idx="93">
                  <c:v>-16107</c:v>
                </c:pt>
                <c:pt idx="94">
                  <c:v>-16062.5</c:v>
                </c:pt>
                <c:pt idx="95">
                  <c:v>-16030.5</c:v>
                </c:pt>
                <c:pt idx="96">
                  <c:v>-15948.5</c:v>
                </c:pt>
                <c:pt idx="97">
                  <c:v>-15895.5</c:v>
                </c:pt>
                <c:pt idx="98">
                  <c:v>-15869.5</c:v>
                </c:pt>
                <c:pt idx="99">
                  <c:v>-15230</c:v>
                </c:pt>
                <c:pt idx="100">
                  <c:v>-14886</c:v>
                </c:pt>
                <c:pt idx="101">
                  <c:v>-14847</c:v>
                </c:pt>
                <c:pt idx="102">
                  <c:v>-14824</c:v>
                </c:pt>
                <c:pt idx="103">
                  <c:v>-14821</c:v>
                </c:pt>
                <c:pt idx="104">
                  <c:v>-14149</c:v>
                </c:pt>
                <c:pt idx="105">
                  <c:v>-13776</c:v>
                </c:pt>
                <c:pt idx="106">
                  <c:v>-12698</c:v>
                </c:pt>
                <c:pt idx="107">
                  <c:v>-11759</c:v>
                </c:pt>
                <c:pt idx="108">
                  <c:v>-11643.5</c:v>
                </c:pt>
                <c:pt idx="109">
                  <c:v>-10650</c:v>
                </c:pt>
                <c:pt idx="110">
                  <c:v>-9642</c:v>
                </c:pt>
                <c:pt idx="111">
                  <c:v>-9503</c:v>
                </c:pt>
                <c:pt idx="112">
                  <c:v>-9490.5</c:v>
                </c:pt>
                <c:pt idx="113">
                  <c:v>-8438.5</c:v>
                </c:pt>
                <c:pt idx="114">
                  <c:v>-8368</c:v>
                </c:pt>
                <c:pt idx="115">
                  <c:v>-7606</c:v>
                </c:pt>
                <c:pt idx="116">
                  <c:v>-7547.5</c:v>
                </c:pt>
                <c:pt idx="117">
                  <c:v>-7546.5</c:v>
                </c:pt>
                <c:pt idx="118">
                  <c:v>-7320</c:v>
                </c:pt>
                <c:pt idx="119">
                  <c:v>-7320</c:v>
                </c:pt>
                <c:pt idx="120">
                  <c:v>-7188.5</c:v>
                </c:pt>
                <c:pt idx="121">
                  <c:v>-6631</c:v>
                </c:pt>
                <c:pt idx="122">
                  <c:v>-6496.5</c:v>
                </c:pt>
                <c:pt idx="123">
                  <c:v>-6493.5</c:v>
                </c:pt>
                <c:pt idx="124">
                  <c:v>-6397</c:v>
                </c:pt>
                <c:pt idx="125">
                  <c:v>-6242</c:v>
                </c:pt>
                <c:pt idx="126">
                  <c:v>-5510.5</c:v>
                </c:pt>
                <c:pt idx="127">
                  <c:v>-5490</c:v>
                </c:pt>
                <c:pt idx="128">
                  <c:v>-5374</c:v>
                </c:pt>
                <c:pt idx="129">
                  <c:v>-5251.5</c:v>
                </c:pt>
                <c:pt idx="130">
                  <c:v>-5208.5</c:v>
                </c:pt>
                <c:pt idx="131">
                  <c:v>-5194</c:v>
                </c:pt>
                <c:pt idx="132">
                  <c:v>-5177</c:v>
                </c:pt>
                <c:pt idx="133">
                  <c:v>-5101</c:v>
                </c:pt>
                <c:pt idx="134">
                  <c:v>-4161</c:v>
                </c:pt>
                <c:pt idx="135">
                  <c:v>-3514</c:v>
                </c:pt>
                <c:pt idx="136">
                  <c:v>-3209.5</c:v>
                </c:pt>
                <c:pt idx="137">
                  <c:v>-3185.5</c:v>
                </c:pt>
                <c:pt idx="138">
                  <c:v>-3080</c:v>
                </c:pt>
                <c:pt idx="139">
                  <c:v>-2177.5</c:v>
                </c:pt>
                <c:pt idx="140">
                  <c:v>-2175.5</c:v>
                </c:pt>
                <c:pt idx="141">
                  <c:v>-2169.5</c:v>
                </c:pt>
                <c:pt idx="142">
                  <c:v>-2160</c:v>
                </c:pt>
                <c:pt idx="143">
                  <c:v>-2160</c:v>
                </c:pt>
                <c:pt idx="144">
                  <c:v>-2157</c:v>
                </c:pt>
                <c:pt idx="145">
                  <c:v>-2145.5</c:v>
                </c:pt>
                <c:pt idx="146">
                  <c:v>-2145.5</c:v>
                </c:pt>
                <c:pt idx="147">
                  <c:v>-2099.5</c:v>
                </c:pt>
                <c:pt idx="148">
                  <c:v>-2091</c:v>
                </c:pt>
                <c:pt idx="149">
                  <c:v>-2090.5</c:v>
                </c:pt>
                <c:pt idx="150">
                  <c:v>-2053</c:v>
                </c:pt>
                <c:pt idx="151">
                  <c:v>-2015</c:v>
                </c:pt>
                <c:pt idx="152">
                  <c:v>-2015</c:v>
                </c:pt>
                <c:pt idx="153">
                  <c:v>-2015</c:v>
                </c:pt>
                <c:pt idx="154">
                  <c:v>-2008.5</c:v>
                </c:pt>
                <c:pt idx="155">
                  <c:v>-2008.5</c:v>
                </c:pt>
                <c:pt idx="156">
                  <c:v>-1184</c:v>
                </c:pt>
                <c:pt idx="157">
                  <c:v>-1184</c:v>
                </c:pt>
                <c:pt idx="158">
                  <c:v>-1056</c:v>
                </c:pt>
                <c:pt idx="159">
                  <c:v>-1056</c:v>
                </c:pt>
                <c:pt idx="160">
                  <c:v>-1035.5</c:v>
                </c:pt>
                <c:pt idx="161">
                  <c:v>-1035.5</c:v>
                </c:pt>
                <c:pt idx="162">
                  <c:v>-1013</c:v>
                </c:pt>
                <c:pt idx="163">
                  <c:v>-927.5</c:v>
                </c:pt>
                <c:pt idx="164">
                  <c:v>-927.5</c:v>
                </c:pt>
                <c:pt idx="165">
                  <c:v>-876</c:v>
                </c:pt>
                <c:pt idx="166">
                  <c:v>-876</c:v>
                </c:pt>
                <c:pt idx="167">
                  <c:v>-303</c:v>
                </c:pt>
                <c:pt idx="168">
                  <c:v>-256.5</c:v>
                </c:pt>
                <c:pt idx="169">
                  <c:v>-253.5</c:v>
                </c:pt>
                <c:pt idx="170">
                  <c:v>-247.5</c:v>
                </c:pt>
                <c:pt idx="171">
                  <c:v>-172</c:v>
                </c:pt>
                <c:pt idx="172">
                  <c:v>-171.5</c:v>
                </c:pt>
                <c:pt idx="173">
                  <c:v>-137</c:v>
                </c:pt>
                <c:pt idx="174">
                  <c:v>-57.5</c:v>
                </c:pt>
                <c:pt idx="175">
                  <c:v>-20.5</c:v>
                </c:pt>
                <c:pt idx="176">
                  <c:v>-20</c:v>
                </c:pt>
                <c:pt idx="177">
                  <c:v>0</c:v>
                </c:pt>
                <c:pt idx="178">
                  <c:v>0.5</c:v>
                </c:pt>
                <c:pt idx="179">
                  <c:v>4.5</c:v>
                </c:pt>
                <c:pt idx="180">
                  <c:v>4.5</c:v>
                </c:pt>
                <c:pt idx="181">
                  <c:v>947.5</c:v>
                </c:pt>
                <c:pt idx="182">
                  <c:v>989.5</c:v>
                </c:pt>
                <c:pt idx="183">
                  <c:v>992</c:v>
                </c:pt>
                <c:pt idx="184">
                  <c:v>1112</c:v>
                </c:pt>
                <c:pt idx="185">
                  <c:v>1163.5</c:v>
                </c:pt>
                <c:pt idx="186">
                  <c:v>1175.5</c:v>
                </c:pt>
                <c:pt idx="187">
                  <c:v>1178</c:v>
                </c:pt>
                <c:pt idx="188">
                  <c:v>1190</c:v>
                </c:pt>
                <c:pt idx="189">
                  <c:v>1301.5</c:v>
                </c:pt>
                <c:pt idx="190">
                  <c:v>1301.5</c:v>
                </c:pt>
                <c:pt idx="191">
                  <c:v>1301.5</c:v>
                </c:pt>
              </c:numCache>
            </c:numRef>
          </c:xVal>
          <c:yVal>
            <c:numRef>
              <c:f>'B (4)'!$L$21:$L$767</c:f>
              <c:numCache>
                <c:formatCode>General</c:formatCode>
                <c:ptCount val="747"/>
                <c:pt idx="150">
                  <c:v>-2.261900001030881E-3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14F-4EBB-81EF-84FB509874AA}"/>
            </c:ext>
          </c:extLst>
        </c:ser>
        <c:ser>
          <c:idx val="5"/>
          <c:order val="5"/>
          <c:tx>
            <c:strRef>
              <c:f>'B (4)'!$M$20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(4)'!$D$21:$D$91</c:f>
                <c:numCache>
                  <c:formatCode>General</c:formatCode>
                  <c:ptCount val="7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5">
                    <c:v>0</c:v>
                  </c:pt>
                  <c:pt idx="46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9">
                    <c:v>0</c:v>
                  </c:pt>
                </c:numCache>
              </c:numRef>
            </c:plus>
            <c:minus>
              <c:numRef>
                <c:f>'B (4)'!$D$21:$D$91</c:f>
                <c:numCache>
                  <c:formatCode>General</c:formatCode>
                  <c:ptCount val="7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5">
                    <c:v>0</c:v>
                  </c:pt>
                  <c:pt idx="46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(4)'!$F$21:$F$767</c:f>
              <c:numCache>
                <c:formatCode>General</c:formatCode>
                <c:ptCount val="747"/>
                <c:pt idx="0">
                  <c:v>-76679</c:v>
                </c:pt>
                <c:pt idx="1">
                  <c:v>-75662.5</c:v>
                </c:pt>
                <c:pt idx="2">
                  <c:v>-70480</c:v>
                </c:pt>
                <c:pt idx="3">
                  <c:v>-70477</c:v>
                </c:pt>
                <c:pt idx="4">
                  <c:v>-70471</c:v>
                </c:pt>
                <c:pt idx="5">
                  <c:v>-70468.5</c:v>
                </c:pt>
                <c:pt idx="6">
                  <c:v>-70465.5</c:v>
                </c:pt>
                <c:pt idx="7">
                  <c:v>-70459.5</c:v>
                </c:pt>
                <c:pt idx="8">
                  <c:v>-70419</c:v>
                </c:pt>
                <c:pt idx="9">
                  <c:v>-70384</c:v>
                </c:pt>
                <c:pt idx="10">
                  <c:v>-70366</c:v>
                </c:pt>
                <c:pt idx="11">
                  <c:v>-70363.5</c:v>
                </c:pt>
                <c:pt idx="12">
                  <c:v>-70273</c:v>
                </c:pt>
                <c:pt idx="13">
                  <c:v>-70270</c:v>
                </c:pt>
                <c:pt idx="14">
                  <c:v>-70200</c:v>
                </c:pt>
                <c:pt idx="15">
                  <c:v>-70197</c:v>
                </c:pt>
                <c:pt idx="16">
                  <c:v>-70182.5</c:v>
                </c:pt>
                <c:pt idx="17">
                  <c:v>-58929</c:v>
                </c:pt>
                <c:pt idx="18">
                  <c:v>-58859</c:v>
                </c:pt>
                <c:pt idx="19">
                  <c:v>-58809.5</c:v>
                </c:pt>
                <c:pt idx="20">
                  <c:v>-58725</c:v>
                </c:pt>
                <c:pt idx="21">
                  <c:v>-58649</c:v>
                </c:pt>
                <c:pt idx="22">
                  <c:v>-58634.5</c:v>
                </c:pt>
                <c:pt idx="23">
                  <c:v>-58587.5</c:v>
                </c:pt>
                <c:pt idx="24">
                  <c:v>-57618</c:v>
                </c:pt>
                <c:pt idx="25">
                  <c:v>-56575</c:v>
                </c:pt>
                <c:pt idx="26">
                  <c:v>-56449.5</c:v>
                </c:pt>
                <c:pt idx="27">
                  <c:v>-55389</c:v>
                </c:pt>
                <c:pt idx="28">
                  <c:v>-54536</c:v>
                </c:pt>
                <c:pt idx="29">
                  <c:v>-54416</c:v>
                </c:pt>
                <c:pt idx="30">
                  <c:v>-54416</c:v>
                </c:pt>
                <c:pt idx="31">
                  <c:v>-53411</c:v>
                </c:pt>
                <c:pt idx="32">
                  <c:v>-53236</c:v>
                </c:pt>
                <c:pt idx="33">
                  <c:v>-41509</c:v>
                </c:pt>
                <c:pt idx="34">
                  <c:v>-41506.5</c:v>
                </c:pt>
                <c:pt idx="35">
                  <c:v>-41506</c:v>
                </c:pt>
                <c:pt idx="36">
                  <c:v>-37335.5</c:v>
                </c:pt>
                <c:pt idx="37">
                  <c:v>-37309.5</c:v>
                </c:pt>
                <c:pt idx="38">
                  <c:v>-37306.5</c:v>
                </c:pt>
                <c:pt idx="39">
                  <c:v>-37041</c:v>
                </c:pt>
                <c:pt idx="40">
                  <c:v>-37038</c:v>
                </c:pt>
                <c:pt idx="41">
                  <c:v>-35960</c:v>
                </c:pt>
                <c:pt idx="42">
                  <c:v>-35164.5</c:v>
                </c:pt>
                <c:pt idx="43">
                  <c:v>-35094</c:v>
                </c:pt>
                <c:pt idx="44">
                  <c:v>-34904.5</c:v>
                </c:pt>
                <c:pt idx="45">
                  <c:v>-34885</c:v>
                </c:pt>
                <c:pt idx="46">
                  <c:v>-32007.5</c:v>
                </c:pt>
                <c:pt idx="47">
                  <c:v>-31051</c:v>
                </c:pt>
                <c:pt idx="48">
                  <c:v>-31051</c:v>
                </c:pt>
                <c:pt idx="49">
                  <c:v>-30771</c:v>
                </c:pt>
                <c:pt idx="50">
                  <c:v>-29737.5</c:v>
                </c:pt>
                <c:pt idx="51">
                  <c:v>-29704.5</c:v>
                </c:pt>
                <c:pt idx="52">
                  <c:v>-28800</c:v>
                </c:pt>
                <c:pt idx="53">
                  <c:v>-28799.5</c:v>
                </c:pt>
                <c:pt idx="54">
                  <c:v>-28703.5</c:v>
                </c:pt>
                <c:pt idx="55">
                  <c:v>-28703.5</c:v>
                </c:pt>
                <c:pt idx="56">
                  <c:v>-28651</c:v>
                </c:pt>
                <c:pt idx="57">
                  <c:v>-28645</c:v>
                </c:pt>
                <c:pt idx="58">
                  <c:v>-28645</c:v>
                </c:pt>
                <c:pt idx="59">
                  <c:v>-28645</c:v>
                </c:pt>
                <c:pt idx="60">
                  <c:v>-27926</c:v>
                </c:pt>
                <c:pt idx="61">
                  <c:v>-27920</c:v>
                </c:pt>
                <c:pt idx="62">
                  <c:v>-27728</c:v>
                </c:pt>
                <c:pt idx="63">
                  <c:v>-27728</c:v>
                </c:pt>
                <c:pt idx="64">
                  <c:v>-27725</c:v>
                </c:pt>
                <c:pt idx="65">
                  <c:v>-27725</c:v>
                </c:pt>
                <c:pt idx="66">
                  <c:v>-27710.5</c:v>
                </c:pt>
                <c:pt idx="67">
                  <c:v>-27704</c:v>
                </c:pt>
                <c:pt idx="68">
                  <c:v>-26497</c:v>
                </c:pt>
                <c:pt idx="69">
                  <c:v>-24494</c:v>
                </c:pt>
                <c:pt idx="70">
                  <c:v>-24423</c:v>
                </c:pt>
                <c:pt idx="71">
                  <c:v>-24420</c:v>
                </c:pt>
                <c:pt idx="72">
                  <c:v>-24386</c:v>
                </c:pt>
                <c:pt idx="73">
                  <c:v>-24357</c:v>
                </c:pt>
                <c:pt idx="74">
                  <c:v>-24354</c:v>
                </c:pt>
                <c:pt idx="75">
                  <c:v>-24351</c:v>
                </c:pt>
                <c:pt idx="76">
                  <c:v>-23454</c:v>
                </c:pt>
                <c:pt idx="77">
                  <c:v>-23439.5</c:v>
                </c:pt>
                <c:pt idx="78">
                  <c:v>-23439.5</c:v>
                </c:pt>
                <c:pt idx="79">
                  <c:v>-23410</c:v>
                </c:pt>
                <c:pt idx="80">
                  <c:v>-21479</c:v>
                </c:pt>
                <c:pt idx="81">
                  <c:v>-19865</c:v>
                </c:pt>
                <c:pt idx="82">
                  <c:v>-19252.5</c:v>
                </c:pt>
                <c:pt idx="83">
                  <c:v>-19221</c:v>
                </c:pt>
                <c:pt idx="84">
                  <c:v>-19221</c:v>
                </c:pt>
                <c:pt idx="85">
                  <c:v>-19075</c:v>
                </c:pt>
                <c:pt idx="86">
                  <c:v>-17985.5</c:v>
                </c:pt>
                <c:pt idx="87">
                  <c:v>-17985</c:v>
                </c:pt>
                <c:pt idx="88">
                  <c:v>-17240</c:v>
                </c:pt>
                <c:pt idx="89">
                  <c:v>-17167</c:v>
                </c:pt>
                <c:pt idx="90">
                  <c:v>-17018.5</c:v>
                </c:pt>
                <c:pt idx="91">
                  <c:v>-17018.5</c:v>
                </c:pt>
                <c:pt idx="92">
                  <c:v>-16985.5</c:v>
                </c:pt>
                <c:pt idx="93">
                  <c:v>-16107</c:v>
                </c:pt>
                <c:pt idx="94">
                  <c:v>-16062.5</c:v>
                </c:pt>
                <c:pt idx="95">
                  <c:v>-16030.5</c:v>
                </c:pt>
                <c:pt idx="96">
                  <c:v>-15948.5</c:v>
                </c:pt>
                <c:pt idx="97">
                  <c:v>-15895.5</c:v>
                </c:pt>
                <c:pt idx="98">
                  <c:v>-15869.5</c:v>
                </c:pt>
                <c:pt idx="99">
                  <c:v>-15230</c:v>
                </c:pt>
                <c:pt idx="100">
                  <c:v>-14886</c:v>
                </c:pt>
                <c:pt idx="101">
                  <c:v>-14847</c:v>
                </c:pt>
                <c:pt idx="102">
                  <c:v>-14824</c:v>
                </c:pt>
                <c:pt idx="103">
                  <c:v>-14821</c:v>
                </c:pt>
                <c:pt idx="104">
                  <c:v>-14149</c:v>
                </c:pt>
                <c:pt idx="105">
                  <c:v>-13776</c:v>
                </c:pt>
                <c:pt idx="106">
                  <c:v>-12698</c:v>
                </c:pt>
                <c:pt idx="107">
                  <c:v>-11759</c:v>
                </c:pt>
                <c:pt idx="108">
                  <c:v>-11643.5</c:v>
                </c:pt>
                <c:pt idx="109">
                  <c:v>-10650</c:v>
                </c:pt>
                <c:pt idx="110">
                  <c:v>-9642</c:v>
                </c:pt>
                <c:pt idx="111">
                  <c:v>-9503</c:v>
                </c:pt>
                <c:pt idx="112">
                  <c:v>-9490.5</c:v>
                </c:pt>
                <c:pt idx="113">
                  <c:v>-8438.5</c:v>
                </c:pt>
                <c:pt idx="114">
                  <c:v>-8368</c:v>
                </c:pt>
                <c:pt idx="115">
                  <c:v>-7606</c:v>
                </c:pt>
                <c:pt idx="116">
                  <c:v>-7547.5</c:v>
                </c:pt>
                <c:pt idx="117">
                  <c:v>-7546.5</c:v>
                </c:pt>
                <c:pt idx="118">
                  <c:v>-7320</c:v>
                </c:pt>
                <c:pt idx="119">
                  <c:v>-7320</c:v>
                </c:pt>
                <c:pt idx="120">
                  <c:v>-7188.5</c:v>
                </c:pt>
                <c:pt idx="121">
                  <c:v>-6631</c:v>
                </c:pt>
                <c:pt idx="122">
                  <c:v>-6496.5</c:v>
                </c:pt>
                <c:pt idx="123">
                  <c:v>-6493.5</c:v>
                </c:pt>
                <c:pt idx="124">
                  <c:v>-6397</c:v>
                </c:pt>
                <c:pt idx="125">
                  <c:v>-6242</c:v>
                </c:pt>
                <c:pt idx="126">
                  <c:v>-5510.5</c:v>
                </c:pt>
                <c:pt idx="127">
                  <c:v>-5490</c:v>
                </c:pt>
                <c:pt idx="128">
                  <c:v>-5374</c:v>
                </c:pt>
                <c:pt idx="129">
                  <c:v>-5251.5</c:v>
                </c:pt>
                <c:pt idx="130">
                  <c:v>-5208.5</c:v>
                </c:pt>
                <c:pt idx="131">
                  <c:v>-5194</c:v>
                </c:pt>
                <c:pt idx="132">
                  <c:v>-5177</c:v>
                </c:pt>
                <c:pt idx="133">
                  <c:v>-5101</c:v>
                </c:pt>
                <c:pt idx="134">
                  <c:v>-4161</c:v>
                </c:pt>
                <c:pt idx="135">
                  <c:v>-3514</c:v>
                </c:pt>
                <c:pt idx="136">
                  <c:v>-3209.5</c:v>
                </c:pt>
                <c:pt idx="137">
                  <c:v>-3185.5</c:v>
                </c:pt>
                <c:pt idx="138">
                  <c:v>-3080</c:v>
                </c:pt>
                <c:pt idx="139">
                  <c:v>-2177.5</c:v>
                </c:pt>
                <c:pt idx="140">
                  <c:v>-2175.5</c:v>
                </c:pt>
                <c:pt idx="141">
                  <c:v>-2169.5</c:v>
                </c:pt>
                <c:pt idx="142">
                  <c:v>-2160</c:v>
                </c:pt>
                <c:pt idx="143">
                  <c:v>-2160</c:v>
                </c:pt>
                <c:pt idx="144">
                  <c:v>-2157</c:v>
                </c:pt>
                <c:pt idx="145">
                  <c:v>-2145.5</c:v>
                </c:pt>
                <c:pt idx="146">
                  <c:v>-2145.5</c:v>
                </c:pt>
                <c:pt idx="147">
                  <c:v>-2099.5</c:v>
                </c:pt>
                <c:pt idx="148">
                  <c:v>-2091</c:v>
                </c:pt>
                <c:pt idx="149">
                  <c:v>-2090.5</c:v>
                </c:pt>
                <c:pt idx="150">
                  <c:v>-2053</c:v>
                </c:pt>
                <c:pt idx="151">
                  <c:v>-2015</c:v>
                </c:pt>
                <c:pt idx="152">
                  <c:v>-2015</c:v>
                </c:pt>
                <c:pt idx="153">
                  <c:v>-2015</c:v>
                </c:pt>
                <c:pt idx="154">
                  <c:v>-2008.5</c:v>
                </c:pt>
                <c:pt idx="155">
                  <c:v>-2008.5</c:v>
                </c:pt>
                <c:pt idx="156">
                  <c:v>-1184</c:v>
                </c:pt>
                <c:pt idx="157">
                  <c:v>-1184</c:v>
                </c:pt>
                <c:pt idx="158">
                  <c:v>-1056</c:v>
                </c:pt>
                <c:pt idx="159">
                  <c:v>-1056</c:v>
                </c:pt>
                <c:pt idx="160">
                  <c:v>-1035.5</c:v>
                </c:pt>
                <c:pt idx="161">
                  <c:v>-1035.5</c:v>
                </c:pt>
                <c:pt idx="162">
                  <c:v>-1013</c:v>
                </c:pt>
                <c:pt idx="163">
                  <c:v>-927.5</c:v>
                </c:pt>
                <c:pt idx="164">
                  <c:v>-927.5</c:v>
                </c:pt>
                <c:pt idx="165">
                  <c:v>-876</c:v>
                </c:pt>
                <c:pt idx="166">
                  <c:v>-876</c:v>
                </c:pt>
                <c:pt idx="167">
                  <c:v>-303</c:v>
                </c:pt>
                <c:pt idx="168">
                  <c:v>-256.5</c:v>
                </c:pt>
                <c:pt idx="169">
                  <c:v>-253.5</c:v>
                </c:pt>
                <c:pt idx="170">
                  <c:v>-247.5</c:v>
                </c:pt>
                <c:pt idx="171">
                  <c:v>-172</c:v>
                </c:pt>
                <c:pt idx="172">
                  <c:v>-171.5</c:v>
                </c:pt>
                <c:pt idx="173">
                  <c:v>-137</c:v>
                </c:pt>
                <c:pt idx="174">
                  <c:v>-57.5</c:v>
                </c:pt>
                <c:pt idx="175">
                  <c:v>-20.5</c:v>
                </c:pt>
                <c:pt idx="176">
                  <c:v>-20</c:v>
                </c:pt>
                <c:pt idx="177">
                  <c:v>0</c:v>
                </c:pt>
                <c:pt idx="178">
                  <c:v>0.5</c:v>
                </c:pt>
                <c:pt idx="179">
                  <c:v>4.5</c:v>
                </c:pt>
                <c:pt idx="180">
                  <c:v>4.5</c:v>
                </c:pt>
                <c:pt idx="181">
                  <c:v>947.5</c:v>
                </c:pt>
                <c:pt idx="182">
                  <c:v>989.5</c:v>
                </c:pt>
                <c:pt idx="183">
                  <c:v>992</c:v>
                </c:pt>
                <c:pt idx="184">
                  <c:v>1112</c:v>
                </c:pt>
                <c:pt idx="185">
                  <c:v>1163.5</c:v>
                </c:pt>
                <c:pt idx="186">
                  <c:v>1175.5</c:v>
                </c:pt>
                <c:pt idx="187">
                  <c:v>1178</c:v>
                </c:pt>
                <c:pt idx="188">
                  <c:v>1190</c:v>
                </c:pt>
                <c:pt idx="189">
                  <c:v>1301.5</c:v>
                </c:pt>
                <c:pt idx="190">
                  <c:v>1301.5</c:v>
                </c:pt>
                <c:pt idx="191">
                  <c:v>1301.5</c:v>
                </c:pt>
              </c:numCache>
            </c:numRef>
          </c:xVal>
          <c:yVal>
            <c:numRef>
              <c:f>'B (4)'!$M$21:$M$767</c:f>
              <c:numCache>
                <c:formatCode>General</c:formatCode>
                <c:ptCount val="747"/>
                <c:pt idx="0">
                  <c:v>-0.25808170000163955</c:v>
                </c:pt>
                <c:pt idx="1">
                  <c:v>-0.24702375000197208</c:v>
                </c:pt>
                <c:pt idx="3">
                  <c:v>-0.20545710000442341</c:v>
                </c:pt>
                <c:pt idx="4">
                  <c:v>-0.1883633000034024</c:v>
                </c:pt>
                <c:pt idx="5">
                  <c:v>-0.20215755000390345</c:v>
                </c:pt>
                <c:pt idx="6">
                  <c:v>-0.18811065000045346</c:v>
                </c:pt>
                <c:pt idx="7">
                  <c:v>-0.19001685000330326</c:v>
                </c:pt>
                <c:pt idx="8">
                  <c:v>-0.20088370000303257</c:v>
                </c:pt>
                <c:pt idx="9">
                  <c:v>-0.19600320000245119</c:v>
                </c:pt>
                <c:pt idx="10">
                  <c:v>-0.1927218000018911</c:v>
                </c:pt>
                <c:pt idx="11">
                  <c:v>-0.19051604999913252</c:v>
                </c:pt>
                <c:pt idx="12">
                  <c:v>-0.19026790000134497</c:v>
                </c:pt>
                <c:pt idx="13">
                  <c:v>-0.18722100000377395</c:v>
                </c:pt>
                <c:pt idx="14">
                  <c:v>-0.18246000000362983</c:v>
                </c:pt>
                <c:pt idx="15">
                  <c:v>-0.19041310000102385</c:v>
                </c:pt>
                <c:pt idx="16">
                  <c:v>-0.19501975000093807</c:v>
                </c:pt>
                <c:pt idx="17">
                  <c:v>-0.10325670000747778</c:v>
                </c:pt>
                <c:pt idx="18">
                  <c:v>-0.10449570000491804</c:v>
                </c:pt>
                <c:pt idx="19">
                  <c:v>-0.11422185000265017</c:v>
                </c:pt>
                <c:pt idx="20">
                  <c:v>-0.11106750000180909</c:v>
                </c:pt>
                <c:pt idx="21">
                  <c:v>-0.12221270000736695</c:v>
                </c:pt>
                <c:pt idx="22">
                  <c:v>-0.10181934999855002</c:v>
                </c:pt>
                <c:pt idx="23">
                  <c:v>-0.11575124999944819</c:v>
                </c:pt>
                <c:pt idx="24">
                  <c:v>-0.11976139999751467</c:v>
                </c:pt>
                <c:pt idx="25">
                  <c:v>-9.7122500010300428E-2</c:v>
                </c:pt>
                <c:pt idx="26">
                  <c:v>-0.11099385000125039</c:v>
                </c:pt>
                <c:pt idx="27">
                  <c:v>-8.2914699996763375E-2</c:v>
                </c:pt>
                <c:pt idx="28">
                  <c:v>-9.1912800002319273E-2</c:v>
                </c:pt>
                <c:pt idx="29">
                  <c:v>-0.10903680000046734</c:v>
                </c:pt>
                <c:pt idx="30">
                  <c:v>-9.5036799997615162E-2</c:v>
                </c:pt>
                <c:pt idx="31">
                  <c:v>-0.10232530000212137</c:v>
                </c:pt>
                <c:pt idx="32">
                  <c:v>-5.6922800002212171E-2</c:v>
                </c:pt>
                <c:pt idx="33">
                  <c:v>-2.9190699999162462E-2</c:v>
                </c:pt>
                <c:pt idx="34">
                  <c:v>-2.8684950004389975E-2</c:v>
                </c:pt>
                <c:pt idx="35">
                  <c:v>-2.9543800003011711E-2</c:v>
                </c:pt>
                <c:pt idx="81">
                  <c:v>4.1104999982053414E-3</c:v>
                </c:pt>
                <c:pt idx="111">
                  <c:v>1.0553099993558135E-2</c:v>
                </c:pt>
                <c:pt idx="121">
                  <c:v>8.5687000027974136E-3</c:v>
                </c:pt>
                <c:pt idx="122">
                  <c:v>1.0538049995375331E-2</c:v>
                </c:pt>
                <c:pt idx="123">
                  <c:v>9.9849499965785071E-3</c:v>
                </c:pt>
                <c:pt idx="130">
                  <c:v>9.3404500003089197E-3</c:v>
                </c:pt>
                <c:pt idx="131">
                  <c:v>8.0337999970652163E-3</c:v>
                </c:pt>
                <c:pt idx="132">
                  <c:v>7.8328999952645972E-3</c:v>
                </c:pt>
                <c:pt idx="133">
                  <c:v>7.3876999958883971E-3</c:v>
                </c:pt>
                <c:pt idx="135">
                  <c:v>2.1977999931550585E-3</c:v>
                </c:pt>
                <c:pt idx="141">
                  <c:v>-1.5498499997192994E-3</c:v>
                </c:pt>
                <c:pt idx="147">
                  <c:v>-1.2888499986729585E-3</c:v>
                </c:pt>
                <c:pt idx="148">
                  <c:v>-2.5892999983625486E-3</c:v>
                </c:pt>
                <c:pt idx="149">
                  <c:v>-1.3481500063790008E-3</c:v>
                </c:pt>
                <c:pt idx="167">
                  <c:v>-9.056900002178736E-3</c:v>
                </c:pt>
                <c:pt idx="168">
                  <c:v>-7.5299500022083521E-3</c:v>
                </c:pt>
                <c:pt idx="169">
                  <c:v>-8.5530500000459142E-3</c:v>
                </c:pt>
                <c:pt idx="170">
                  <c:v>-9.599250006431248E-3</c:v>
                </c:pt>
                <c:pt idx="171">
                  <c:v>-9.9956000049132854E-3</c:v>
                </c:pt>
                <c:pt idx="172">
                  <c:v>-8.9744500000961125E-3</c:v>
                </c:pt>
                <c:pt idx="173">
                  <c:v>-9.1351000010035932E-3</c:v>
                </c:pt>
                <c:pt idx="175">
                  <c:v>-8.8271500062546693E-3</c:v>
                </c:pt>
                <c:pt idx="176">
                  <c:v>-1.0675999998056795E-2</c:v>
                </c:pt>
                <c:pt idx="177">
                  <c:v>-1.0959999999613501E-2</c:v>
                </c:pt>
                <c:pt idx="178">
                  <c:v>-9.328849999292288E-3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14F-4EBB-81EF-84FB509874AA}"/>
            </c:ext>
          </c:extLst>
        </c:ser>
        <c:ser>
          <c:idx val="6"/>
          <c:order val="6"/>
          <c:tx>
            <c:strRef>
              <c:f>'B (4)'!$N$20</c:f>
              <c:strCache>
                <c:ptCount val="1"/>
                <c:pt idx="0">
                  <c:v>Other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(4)'!$D$21:$D$91</c:f>
                <c:numCache>
                  <c:formatCode>General</c:formatCode>
                  <c:ptCount val="7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5">
                    <c:v>0</c:v>
                  </c:pt>
                  <c:pt idx="46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9">
                    <c:v>0</c:v>
                  </c:pt>
                </c:numCache>
              </c:numRef>
            </c:plus>
            <c:minus>
              <c:numRef>
                <c:f>'B (4)'!$D$21:$D$91</c:f>
                <c:numCache>
                  <c:formatCode>General</c:formatCode>
                  <c:ptCount val="7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5">
                    <c:v>0</c:v>
                  </c:pt>
                  <c:pt idx="46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(4)'!$F$21:$F$767</c:f>
              <c:numCache>
                <c:formatCode>General</c:formatCode>
                <c:ptCount val="747"/>
                <c:pt idx="0">
                  <c:v>-76679</c:v>
                </c:pt>
                <c:pt idx="1">
                  <c:v>-75662.5</c:v>
                </c:pt>
                <c:pt idx="2">
                  <c:v>-70480</c:v>
                </c:pt>
                <c:pt idx="3">
                  <c:v>-70477</c:v>
                </c:pt>
                <c:pt idx="4">
                  <c:v>-70471</c:v>
                </c:pt>
                <c:pt idx="5">
                  <c:v>-70468.5</c:v>
                </c:pt>
                <c:pt idx="6">
                  <c:v>-70465.5</c:v>
                </c:pt>
                <c:pt idx="7">
                  <c:v>-70459.5</c:v>
                </c:pt>
                <c:pt idx="8">
                  <c:v>-70419</c:v>
                </c:pt>
                <c:pt idx="9">
                  <c:v>-70384</c:v>
                </c:pt>
                <c:pt idx="10">
                  <c:v>-70366</c:v>
                </c:pt>
                <c:pt idx="11">
                  <c:v>-70363.5</c:v>
                </c:pt>
                <c:pt idx="12">
                  <c:v>-70273</c:v>
                </c:pt>
                <c:pt idx="13">
                  <c:v>-70270</c:v>
                </c:pt>
                <c:pt idx="14">
                  <c:v>-70200</c:v>
                </c:pt>
                <c:pt idx="15">
                  <c:v>-70197</c:v>
                </c:pt>
                <c:pt idx="16">
                  <c:v>-70182.5</c:v>
                </c:pt>
                <c:pt idx="17">
                  <c:v>-58929</c:v>
                </c:pt>
                <c:pt idx="18">
                  <c:v>-58859</c:v>
                </c:pt>
                <c:pt idx="19">
                  <c:v>-58809.5</c:v>
                </c:pt>
                <c:pt idx="20">
                  <c:v>-58725</c:v>
                </c:pt>
                <c:pt idx="21">
                  <c:v>-58649</c:v>
                </c:pt>
                <c:pt idx="22">
                  <c:v>-58634.5</c:v>
                </c:pt>
                <c:pt idx="23">
                  <c:v>-58587.5</c:v>
                </c:pt>
                <c:pt idx="24">
                  <c:v>-57618</c:v>
                </c:pt>
                <c:pt idx="25">
                  <c:v>-56575</c:v>
                </c:pt>
                <c:pt idx="26">
                  <c:v>-56449.5</c:v>
                </c:pt>
                <c:pt idx="27">
                  <c:v>-55389</c:v>
                </c:pt>
                <c:pt idx="28">
                  <c:v>-54536</c:v>
                </c:pt>
                <c:pt idx="29">
                  <c:v>-54416</c:v>
                </c:pt>
                <c:pt idx="30">
                  <c:v>-54416</c:v>
                </c:pt>
                <c:pt idx="31">
                  <c:v>-53411</c:v>
                </c:pt>
                <c:pt idx="32">
                  <c:v>-53236</c:v>
                </c:pt>
                <c:pt idx="33">
                  <c:v>-41509</c:v>
                </c:pt>
                <c:pt idx="34">
                  <c:v>-41506.5</c:v>
                </c:pt>
                <c:pt idx="35">
                  <c:v>-41506</c:v>
                </c:pt>
                <c:pt idx="36">
                  <c:v>-37335.5</c:v>
                </c:pt>
                <c:pt idx="37">
                  <c:v>-37309.5</c:v>
                </c:pt>
                <c:pt idx="38">
                  <c:v>-37306.5</c:v>
                </c:pt>
                <c:pt idx="39">
                  <c:v>-37041</c:v>
                </c:pt>
                <c:pt idx="40">
                  <c:v>-37038</c:v>
                </c:pt>
                <c:pt idx="41">
                  <c:v>-35960</c:v>
                </c:pt>
                <c:pt idx="42">
                  <c:v>-35164.5</c:v>
                </c:pt>
                <c:pt idx="43">
                  <c:v>-35094</c:v>
                </c:pt>
                <c:pt idx="44">
                  <c:v>-34904.5</c:v>
                </c:pt>
                <c:pt idx="45">
                  <c:v>-34885</c:v>
                </c:pt>
                <c:pt idx="46">
                  <c:v>-32007.5</c:v>
                </c:pt>
                <c:pt idx="47">
                  <c:v>-31051</c:v>
                </c:pt>
                <c:pt idx="48">
                  <c:v>-31051</c:v>
                </c:pt>
                <c:pt idx="49">
                  <c:v>-30771</c:v>
                </c:pt>
                <c:pt idx="50">
                  <c:v>-29737.5</c:v>
                </c:pt>
                <c:pt idx="51">
                  <c:v>-29704.5</c:v>
                </c:pt>
                <c:pt idx="52">
                  <c:v>-28800</c:v>
                </c:pt>
                <c:pt idx="53">
                  <c:v>-28799.5</c:v>
                </c:pt>
                <c:pt idx="54">
                  <c:v>-28703.5</c:v>
                </c:pt>
                <c:pt idx="55">
                  <c:v>-28703.5</c:v>
                </c:pt>
                <c:pt idx="56">
                  <c:v>-28651</c:v>
                </c:pt>
                <c:pt idx="57">
                  <c:v>-28645</c:v>
                </c:pt>
                <c:pt idx="58">
                  <c:v>-28645</c:v>
                </c:pt>
                <c:pt idx="59">
                  <c:v>-28645</c:v>
                </c:pt>
                <c:pt idx="60">
                  <c:v>-27926</c:v>
                </c:pt>
                <c:pt idx="61">
                  <c:v>-27920</c:v>
                </c:pt>
                <c:pt idx="62">
                  <c:v>-27728</c:v>
                </c:pt>
                <c:pt idx="63">
                  <c:v>-27728</c:v>
                </c:pt>
                <c:pt idx="64">
                  <c:v>-27725</c:v>
                </c:pt>
                <c:pt idx="65">
                  <c:v>-27725</c:v>
                </c:pt>
                <c:pt idx="66">
                  <c:v>-27710.5</c:v>
                </c:pt>
                <c:pt idx="67">
                  <c:v>-27704</c:v>
                </c:pt>
                <c:pt idx="68">
                  <c:v>-26497</c:v>
                </c:pt>
                <c:pt idx="69">
                  <c:v>-24494</c:v>
                </c:pt>
                <c:pt idx="70">
                  <c:v>-24423</c:v>
                </c:pt>
                <c:pt idx="71">
                  <c:v>-24420</c:v>
                </c:pt>
                <c:pt idx="72">
                  <c:v>-24386</c:v>
                </c:pt>
                <c:pt idx="73">
                  <c:v>-24357</c:v>
                </c:pt>
                <c:pt idx="74">
                  <c:v>-24354</c:v>
                </c:pt>
                <c:pt idx="75">
                  <c:v>-24351</c:v>
                </c:pt>
                <c:pt idx="76">
                  <c:v>-23454</c:v>
                </c:pt>
                <c:pt idx="77">
                  <c:v>-23439.5</c:v>
                </c:pt>
                <c:pt idx="78">
                  <c:v>-23439.5</c:v>
                </c:pt>
                <c:pt idx="79">
                  <c:v>-23410</c:v>
                </c:pt>
                <c:pt idx="80">
                  <c:v>-21479</c:v>
                </c:pt>
                <c:pt idx="81">
                  <c:v>-19865</c:v>
                </c:pt>
                <c:pt idx="82">
                  <c:v>-19252.5</c:v>
                </c:pt>
                <c:pt idx="83">
                  <c:v>-19221</c:v>
                </c:pt>
                <c:pt idx="84">
                  <c:v>-19221</c:v>
                </c:pt>
                <c:pt idx="85">
                  <c:v>-19075</c:v>
                </c:pt>
                <c:pt idx="86">
                  <c:v>-17985.5</c:v>
                </c:pt>
                <c:pt idx="87">
                  <c:v>-17985</c:v>
                </c:pt>
                <c:pt idx="88">
                  <c:v>-17240</c:v>
                </c:pt>
                <c:pt idx="89">
                  <c:v>-17167</c:v>
                </c:pt>
                <c:pt idx="90">
                  <c:v>-17018.5</c:v>
                </c:pt>
                <c:pt idx="91">
                  <c:v>-17018.5</c:v>
                </c:pt>
                <c:pt idx="92">
                  <c:v>-16985.5</c:v>
                </c:pt>
                <c:pt idx="93">
                  <c:v>-16107</c:v>
                </c:pt>
                <c:pt idx="94">
                  <c:v>-16062.5</c:v>
                </c:pt>
                <c:pt idx="95">
                  <c:v>-16030.5</c:v>
                </c:pt>
                <c:pt idx="96">
                  <c:v>-15948.5</c:v>
                </c:pt>
                <c:pt idx="97">
                  <c:v>-15895.5</c:v>
                </c:pt>
                <c:pt idx="98">
                  <c:v>-15869.5</c:v>
                </c:pt>
                <c:pt idx="99">
                  <c:v>-15230</c:v>
                </c:pt>
                <c:pt idx="100">
                  <c:v>-14886</c:v>
                </c:pt>
                <c:pt idx="101">
                  <c:v>-14847</c:v>
                </c:pt>
                <c:pt idx="102">
                  <c:v>-14824</c:v>
                </c:pt>
                <c:pt idx="103">
                  <c:v>-14821</c:v>
                </c:pt>
                <c:pt idx="104">
                  <c:v>-14149</c:v>
                </c:pt>
                <c:pt idx="105">
                  <c:v>-13776</c:v>
                </c:pt>
                <c:pt idx="106">
                  <c:v>-12698</c:v>
                </c:pt>
                <c:pt idx="107">
                  <c:v>-11759</c:v>
                </c:pt>
                <c:pt idx="108">
                  <c:v>-11643.5</c:v>
                </c:pt>
                <c:pt idx="109">
                  <c:v>-10650</c:v>
                </c:pt>
                <c:pt idx="110">
                  <c:v>-9642</c:v>
                </c:pt>
                <c:pt idx="111">
                  <c:v>-9503</c:v>
                </c:pt>
                <c:pt idx="112">
                  <c:v>-9490.5</c:v>
                </c:pt>
                <c:pt idx="113">
                  <c:v>-8438.5</c:v>
                </c:pt>
                <c:pt idx="114">
                  <c:v>-8368</c:v>
                </c:pt>
                <c:pt idx="115">
                  <c:v>-7606</c:v>
                </c:pt>
                <c:pt idx="116">
                  <c:v>-7547.5</c:v>
                </c:pt>
                <c:pt idx="117">
                  <c:v>-7546.5</c:v>
                </c:pt>
                <c:pt idx="118">
                  <c:v>-7320</c:v>
                </c:pt>
                <c:pt idx="119">
                  <c:v>-7320</c:v>
                </c:pt>
                <c:pt idx="120">
                  <c:v>-7188.5</c:v>
                </c:pt>
                <c:pt idx="121">
                  <c:v>-6631</c:v>
                </c:pt>
                <c:pt idx="122">
                  <c:v>-6496.5</c:v>
                </c:pt>
                <c:pt idx="123">
                  <c:v>-6493.5</c:v>
                </c:pt>
                <c:pt idx="124">
                  <c:v>-6397</c:v>
                </c:pt>
                <c:pt idx="125">
                  <c:v>-6242</c:v>
                </c:pt>
                <c:pt idx="126">
                  <c:v>-5510.5</c:v>
                </c:pt>
                <c:pt idx="127">
                  <c:v>-5490</c:v>
                </c:pt>
                <c:pt idx="128">
                  <c:v>-5374</c:v>
                </c:pt>
                <c:pt idx="129">
                  <c:v>-5251.5</c:v>
                </c:pt>
                <c:pt idx="130">
                  <c:v>-5208.5</c:v>
                </c:pt>
                <c:pt idx="131">
                  <c:v>-5194</c:v>
                </c:pt>
                <c:pt idx="132">
                  <c:v>-5177</c:v>
                </c:pt>
                <c:pt idx="133">
                  <c:v>-5101</c:v>
                </c:pt>
                <c:pt idx="134">
                  <c:v>-4161</c:v>
                </c:pt>
                <c:pt idx="135">
                  <c:v>-3514</c:v>
                </c:pt>
                <c:pt idx="136">
                  <c:v>-3209.5</c:v>
                </c:pt>
                <c:pt idx="137">
                  <c:v>-3185.5</c:v>
                </c:pt>
                <c:pt idx="138">
                  <c:v>-3080</c:v>
                </c:pt>
                <c:pt idx="139">
                  <c:v>-2177.5</c:v>
                </c:pt>
                <c:pt idx="140">
                  <c:v>-2175.5</c:v>
                </c:pt>
                <c:pt idx="141">
                  <c:v>-2169.5</c:v>
                </c:pt>
                <c:pt idx="142">
                  <c:v>-2160</c:v>
                </c:pt>
                <c:pt idx="143">
                  <c:v>-2160</c:v>
                </c:pt>
                <c:pt idx="144">
                  <c:v>-2157</c:v>
                </c:pt>
                <c:pt idx="145">
                  <c:v>-2145.5</c:v>
                </c:pt>
                <c:pt idx="146">
                  <c:v>-2145.5</c:v>
                </c:pt>
                <c:pt idx="147">
                  <c:v>-2099.5</c:v>
                </c:pt>
                <c:pt idx="148">
                  <c:v>-2091</c:v>
                </c:pt>
                <c:pt idx="149">
                  <c:v>-2090.5</c:v>
                </c:pt>
                <c:pt idx="150">
                  <c:v>-2053</c:v>
                </c:pt>
                <c:pt idx="151">
                  <c:v>-2015</c:v>
                </c:pt>
                <c:pt idx="152">
                  <c:v>-2015</c:v>
                </c:pt>
                <c:pt idx="153">
                  <c:v>-2015</c:v>
                </c:pt>
                <c:pt idx="154">
                  <c:v>-2008.5</c:v>
                </c:pt>
                <c:pt idx="155">
                  <c:v>-2008.5</c:v>
                </c:pt>
                <c:pt idx="156">
                  <c:v>-1184</c:v>
                </c:pt>
                <c:pt idx="157">
                  <c:v>-1184</c:v>
                </c:pt>
                <c:pt idx="158">
                  <c:v>-1056</c:v>
                </c:pt>
                <c:pt idx="159">
                  <c:v>-1056</c:v>
                </c:pt>
                <c:pt idx="160">
                  <c:v>-1035.5</c:v>
                </c:pt>
                <c:pt idx="161">
                  <c:v>-1035.5</c:v>
                </c:pt>
                <c:pt idx="162">
                  <c:v>-1013</c:v>
                </c:pt>
                <c:pt idx="163">
                  <c:v>-927.5</c:v>
                </c:pt>
                <c:pt idx="164">
                  <c:v>-927.5</c:v>
                </c:pt>
                <c:pt idx="165">
                  <c:v>-876</c:v>
                </c:pt>
                <c:pt idx="166">
                  <c:v>-876</c:v>
                </c:pt>
                <c:pt idx="167">
                  <c:v>-303</c:v>
                </c:pt>
                <c:pt idx="168">
                  <c:v>-256.5</c:v>
                </c:pt>
                <c:pt idx="169">
                  <c:v>-253.5</c:v>
                </c:pt>
                <c:pt idx="170">
                  <c:v>-247.5</c:v>
                </c:pt>
                <c:pt idx="171">
                  <c:v>-172</c:v>
                </c:pt>
                <c:pt idx="172">
                  <c:v>-171.5</c:v>
                </c:pt>
                <c:pt idx="173">
                  <c:v>-137</c:v>
                </c:pt>
                <c:pt idx="174">
                  <c:v>-57.5</c:v>
                </c:pt>
                <c:pt idx="175">
                  <c:v>-20.5</c:v>
                </c:pt>
                <c:pt idx="176">
                  <c:v>-20</c:v>
                </c:pt>
                <c:pt idx="177">
                  <c:v>0</c:v>
                </c:pt>
                <c:pt idx="178">
                  <c:v>0.5</c:v>
                </c:pt>
                <c:pt idx="179">
                  <c:v>4.5</c:v>
                </c:pt>
                <c:pt idx="180">
                  <c:v>4.5</c:v>
                </c:pt>
                <c:pt idx="181">
                  <c:v>947.5</c:v>
                </c:pt>
                <c:pt idx="182">
                  <c:v>989.5</c:v>
                </c:pt>
                <c:pt idx="183">
                  <c:v>992</c:v>
                </c:pt>
                <c:pt idx="184">
                  <c:v>1112</c:v>
                </c:pt>
                <c:pt idx="185">
                  <c:v>1163.5</c:v>
                </c:pt>
                <c:pt idx="186">
                  <c:v>1175.5</c:v>
                </c:pt>
                <c:pt idx="187">
                  <c:v>1178</c:v>
                </c:pt>
                <c:pt idx="188">
                  <c:v>1190</c:v>
                </c:pt>
                <c:pt idx="189">
                  <c:v>1301.5</c:v>
                </c:pt>
                <c:pt idx="190">
                  <c:v>1301.5</c:v>
                </c:pt>
                <c:pt idx="191">
                  <c:v>1301.5</c:v>
                </c:pt>
              </c:numCache>
            </c:numRef>
          </c:xVal>
          <c:yVal>
            <c:numRef>
              <c:f>'B (4)'!$N$21:$N$767</c:f>
              <c:numCache>
                <c:formatCode>General</c:formatCode>
                <c:ptCount val="747"/>
                <c:pt idx="36">
                  <c:v>-8.2511650005471893E-2</c:v>
                </c:pt>
                <c:pt idx="41">
                  <c:v>4.0491999992809724E-2</c:v>
                </c:pt>
                <c:pt idx="42">
                  <c:v>-1.5238350002618972E-2</c:v>
                </c:pt>
                <c:pt idx="43">
                  <c:v>-1.263620000827359E-2</c:v>
                </c:pt>
                <c:pt idx="44">
                  <c:v>-3.2840350002516061E-2</c:v>
                </c:pt>
                <c:pt idx="47">
                  <c:v>4.902699998638127E-3</c:v>
                </c:pt>
                <c:pt idx="48">
                  <c:v>1.390269999683369E-2</c:v>
                </c:pt>
                <c:pt idx="49">
                  <c:v>1.7946699997992255E-2</c:v>
                </c:pt>
                <c:pt idx="50">
                  <c:v>-4.6396250007092021E-2</c:v>
                </c:pt>
                <c:pt idx="51">
                  <c:v>5.1196499989600852E-3</c:v>
                </c:pt>
                <c:pt idx="68">
                  <c:v>1.0968999995384365E-3</c:v>
                </c:pt>
                <c:pt idx="70">
                  <c:v>4.1870999993989244E-3</c:v>
                </c:pt>
                <c:pt idx="71">
                  <c:v>-1.5766000004077796E-2</c:v>
                </c:pt>
                <c:pt idx="82">
                  <c:v>2.3519249996752478E-2</c:v>
                </c:pt>
                <c:pt idx="92">
                  <c:v>7.1933499930310063E-3</c:v>
                </c:pt>
                <c:pt idx="94">
                  <c:v>-3.9437500017811544E-3</c:v>
                </c:pt>
                <c:pt idx="95">
                  <c:v>9.8898500000359491E-3</c:v>
                </c:pt>
                <c:pt idx="96">
                  <c:v>2.1838449996721465E-2</c:v>
                </c:pt>
                <c:pt idx="97">
                  <c:v>-1.7999650008277968E-2</c:v>
                </c:pt>
                <c:pt idx="98">
                  <c:v>6.7401499982224777E-3</c:v>
                </c:pt>
                <c:pt idx="101">
                  <c:v>3.291900000476744E-3</c:v>
                </c:pt>
                <c:pt idx="102">
                  <c:v>1.4584799995645881E-2</c:v>
                </c:pt>
                <c:pt idx="103">
                  <c:v>1.663169999665115E-2</c:v>
                </c:pt>
                <c:pt idx="108">
                  <c:v>7.3399499960942194E-3</c:v>
                </c:pt>
                <c:pt idx="139">
                  <c:v>-8.3208250005554873E-2</c:v>
                </c:pt>
                <c:pt idx="143">
                  <c:v>-2.2680000038235448E-3</c:v>
                </c:pt>
                <c:pt idx="144">
                  <c:v>-6.592110000201501E-2</c:v>
                </c:pt>
                <c:pt idx="146">
                  <c:v>-1.374650004436262E-3</c:v>
                </c:pt>
                <c:pt idx="151">
                  <c:v>-2.7345000053173862E-3</c:v>
                </c:pt>
                <c:pt idx="152">
                  <c:v>-2.7345000053173862E-3</c:v>
                </c:pt>
                <c:pt idx="155">
                  <c:v>-7.9955000546760857E-4</c:v>
                </c:pt>
                <c:pt idx="157">
                  <c:v>-5.2432000011322089E-3</c:v>
                </c:pt>
                <c:pt idx="159">
                  <c:v>-5.5088000008254312E-3</c:v>
                </c:pt>
                <c:pt idx="161">
                  <c:v>-4.0216500055976212E-3</c:v>
                </c:pt>
                <c:pt idx="162">
                  <c:v>-5.4699000029359013E-3</c:v>
                </c:pt>
                <c:pt idx="164">
                  <c:v>-5.5332499978248961E-3</c:v>
                </c:pt>
                <c:pt idx="166">
                  <c:v>-1.0494800000742543E-2</c:v>
                </c:pt>
                <c:pt idx="174">
                  <c:v>-8.9322500061825849E-3</c:v>
                </c:pt>
                <c:pt idx="179">
                  <c:v>-8.5296499964897521E-3</c:v>
                </c:pt>
                <c:pt idx="180">
                  <c:v>-8.5296499964897521E-3</c:v>
                </c:pt>
                <c:pt idx="181">
                  <c:v>-1.2720750004518777E-2</c:v>
                </c:pt>
                <c:pt idx="182">
                  <c:v>-1.1964149998675566E-2</c:v>
                </c:pt>
                <c:pt idx="183">
                  <c:v>2.9941599997982848E-2</c:v>
                </c:pt>
                <c:pt idx="184">
                  <c:v>-1.2582400006067473E-2</c:v>
                </c:pt>
                <c:pt idx="185">
                  <c:v>-1.3043949998973403E-2</c:v>
                </c:pt>
                <c:pt idx="186">
                  <c:v>-1.4156350000121165E-2</c:v>
                </c:pt>
                <c:pt idx="187">
                  <c:v>-1.3650600005348679E-2</c:v>
                </c:pt>
                <c:pt idx="188">
                  <c:v>-1.3963000004878268E-2</c:v>
                </c:pt>
                <c:pt idx="189">
                  <c:v>-1.3686550002603326E-2</c:v>
                </c:pt>
                <c:pt idx="190">
                  <c:v>-1.3686550002603326E-2</c:v>
                </c:pt>
                <c:pt idx="191">
                  <c:v>-1.3686550002603326E-2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14F-4EBB-81EF-84FB509874AA}"/>
            </c:ext>
          </c:extLst>
        </c:ser>
        <c:ser>
          <c:idx val="7"/>
          <c:order val="7"/>
          <c:tx>
            <c:strRef>
              <c:f>'B (4)'!$O$20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'B (4)'!$F$21:$F$767</c:f>
              <c:numCache>
                <c:formatCode>General</c:formatCode>
                <c:ptCount val="747"/>
                <c:pt idx="0">
                  <c:v>-76679</c:v>
                </c:pt>
                <c:pt idx="1">
                  <c:v>-75662.5</c:v>
                </c:pt>
                <c:pt idx="2">
                  <c:v>-70480</c:v>
                </c:pt>
                <c:pt idx="3">
                  <c:v>-70477</c:v>
                </c:pt>
                <c:pt idx="4">
                  <c:v>-70471</c:v>
                </c:pt>
                <c:pt idx="5">
                  <c:v>-70468.5</c:v>
                </c:pt>
                <c:pt idx="6">
                  <c:v>-70465.5</c:v>
                </c:pt>
                <c:pt idx="7">
                  <c:v>-70459.5</c:v>
                </c:pt>
                <c:pt idx="8">
                  <c:v>-70419</c:v>
                </c:pt>
                <c:pt idx="9">
                  <c:v>-70384</c:v>
                </c:pt>
                <c:pt idx="10">
                  <c:v>-70366</c:v>
                </c:pt>
                <c:pt idx="11">
                  <c:v>-70363.5</c:v>
                </c:pt>
                <c:pt idx="12">
                  <c:v>-70273</c:v>
                </c:pt>
                <c:pt idx="13">
                  <c:v>-70270</c:v>
                </c:pt>
                <c:pt idx="14">
                  <c:v>-70200</c:v>
                </c:pt>
                <c:pt idx="15">
                  <c:v>-70197</c:v>
                </c:pt>
                <c:pt idx="16">
                  <c:v>-70182.5</c:v>
                </c:pt>
                <c:pt idx="17">
                  <c:v>-58929</c:v>
                </c:pt>
                <c:pt idx="18">
                  <c:v>-58859</c:v>
                </c:pt>
                <c:pt idx="19">
                  <c:v>-58809.5</c:v>
                </c:pt>
                <c:pt idx="20">
                  <c:v>-58725</c:v>
                </c:pt>
                <c:pt idx="21">
                  <c:v>-58649</c:v>
                </c:pt>
                <c:pt idx="22">
                  <c:v>-58634.5</c:v>
                </c:pt>
                <c:pt idx="23">
                  <c:v>-58587.5</c:v>
                </c:pt>
                <c:pt idx="24">
                  <c:v>-57618</c:v>
                </c:pt>
                <c:pt idx="25">
                  <c:v>-56575</c:v>
                </c:pt>
                <c:pt idx="26">
                  <c:v>-56449.5</c:v>
                </c:pt>
                <c:pt idx="27">
                  <c:v>-55389</c:v>
                </c:pt>
                <c:pt idx="28">
                  <c:v>-54536</c:v>
                </c:pt>
                <c:pt idx="29">
                  <c:v>-54416</c:v>
                </c:pt>
                <c:pt idx="30">
                  <c:v>-54416</c:v>
                </c:pt>
                <c:pt idx="31">
                  <c:v>-53411</c:v>
                </c:pt>
                <c:pt idx="32">
                  <c:v>-53236</c:v>
                </c:pt>
                <c:pt idx="33">
                  <c:v>-41509</c:v>
                </c:pt>
                <c:pt idx="34">
                  <c:v>-41506.5</c:v>
                </c:pt>
                <c:pt idx="35">
                  <c:v>-41506</c:v>
                </c:pt>
                <c:pt idx="36">
                  <c:v>-37335.5</c:v>
                </c:pt>
                <c:pt idx="37">
                  <c:v>-37309.5</c:v>
                </c:pt>
                <c:pt idx="38">
                  <c:v>-37306.5</c:v>
                </c:pt>
                <c:pt idx="39">
                  <c:v>-37041</c:v>
                </c:pt>
                <c:pt idx="40">
                  <c:v>-37038</c:v>
                </c:pt>
                <c:pt idx="41">
                  <c:v>-35960</c:v>
                </c:pt>
                <c:pt idx="42">
                  <c:v>-35164.5</c:v>
                </c:pt>
                <c:pt idx="43">
                  <c:v>-35094</c:v>
                </c:pt>
                <c:pt idx="44">
                  <c:v>-34904.5</c:v>
                </c:pt>
                <c:pt idx="45">
                  <c:v>-34885</c:v>
                </c:pt>
                <c:pt idx="46">
                  <c:v>-32007.5</c:v>
                </c:pt>
                <c:pt idx="47">
                  <c:v>-31051</c:v>
                </c:pt>
                <c:pt idx="48">
                  <c:v>-31051</c:v>
                </c:pt>
                <c:pt idx="49">
                  <c:v>-30771</c:v>
                </c:pt>
                <c:pt idx="50">
                  <c:v>-29737.5</c:v>
                </c:pt>
                <c:pt idx="51">
                  <c:v>-29704.5</c:v>
                </c:pt>
                <c:pt idx="52">
                  <c:v>-28800</c:v>
                </c:pt>
                <c:pt idx="53">
                  <c:v>-28799.5</c:v>
                </c:pt>
                <c:pt idx="54">
                  <c:v>-28703.5</c:v>
                </c:pt>
                <c:pt idx="55">
                  <c:v>-28703.5</c:v>
                </c:pt>
                <c:pt idx="56">
                  <c:v>-28651</c:v>
                </c:pt>
                <c:pt idx="57">
                  <c:v>-28645</c:v>
                </c:pt>
                <c:pt idx="58">
                  <c:v>-28645</c:v>
                </c:pt>
                <c:pt idx="59">
                  <c:v>-28645</c:v>
                </c:pt>
                <c:pt idx="60">
                  <c:v>-27926</c:v>
                </c:pt>
                <c:pt idx="61">
                  <c:v>-27920</c:v>
                </c:pt>
                <c:pt idx="62">
                  <c:v>-27728</c:v>
                </c:pt>
                <c:pt idx="63">
                  <c:v>-27728</c:v>
                </c:pt>
                <c:pt idx="64">
                  <c:v>-27725</c:v>
                </c:pt>
                <c:pt idx="65">
                  <c:v>-27725</c:v>
                </c:pt>
                <c:pt idx="66">
                  <c:v>-27710.5</c:v>
                </c:pt>
                <c:pt idx="67">
                  <c:v>-27704</c:v>
                </c:pt>
                <c:pt idx="68">
                  <c:v>-26497</c:v>
                </c:pt>
                <c:pt idx="69">
                  <c:v>-24494</c:v>
                </c:pt>
                <c:pt idx="70">
                  <c:v>-24423</c:v>
                </c:pt>
                <c:pt idx="71">
                  <c:v>-24420</c:v>
                </c:pt>
                <c:pt idx="72">
                  <c:v>-24386</c:v>
                </c:pt>
                <c:pt idx="73">
                  <c:v>-24357</c:v>
                </c:pt>
                <c:pt idx="74">
                  <c:v>-24354</c:v>
                </c:pt>
                <c:pt idx="75">
                  <c:v>-24351</c:v>
                </c:pt>
                <c:pt idx="76">
                  <c:v>-23454</c:v>
                </c:pt>
                <c:pt idx="77">
                  <c:v>-23439.5</c:v>
                </c:pt>
                <c:pt idx="78">
                  <c:v>-23439.5</c:v>
                </c:pt>
                <c:pt idx="79">
                  <c:v>-23410</c:v>
                </c:pt>
                <c:pt idx="80">
                  <c:v>-21479</c:v>
                </c:pt>
                <c:pt idx="81">
                  <c:v>-19865</c:v>
                </c:pt>
                <c:pt idx="82">
                  <c:v>-19252.5</c:v>
                </c:pt>
                <c:pt idx="83">
                  <c:v>-19221</c:v>
                </c:pt>
                <c:pt idx="84">
                  <c:v>-19221</c:v>
                </c:pt>
                <c:pt idx="85">
                  <c:v>-19075</c:v>
                </c:pt>
                <c:pt idx="86">
                  <c:v>-17985.5</c:v>
                </c:pt>
                <c:pt idx="87">
                  <c:v>-17985</c:v>
                </c:pt>
                <c:pt idx="88">
                  <c:v>-17240</c:v>
                </c:pt>
                <c:pt idx="89">
                  <c:v>-17167</c:v>
                </c:pt>
                <c:pt idx="90">
                  <c:v>-17018.5</c:v>
                </c:pt>
                <c:pt idx="91">
                  <c:v>-17018.5</c:v>
                </c:pt>
                <c:pt idx="92">
                  <c:v>-16985.5</c:v>
                </c:pt>
                <c:pt idx="93">
                  <c:v>-16107</c:v>
                </c:pt>
                <c:pt idx="94">
                  <c:v>-16062.5</c:v>
                </c:pt>
                <c:pt idx="95">
                  <c:v>-16030.5</c:v>
                </c:pt>
                <c:pt idx="96">
                  <c:v>-15948.5</c:v>
                </c:pt>
                <c:pt idx="97">
                  <c:v>-15895.5</c:v>
                </c:pt>
                <c:pt idx="98">
                  <c:v>-15869.5</c:v>
                </c:pt>
                <c:pt idx="99">
                  <c:v>-15230</c:v>
                </c:pt>
                <c:pt idx="100">
                  <c:v>-14886</c:v>
                </c:pt>
                <c:pt idx="101">
                  <c:v>-14847</c:v>
                </c:pt>
                <c:pt idx="102">
                  <c:v>-14824</c:v>
                </c:pt>
                <c:pt idx="103">
                  <c:v>-14821</c:v>
                </c:pt>
                <c:pt idx="104">
                  <c:v>-14149</c:v>
                </c:pt>
                <c:pt idx="105">
                  <c:v>-13776</c:v>
                </c:pt>
                <c:pt idx="106">
                  <c:v>-12698</c:v>
                </c:pt>
                <c:pt idx="107">
                  <c:v>-11759</c:v>
                </c:pt>
                <c:pt idx="108">
                  <c:v>-11643.5</c:v>
                </c:pt>
                <c:pt idx="109">
                  <c:v>-10650</c:v>
                </c:pt>
                <c:pt idx="110">
                  <c:v>-9642</c:v>
                </c:pt>
                <c:pt idx="111">
                  <c:v>-9503</c:v>
                </c:pt>
                <c:pt idx="112">
                  <c:v>-9490.5</c:v>
                </c:pt>
                <c:pt idx="113">
                  <c:v>-8438.5</c:v>
                </c:pt>
                <c:pt idx="114">
                  <c:v>-8368</c:v>
                </c:pt>
                <c:pt idx="115">
                  <c:v>-7606</c:v>
                </c:pt>
                <c:pt idx="116">
                  <c:v>-7547.5</c:v>
                </c:pt>
                <c:pt idx="117">
                  <c:v>-7546.5</c:v>
                </c:pt>
                <c:pt idx="118">
                  <c:v>-7320</c:v>
                </c:pt>
                <c:pt idx="119">
                  <c:v>-7320</c:v>
                </c:pt>
                <c:pt idx="120">
                  <c:v>-7188.5</c:v>
                </c:pt>
                <c:pt idx="121">
                  <c:v>-6631</c:v>
                </c:pt>
                <c:pt idx="122">
                  <c:v>-6496.5</c:v>
                </c:pt>
                <c:pt idx="123">
                  <c:v>-6493.5</c:v>
                </c:pt>
                <c:pt idx="124">
                  <c:v>-6397</c:v>
                </c:pt>
                <c:pt idx="125">
                  <c:v>-6242</c:v>
                </c:pt>
                <c:pt idx="126">
                  <c:v>-5510.5</c:v>
                </c:pt>
                <c:pt idx="127">
                  <c:v>-5490</c:v>
                </c:pt>
                <c:pt idx="128">
                  <c:v>-5374</c:v>
                </c:pt>
                <c:pt idx="129">
                  <c:v>-5251.5</c:v>
                </c:pt>
                <c:pt idx="130">
                  <c:v>-5208.5</c:v>
                </c:pt>
                <c:pt idx="131">
                  <c:v>-5194</c:v>
                </c:pt>
                <c:pt idx="132">
                  <c:v>-5177</c:v>
                </c:pt>
                <c:pt idx="133">
                  <c:v>-5101</c:v>
                </c:pt>
                <c:pt idx="134">
                  <c:v>-4161</c:v>
                </c:pt>
                <c:pt idx="135">
                  <c:v>-3514</c:v>
                </c:pt>
                <c:pt idx="136">
                  <c:v>-3209.5</c:v>
                </c:pt>
                <c:pt idx="137">
                  <c:v>-3185.5</c:v>
                </c:pt>
                <c:pt idx="138">
                  <c:v>-3080</c:v>
                </c:pt>
                <c:pt idx="139">
                  <c:v>-2177.5</c:v>
                </c:pt>
                <c:pt idx="140">
                  <c:v>-2175.5</c:v>
                </c:pt>
                <c:pt idx="141">
                  <c:v>-2169.5</c:v>
                </c:pt>
                <c:pt idx="142">
                  <c:v>-2160</c:v>
                </c:pt>
                <c:pt idx="143">
                  <c:v>-2160</c:v>
                </c:pt>
                <c:pt idx="144">
                  <c:v>-2157</c:v>
                </c:pt>
                <c:pt idx="145">
                  <c:v>-2145.5</c:v>
                </c:pt>
                <c:pt idx="146">
                  <c:v>-2145.5</c:v>
                </c:pt>
                <c:pt idx="147">
                  <c:v>-2099.5</c:v>
                </c:pt>
                <c:pt idx="148">
                  <c:v>-2091</c:v>
                </c:pt>
                <c:pt idx="149">
                  <c:v>-2090.5</c:v>
                </c:pt>
                <c:pt idx="150">
                  <c:v>-2053</c:v>
                </c:pt>
                <c:pt idx="151">
                  <c:v>-2015</c:v>
                </c:pt>
                <c:pt idx="152">
                  <c:v>-2015</c:v>
                </c:pt>
                <c:pt idx="153">
                  <c:v>-2015</c:v>
                </c:pt>
                <c:pt idx="154">
                  <c:v>-2008.5</c:v>
                </c:pt>
                <c:pt idx="155">
                  <c:v>-2008.5</c:v>
                </c:pt>
                <c:pt idx="156">
                  <c:v>-1184</c:v>
                </c:pt>
                <c:pt idx="157">
                  <c:v>-1184</c:v>
                </c:pt>
                <c:pt idx="158">
                  <c:v>-1056</c:v>
                </c:pt>
                <c:pt idx="159">
                  <c:v>-1056</c:v>
                </c:pt>
                <c:pt idx="160">
                  <c:v>-1035.5</c:v>
                </c:pt>
                <c:pt idx="161">
                  <c:v>-1035.5</c:v>
                </c:pt>
                <c:pt idx="162">
                  <c:v>-1013</c:v>
                </c:pt>
                <c:pt idx="163">
                  <c:v>-927.5</c:v>
                </c:pt>
                <c:pt idx="164">
                  <c:v>-927.5</c:v>
                </c:pt>
                <c:pt idx="165">
                  <c:v>-876</c:v>
                </c:pt>
                <c:pt idx="166">
                  <c:v>-876</c:v>
                </c:pt>
                <c:pt idx="167">
                  <c:v>-303</c:v>
                </c:pt>
                <c:pt idx="168">
                  <c:v>-256.5</c:v>
                </c:pt>
                <c:pt idx="169">
                  <c:v>-253.5</c:v>
                </c:pt>
                <c:pt idx="170">
                  <c:v>-247.5</c:v>
                </c:pt>
                <c:pt idx="171">
                  <c:v>-172</c:v>
                </c:pt>
                <c:pt idx="172">
                  <c:v>-171.5</c:v>
                </c:pt>
                <c:pt idx="173">
                  <c:v>-137</c:v>
                </c:pt>
                <c:pt idx="174">
                  <c:v>-57.5</c:v>
                </c:pt>
                <c:pt idx="175">
                  <c:v>-20.5</c:v>
                </c:pt>
                <c:pt idx="176">
                  <c:v>-20</c:v>
                </c:pt>
                <c:pt idx="177">
                  <c:v>0</c:v>
                </c:pt>
                <c:pt idx="178">
                  <c:v>0.5</c:v>
                </c:pt>
                <c:pt idx="179">
                  <c:v>4.5</c:v>
                </c:pt>
                <c:pt idx="180">
                  <c:v>4.5</c:v>
                </c:pt>
                <c:pt idx="181">
                  <c:v>947.5</c:v>
                </c:pt>
                <c:pt idx="182">
                  <c:v>989.5</c:v>
                </c:pt>
                <c:pt idx="183">
                  <c:v>992</c:v>
                </c:pt>
                <c:pt idx="184">
                  <c:v>1112</c:v>
                </c:pt>
                <c:pt idx="185">
                  <c:v>1163.5</c:v>
                </c:pt>
                <c:pt idx="186">
                  <c:v>1175.5</c:v>
                </c:pt>
                <c:pt idx="187">
                  <c:v>1178</c:v>
                </c:pt>
                <c:pt idx="188">
                  <c:v>1190</c:v>
                </c:pt>
                <c:pt idx="189">
                  <c:v>1301.5</c:v>
                </c:pt>
                <c:pt idx="190">
                  <c:v>1301.5</c:v>
                </c:pt>
                <c:pt idx="191">
                  <c:v>1301.5</c:v>
                </c:pt>
              </c:numCache>
            </c:numRef>
          </c:xVal>
          <c:yVal>
            <c:numRef>
              <c:f>'B (4)'!$O$21:$O$767</c:f>
              <c:numCache>
                <c:formatCode>General</c:formatCode>
                <c:ptCount val="747"/>
                <c:pt idx="17">
                  <c:v>0.11796377758467248</c:v>
                </c:pt>
                <c:pt idx="18">
                  <c:v>0.11781235763917995</c:v>
                </c:pt>
                <c:pt idx="19">
                  <c:v>0.11770528210629595</c:v>
                </c:pt>
                <c:pt idx="20">
                  <c:v>0.11752249660066567</c:v>
                </c:pt>
                <c:pt idx="21">
                  <c:v>0.11735809780270236</c:v>
                </c:pt>
                <c:pt idx="22">
                  <c:v>0.11732673224256464</c:v>
                </c:pt>
                <c:pt idx="23">
                  <c:v>0.11722506456487679</c:v>
                </c:pt>
                <c:pt idx="24">
                  <c:v>0.11512789831980529</c:v>
                </c:pt>
                <c:pt idx="25">
                  <c:v>0.11287174113196663</c:v>
                </c:pt>
                <c:pt idx="26">
                  <c:v>0.11260026680111931</c:v>
                </c:pt>
                <c:pt idx="29">
                  <c:v>0.10820151738456141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14F-4EBB-81EF-84FB509874AA}"/>
            </c:ext>
          </c:extLst>
        </c:ser>
        <c:ser>
          <c:idx val="8"/>
          <c:order val="8"/>
          <c:tx>
            <c:strRef>
              <c:f>'B (4)'!$Y$1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'B (4)'!$X$2:$X$23</c:f>
              <c:numCache>
                <c:formatCode>General</c:formatCode>
                <c:ptCount val="22"/>
                <c:pt idx="0">
                  <c:v>-80000</c:v>
                </c:pt>
                <c:pt idx="1">
                  <c:v>-75000</c:v>
                </c:pt>
                <c:pt idx="2">
                  <c:v>-70000</c:v>
                </c:pt>
                <c:pt idx="3">
                  <c:v>-65000</c:v>
                </c:pt>
                <c:pt idx="4">
                  <c:v>-60000</c:v>
                </c:pt>
                <c:pt idx="5">
                  <c:v>-55000</c:v>
                </c:pt>
                <c:pt idx="6">
                  <c:v>-50000</c:v>
                </c:pt>
                <c:pt idx="7">
                  <c:v>-45000</c:v>
                </c:pt>
                <c:pt idx="8">
                  <c:v>-40000</c:v>
                </c:pt>
                <c:pt idx="9">
                  <c:v>-35000</c:v>
                </c:pt>
                <c:pt idx="10">
                  <c:v>-30000</c:v>
                </c:pt>
                <c:pt idx="11">
                  <c:v>-25000</c:v>
                </c:pt>
                <c:pt idx="12">
                  <c:v>-20000</c:v>
                </c:pt>
                <c:pt idx="13">
                  <c:v>-15000</c:v>
                </c:pt>
                <c:pt idx="14">
                  <c:v>-10000</c:v>
                </c:pt>
                <c:pt idx="15">
                  <c:v>-5000</c:v>
                </c:pt>
                <c:pt idx="16">
                  <c:v>0</c:v>
                </c:pt>
                <c:pt idx="17">
                  <c:v>5000</c:v>
                </c:pt>
              </c:numCache>
            </c:numRef>
          </c:xVal>
          <c:yVal>
            <c:numRef>
              <c:f>'B (4)'!$Y$2:$Y$23</c:f>
              <c:numCache>
                <c:formatCode>General</c:formatCode>
                <c:ptCount val="22"/>
                <c:pt idx="0">
                  <c:v>-0.27103697814370231</c:v>
                </c:pt>
                <c:pt idx="1">
                  <c:v>-0.22884359210565361</c:v>
                </c:pt>
                <c:pt idx="2">
                  <c:v>-0.19006588101828301</c:v>
                </c:pt>
                <c:pt idx="3">
                  <c:v>-0.15470384488159061</c:v>
                </c:pt>
                <c:pt idx="4">
                  <c:v>-0.12275748369557624</c:v>
                </c:pt>
                <c:pt idx="5">
                  <c:v>-9.4226797460240014E-2</c:v>
                </c:pt>
                <c:pt idx="6">
                  <c:v>-6.9111786175581905E-2</c:v>
                </c:pt>
                <c:pt idx="7">
                  <c:v>-4.7412449841601881E-2</c:v>
                </c:pt>
                <c:pt idx="8">
                  <c:v>-2.9128788458299998E-2</c:v>
                </c:pt>
                <c:pt idx="9">
                  <c:v>-1.42608020256762E-2</c:v>
                </c:pt>
                <c:pt idx="10">
                  <c:v>-2.8084905437305366E-3</c:v>
                </c:pt>
                <c:pt idx="11">
                  <c:v>5.2281459875370209E-3</c:v>
                </c:pt>
                <c:pt idx="12">
                  <c:v>9.8491075681264723E-3</c:v>
                </c:pt>
                <c:pt idx="13">
                  <c:v>1.1054394198037812E-2</c:v>
                </c:pt>
                <c:pt idx="14">
                  <c:v>8.8440058772710391E-3</c:v>
                </c:pt>
                <c:pt idx="15">
                  <c:v>3.2179426058261554E-3</c:v>
                </c:pt>
                <c:pt idx="16">
                  <c:v>-5.8237956162968396E-3</c:v>
                </c:pt>
                <c:pt idx="17">
                  <c:v>-1.8281208789097947E-2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E14F-4EBB-81EF-84FB50987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5257256"/>
        <c:axId val="1"/>
      </c:scatterChart>
      <c:valAx>
        <c:axId val="465257256"/>
        <c:scaling>
          <c:orientation val="minMax"/>
          <c:max val="72000"/>
          <c:min val="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475334147587993"/>
              <c:y val="0.870481927710843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2"/>
          <c:min val="-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1155115511551157E-2"/>
              <c:y val="0.385542168674698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25725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9009900990099011E-3"/>
          <c:y val="0.92168674698795183"/>
          <c:w val="0.98019957901301946"/>
          <c:h val="0.9819277108433734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VW Boo -- O-C Diagr</a:t>
            </a:r>
          </a:p>
        </c:rich>
      </c:tx>
      <c:layout>
        <c:manualLayout>
          <c:xMode val="edge"/>
          <c:yMode val="edge"/>
          <c:x val="0.40293091568682116"/>
          <c:y val="3.16742081447963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6517399884338E-2"/>
          <c:y val="0.11085985097463033"/>
          <c:w val="0.89011095146395125"/>
          <c:h val="0.77828140276067015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(4)'!$E$20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(4)'!$D$21:$D$110</c:f>
              <c:numCache>
                <c:formatCode>General</c:formatCode>
                <c:ptCount val="90"/>
                <c:pt idx="0">
                  <c:v>5.2495000000000003</c:v>
                </c:pt>
                <c:pt idx="1">
                  <c:v>5.2495500000000002</c:v>
                </c:pt>
                <c:pt idx="2">
                  <c:v>5.3240499999999997</c:v>
                </c:pt>
                <c:pt idx="3">
                  <c:v>5.3313499999999996</c:v>
                </c:pt>
                <c:pt idx="4">
                  <c:v>5.3461999999999996</c:v>
                </c:pt>
                <c:pt idx="5">
                  <c:v>5.3461999999999996</c:v>
                </c:pt>
                <c:pt idx="6">
                  <c:v>5.3494999999999999</c:v>
                </c:pt>
                <c:pt idx="7">
                  <c:v>5.4373500000000003</c:v>
                </c:pt>
                <c:pt idx="8">
                  <c:v>5.4373500000000003</c:v>
                </c:pt>
                <c:pt idx="9">
                  <c:v>5.4417999999999997</c:v>
                </c:pt>
                <c:pt idx="10">
                  <c:v>5.4450000000000003</c:v>
                </c:pt>
                <c:pt idx="11">
                  <c:v>5.4531999999999998</c:v>
                </c:pt>
                <c:pt idx="12">
                  <c:v>5.4584999999999999</c:v>
                </c:pt>
                <c:pt idx="13">
                  <c:v>5.4611000000000001</c:v>
                </c:pt>
                <c:pt idx="14">
                  <c:v>5.5250500000000002</c:v>
                </c:pt>
                <c:pt idx="15">
                  <c:v>5.55945</c:v>
                </c:pt>
                <c:pt idx="16">
                  <c:v>5.5633499999999998</c:v>
                </c:pt>
                <c:pt idx="17">
                  <c:v>5.5656499999999998</c:v>
                </c:pt>
                <c:pt idx="18">
                  <c:v>5.56595</c:v>
                </c:pt>
                <c:pt idx="19">
                  <c:v>5.6331499999999997</c:v>
                </c:pt>
                <c:pt idx="20">
                  <c:v>5.6331499999999997</c:v>
                </c:pt>
                <c:pt idx="21">
                  <c:v>5.6704499999999998</c:v>
                </c:pt>
                <c:pt idx="22">
                  <c:v>5.7782499999999999</c:v>
                </c:pt>
                <c:pt idx="23">
                  <c:v>5.8721500000000004</c:v>
                </c:pt>
                <c:pt idx="24">
                  <c:v>5.8837000000000002</c:v>
                </c:pt>
                <c:pt idx="25">
                  <c:v>5.9830500000000004</c:v>
                </c:pt>
                <c:pt idx="26">
                  <c:v>6.08385</c:v>
                </c:pt>
                <c:pt idx="27">
                  <c:v>6.0977499999999996</c:v>
                </c:pt>
                <c:pt idx="28">
                  <c:v>6.0977499999999996</c:v>
                </c:pt>
                <c:pt idx="29">
                  <c:v>6.0977499999999996</c:v>
                </c:pt>
                <c:pt idx="30">
                  <c:v>6.0990000000000002</c:v>
                </c:pt>
                <c:pt idx="31">
                  <c:v>6.2042000000000002</c:v>
                </c:pt>
                <c:pt idx="32">
                  <c:v>6.2112499999999997</c:v>
                </c:pt>
                <c:pt idx="33">
                  <c:v>6.2874499999999998</c:v>
                </c:pt>
                <c:pt idx="34">
                  <c:v>6.2933000000000003</c:v>
                </c:pt>
                <c:pt idx="35">
                  <c:v>6.2934000000000001</c:v>
                </c:pt>
                <c:pt idx="36">
                  <c:v>6.2934000000000001</c:v>
                </c:pt>
                <c:pt idx="37">
                  <c:v>6.3160499999999997</c:v>
                </c:pt>
                <c:pt idx="38">
                  <c:v>6.3160499999999997</c:v>
                </c:pt>
                <c:pt idx="39">
                  <c:v>6.3160499999999997</c:v>
                </c:pt>
                <c:pt idx="40">
                  <c:v>6.3292000000000002</c:v>
                </c:pt>
                <c:pt idx="41">
                  <c:v>6.3849499999999999</c:v>
                </c:pt>
                <c:pt idx="42">
                  <c:v>6.3983999999999996</c:v>
                </c:pt>
                <c:pt idx="43">
                  <c:v>6.3986999999999998</c:v>
                </c:pt>
                <c:pt idx="44">
                  <c:v>6.4083500000000004</c:v>
                </c:pt>
                <c:pt idx="45">
                  <c:v>6.4238499999999998</c:v>
                </c:pt>
                <c:pt idx="46">
                  <c:v>6.4969999999999999</c:v>
                </c:pt>
                <c:pt idx="47">
                  <c:v>6.4990500000000004</c:v>
                </c:pt>
                <c:pt idx="48">
                  <c:v>6.51065</c:v>
                </c:pt>
                <c:pt idx="49">
                  <c:v>6.5228999999999999</c:v>
                </c:pt>
                <c:pt idx="50">
                  <c:v>6.5271999999999997</c:v>
                </c:pt>
                <c:pt idx="51">
                  <c:v>6.5286499999999998</c:v>
                </c:pt>
                <c:pt idx="52">
                  <c:v>6.5303500000000003</c:v>
                </c:pt>
                <c:pt idx="53">
                  <c:v>6.5379500000000004</c:v>
                </c:pt>
                <c:pt idx="54">
                  <c:v>6.6319499999999998</c:v>
                </c:pt>
                <c:pt idx="55">
                  <c:v>6.69665</c:v>
                </c:pt>
                <c:pt idx="56">
                  <c:v>6.7271000000000001</c:v>
                </c:pt>
                <c:pt idx="57">
                  <c:v>6.7294999999999998</c:v>
                </c:pt>
                <c:pt idx="58">
                  <c:v>6.7400500000000001</c:v>
                </c:pt>
                <c:pt idx="59">
                  <c:v>6.8304999999999998</c:v>
                </c:pt>
                <c:pt idx="60">
                  <c:v>6.8311000000000002</c:v>
                </c:pt>
                <c:pt idx="61">
                  <c:v>6.8311000000000002</c:v>
                </c:pt>
                <c:pt idx="62">
                  <c:v>6.8320499999999997</c:v>
                </c:pt>
                <c:pt idx="63">
                  <c:v>6.8334999999999999</c:v>
                </c:pt>
                <c:pt idx="64">
                  <c:v>6.8380999999999998</c:v>
                </c:pt>
                <c:pt idx="65">
                  <c:v>6.8380999999999998</c:v>
                </c:pt>
                <c:pt idx="66">
                  <c:v>6.8389499999999996</c:v>
                </c:pt>
                <c:pt idx="67">
                  <c:v>6.8389499999999996</c:v>
                </c:pt>
                <c:pt idx="68">
                  <c:v>6.8390000000000004</c:v>
                </c:pt>
                <c:pt idx="69">
                  <c:v>6.8427499999999997</c:v>
                </c:pt>
                <c:pt idx="70">
                  <c:v>6.8465499999999997</c:v>
                </c:pt>
                <c:pt idx="71">
                  <c:v>6.8465499999999997</c:v>
                </c:pt>
                <c:pt idx="72">
                  <c:v>6.8472</c:v>
                </c:pt>
                <c:pt idx="73">
                  <c:v>6.9296499999999996</c:v>
                </c:pt>
                <c:pt idx="74">
                  <c:v>6.94245</c:v>
                </c:pt>
                <c:pt idx="75">
                  <c:v>6.9444999999999997</c:v>
                </c:pt>
                <c:pt idx="76">
                  <c:v>6.9467499999999998</c:v>
                </c:pt>
                <c:pt idx="77">
                  <c:v>6.9553000000000003</c:v>
                </c:pt>
                <c:pt idx="78">
                  <c:v>7.0177500000000004</c:v>
                </c:pt>
                <c:pt idx="79">
                  <c:v>7.0224000000000002</c:v>
                </c:pt>
                <c:pt idx="80">
                  <c:v>7.0227000000000004</c:v>
                </c:pt>
                <c:pt idx="81">
                  <c:v>7.0232999999999999</c:v>
                </c:pt>
                <c:pt idx="82">
                  <c:v>7.03085</c:v>
                </c:pt>
                <c:pt idx="83">
                  <c:v>7.0308999999999999</c:v>
                </c:pt>
                <c:pt idx="84">
                  <c:v>7.0343499999999999</c:v>
                </c:pt>
                <c:pt idx="85">
                  <c:v>7.0423</c:v>
                </c:pt>
                <c:pt idx="86">
                  <c:v>7.0460000000000003</c:v>
                </c:pt>
                <c:pt idx="87">
                  <c:v>7.0460500000000001</c:v>
                </c:pt>
                <c:pt idx="88">
                  <c:v>7.0480499999999999</c:v>
                </c:pt>
                <c:pt idx="89">
                  <c:v>7.0480999999999998</c:v>
                </c:pt>
              </c:numCache>
            </c:numRef>
          </c:xVal>
          <c:yVal>
            <c:numRef>
              <c:f>'Q_fit (4)'!$E$21:$E$110</c:f>
              <c:numCache>
                <c:formatCode>General</c:formatCode>
                <c:ptCount val="90"/>
                <c:pt idx="0">
                  <c:v>3.401344183657784E-3</c:v>
                </c:pt>
                <c:pt idx="1">
                  <c:v>8.2422757113818079E-3</c:v>
                </c:pt>
                <c:pt idx="2">
                  <c:v>5.4302555436152034E-3</c:v>
                </c:pt>
                <c:pt idx="3">
                  <c:v>1.3006258937821258E-2</c:v>
                </c:pt>
                <c:pt idx="4">
                  <c:v>7.3629233811516315E-3</c:v>
                </c:pt>
                <c:pt idx="5">
                  <c:v>7.5629233760992065E-3</c:v>
                </c:pt>
                <c:pt idx="6">
                  <c:v>7.1644043564447202E-3</c:v>
                </c:pt>
                <c:pt idx="7">
                  <c:v>4.5811027302988805E-3</c:v>
                </c:pt>
                <c:pt idx="8">
                  <c:v>4.5811027302988805E-3</c:v>
                </c:pt>
                <c:pt idx="9">
                  <c:v>-4.3759910913649946E-3</c:v>
                </c:pt>
                <c:pt idx="10">
                  <c:v>9.4436268336721696E-3</c:v>
                </c:pt>
                <c:pt idx="11">
                  <c:v>2.1356397766794544E-2</c:v>
                </c:pt>
                <c:pt idx="12">
                  <c:v>-1.8504860046959948E-2</c:v>
                </c:pt>
                <c:pt idx="13">
                  <c:v>6.2235795194283128E-3</c:v>
                </c:pt>
                <c:pt idx="14">
                  <c:v>5.0750065056490712E-3</c:v>
                </c:pt>
                <c:pt idx="15">
                  <c:v>6.6358992116875015E-3</c:v>
                </c:pt>
                <c:pt idx="16">
                  <c:v>2.3285585557459854E-3</c:v>
                </c:pt>
                <c:pt idx="17">
                  <c:v>1.3611408932774793E-2</c:v>
                </c:pt>
                <c:pt idx="18">
                  <c:v>1.5656998119084165E-2</c:v>
                </c:pt>
                <c:pt idx="19">
                  <c:v>6.9689745578216389E-3</c:v>
                </c:pt>
                <c:pt idx="20">
                  <c:v>6.9689745578216389E-3</c:v>
                </c:pt>
                <c:pt idx="21">
                  <c:v>8.2038960099453107E-3</c:v>
                </c:pt>
                <c:pt idx="22">
                  <c:v>5.0522748861112632E-3</c:v>
                </c:pt>
                <c:pt idx="23">
                  <c:v>4.5216883954708464E-3</c:v>
                </c:pt>
                <c:pt idx="24">
                  <c:v>4.9768718454288319E-3</c:v>
                </c:pt>
                <c:pt idx="25">
                  <c:v>7.3078221321338788E-3</c:v>
                </c:pt>
                <c:pt idx="26">
                  <c:v>7.3257867989013903E-3</c:v>
                </c:pt>
                <c:pt idx="27">
                  <c:v>6.8047521635890007E-3</c:v>
                </c:pt>
                <c:pt idx="28">
                  <c:v>7.2547521631349809E-3</c:v>
                </c:pt>
                <c:pt idx="29">
                  <c:v>7.7047521626809612E-3</c:v>
                </c:pt>
                <c:pt idx="30">
                  <c:v>9.0280404183431529E-3</c:v>
                </c:pt>
                <c:pt idx="31">
                  <c:v>1.0847979719983414E-2</c:v>
                </c:pt>
                <c:pt idx="32">
                  <c:v>4.7193254649755545E-3</c:v>
                </c:pt>
                <c:pt idx="33">
                  <c:v>5.598977324552834E-3</c:v>
                </c:pt>
                <c:pt idx="34">
                  <c:v>7.487966344342567E-3</c:v>
                </c:pt>
                <c:pt idx="35">
                  <c:v>6.769829400582239E-3</c:v>
                </c:pt>
                <c:pt idx="36">
                  <c:v>6.7776799842249602E-3</c:v>
                </c:pt>
                <c:pt idx="37">
                  <c:v>5.8118125380133279E-3</c:v>
                </c:pt>
                <c:pt idx="38">
                  <c:v>6.6118125323555432E-3</c:v>
                </c:pt>
                <c:pt idx="39">
                  <c:v>7.5118125387234613E-3</c:v>
                </c:pt>
                <c:pt idx="40">
                  <c:v>7.576804950076621E-3</c:v>
                </c:pt>
                <c:pt idx="41">
                  <c:v>4.0154610032914206E-3</c:v>
                </c:pt>
                <c:pt idx="42">
                  <c:v>5.9260425914544612E-3</c:v>
                </c:pt>
                <c:pt idx="43">
                  <c:v>5.3716317779617384E-3</c:v>
                </c:pt>
                <c:pt idx="44">
                  <c:v>5.5714170812279917E-3</c:v>
                </c:pt>
                <c:pt idx="45">
                  <c:v>4.0601914079161361E-3</c:v>
                </c:pt>
                <c:pt idx="46">
                  <c:v>3.1430199378519319E-3</c:v>
                </c:pt>
                <c:pt idx="47">
                  <c:v>2.7212126660742797E-3</c:v>
                </c:pt>
                <c:pt idx="48">
                  <c:v>1.5173276406130753E-3</c:v>
                </c:pt>
                <c:pt idx="49">
                  <c:v>2.4455525126541033E-3</c:v>
                </c:pt>
                <c:pt idx="50">
                  <c:v>4.165664104220923E-3</c:v>
                </c:pt>
                <c:pt idx="51">
                  <c:v>2.8526784808491357E-3</c:v>
                </c:pt>
                <c:pt idx="52">
                  <c:v>2.6443504975759424E-3</c:v>
                </c:pt>
                <c:pt idx="53">
                  <c:v>2.1659430713043548E-3</c:v>
                </c:pt>
                <c:pt idx="54">
                  <c:v>-3.8278035208350047E-4</c:v>
                </c:pt>
                <c:pt idx="55">
                  <c:v>-3.7173804230405949E-3</c:v>
                </c:pt>
                <c:pt idx="56">
                  <c:v>-3.8900785948499106E-3</c:v>
                </c:pt>
                <c:pt idx="57">
                  <c:v>-3.9253651484614238E-3</c:v>
                </c:pt>
                <c:pt idx="58">
                  <c:v>-4.9888123030541465E-3</c:v>
                </c:pt>
                <c:pt idx="59">
                  <c:v>-8.0436743664904498E-3</c:v>
                </c:pt>
                <c:pt idx="60">
                  <c:v>-8.0724959989311174E-3</c:v>
                </c:pt>
                <c:pt idx="61">
                  <c:v>-8.0524959994363599E-3</c:v>
                </c:pt>
                <c:pt idx="62">
                  <c:v>-8.774796937359497E-3</c:v>
                </c:pt>
                <c:pt idx="63">
                  <c:v>-7.887782558100298E-3</c:v>
                </c:pt>
                <c:pt idx="64">
                  <c:v>-7.8620817876071669E-3</c:v>
                </c:pt>
                <c:pt idx="65">
                  <c:v>-7.8220817886176519E-3</c:v>
                </c:pt>
                <c:pt idx="66">
                  <c:v>-9.1262457790435292E-3</c:v>
                </c:pt>
                <c:pt idx="67">
                  <c:v>-9.0962457834393717E-3</c:v>
                </c:pt>
                <c:pt idx="68">
                  <c:v>-7.8853142476873472E-3</c:v>
                </c:pt>
                <c:pt idx="69">
                  <c:v>-8.8154494951595552E-3</c:v>
                </c:pt>
                <c:pt idx="70">
                  <c:v>-9.3046532056177966E-3</c:v>
                </c:pt>
                <c:pt idx="71">
                  <c:v>-9.2046532008680515E-3</c:v>
                </c:pt>
                <c:pt idx="72">
                  <c:v>-7.3725433176150545E-3</c:v>
                </c:pt>
                <c:pt idx="73">
                  <c:v>-1.2176450196420774E-2</c:v>
                </c:pt>
                <c:pt idx="74">
                  <c:v>-1.2497978488681838E-2</c:v>
                </c:pt>
                <c:pt idx="75">
                  <c:v>-1.1019785757525824E-2</c:v>
                </c:pt>
                <c:pt idx="76">
                  <c:v>-1.2477866905101109E-2</c:v>
                </c:pt>
                <c:pt idx="77">
                  <c:v>-1.2578575260704383E-2</c:v>
                </c:pt>
                <c:pt idx="78">
                  <c:v>-1.6375094179238658E-2</c:v>
                </c:pt>
                <c:pt idx="79">
                  <c:v>-1.4868461883452255E-2</c:v>
                </c:pt>
                <c:pt idx="80">
                  <c:v>-1.5892872695985716E-2</c:v>
                </c:pt>
                <c:pt idx="81">
                  <c:v>-1.6941694346314762E-2</c:v>
                </c:pt>
                <c:pt idx="82">
                  <c:v>-1.7371033296512906E-2</c:v>
                </c:pt>
                <c:pt idx="83">
                  <c:v>-1.6350101766875014E-2</c:v>
                </c:pt>
                <c:pt idx="84">
                  <c:v>-1.6525826191355009E-2</c:v>
                </c:pt>
                <c:pt idx="85">
                  <c:v>-1.635771290602861E-2</c:v>
                </c:pt>
                <c:pt idx="86">
                  <c:v>-1.6268779676465783E-2</c:v>
                </c:pt>
                <c:pt idx="87">
                  <c:v>-1.8117848143447191E-2</c:v>
                </c:pt>
                <c:pt idx="88">
                  <c:v>-1.8410586941172369E-2</c:v>
                </c:pt>
                <c:pt idx="89">
                  <c:v>-1.7449655417294707E-2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0C3-4D2A-847F-931D8EA08624}"/>
            </c:ext>
          </c:extLst>
        </c:ser>
        <c:ser>
          <c:idx val="1"/>
          <c:order val="1"/>
          <c:tx>
            <c:strRef>
              <c:f>'Q_fit (4)'!$V$1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(4)'!$U$2:$U$27</c:f>
              <c:numCache>
                <c:formatCode>General</c:formatCode>
                <c:ptCount val="26"/>
                <c:pt idx="0">
                  <c:v>6</c:v>
                </c:pt>
                <c:pt idx="1">
                  <c:v>6.05</c:v>
                </c:pt>
                <c:pt idx="2">
                  <c:v>6.1</c:v>
                </c:pt>
                <c:pt idx="3">
                  <c:v>6.15</c:v>
                </c:pt>
                <c:pt idx="4">
                  <c:v>6.2</c:v>
                </c:pt>
                <c:pt idx="5">
                  <c:v>6.25</c:v>
                </c:pt>
                <c:pt idx="6">
                  <c:v>6.3</c:v>
                </c:pt>
                <c:pt idx="7">
                  <c:v>6.35</c:v>
                </c:pt>
                <c:pt idx="8">
                  <c:v>6.4</c:v>
                </c:pt>
                <c:pt idx="9">
                  <c:v>6.45</c:v>
                </c:pt>
                <c:pt idx="10">
                  <c:v>6.5</c:v>
                </c:pt>
                <c:pt idx="11">
                  <c:v>6.55</c:v>
                </c:pt>
                <c:pt idx="12">
                  <c:v>6.6</c:v>
                </c:pt>
                <c:pt idx="13">
                  <c:v>6.65</c:v>
                </c:pt>
                <c:pt idx="14">
                  <c:v>6.7</c:v>
                </c:pt>
                <c:pt idx="15">
                  <c:v>6.75</c:v>
                </c:pt>
                <c:pt idx="16">
                  <c:v>6.8</c:v>
                </c:pt>
                <c:pt idx="17">
                  <c:v>6.85</c:v>
                </c:pt>
                <c:pt idx="18">
                  <c:v>6.9</c:v>
                </c:pt>
                <c:pt idx="19">
                  <c:v>6.95</c:v>
                </c:pt>
                <c:pt idx="20">
                  <c:v>7</c:v>
                </c:pt>
                <c:pt idx="21">
                  <c:v>7.05</c:v>
                </c:pt>
                <c:pt idx="22">
                  <c:v>7.1</c:v>
                </c:pt>
                <c:pt idx="23">
                  <c:v>7.15</c:v>
                </c:pt>
                <c:pt idx="24">
                  <c:v>7.2</c:v>
                </c:pt>
              </c:numCache>
            </c:numRef>
          </c:xVal>
          <c:yVal>
            <c:numRef>
              <c:f>'Q_fit (4)'!$V$2:$V$27</c:f>
              <c:numCache>
                <c:formatCode>General</c:formatCode>
                <c:ptCount val="26"/>
                <c:pt idx="0">
                  <c:v>8.7362102923018714E-3</c:v>
                </c:pt>
                <c:pt idx="1">
                  <c:v>8.5299645993842654E-3</c:v>
                </c:pt>
                <c:pt idx="2">
                  <c:v>8.2234257503008834E-3</c:v>
                </c:pt>
                <c:pt idx="3">
                  <c:v>7.8165937450519474E-3</c:v>
                </c:pt>
                <c:pt idx="4">
                  <c:v>7.3094685836371243E-3</c:v>
                </c:pt>
                <c:pt idx="5">
                  <c:v>6.7020502660568582E-3</c:v>
                </c:pt>
                <c:pt idx="6">
                  <c:v>5.994338792310816E-3</c:v>
                </c:pt>
                <c:pt idx="7">
                  <c:v>5.1863341623987758E-3</c:v>
                </c:pt>
                <c:pt idx="8">
                  <c:v>4.2780363763212925E-3</c:v>
                </c:pt>
                <c:pt idx="9">
                  <c:v>3.2694454340781443E-3</c:v>
                </c:pt>
                <c:pt idx="10">
                  <c:v>2.1605613356692199E-3</c:v>
                </c:pt>
                <c:pt idx="11">
                  <c:v>9.5138408109440853E-4</c:v>
                </c:pt>
                <c:pt idx="12">
                  <c:v>-3.5808632964584586E-4</c:v>
                </c:pt>
                <c:pt idx="13">
                  <c:v>-1.7678498965519873E-3</c:v>
                </c:pt>
                <c:pt idx="14">
                  <c:v>-3.2779066196236828E-3</c:v>
                </c:pt>
                <c:pt idx="15">
                  <c:v>-4.8882564988612653E-3</c:v>
                </c:pt>
                <c:pt idx="16">
                  <c:v>-6.5988995342642909E-3</c:v>
                </c:pt>
                <c:pt idx="17">
                  <c:v>-8.4098357258330925E-3</c:v>
                </c:pt>
                <c:pt idx="18">
                  <c:v>-1.0321065073567892E-2</c:v>
                </c:pt>
                <c:pt idx="19">
                  <c:v>-1.2332587577468024E-2</c:v>
                </c:pt>
                <c:pt idx="20">
                  <c:v>-1.4444403237534154E-2</c:v>
                </c:pt>
                <c:pt idx="21">
                  <c:v>-1.6656512053765837E-2</c:v>
                </c:pt>
                <c:pt idx="22">
                  <c:v>-1.8968914026163297E-2</c:v>
                </c:pt>
                <c:pt idx="23">
                  <c:v>-2.1381609154726311E-2</c:v>
                </c:pt>
                <c:pt idx="24">
                  <c:v>-2.3894597439455323E-2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0C3-4D2A-847F-931D8EA08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7207968"/>
        <c:axId val="1"/>
      </c:scatterChart>
      <c:valAx>
        <c:axId val="747207968"/>
        <c:scaling>
          <c:orientation val="minMax"/>
          <c:max val="7.2"/>
          <c:min val="6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Cycle/10^n</a:t>
                </a:r>
              </a:p>
            </c:rich>
          </c:tx>
          <c:layout>
            <c:manualLayout>
              <c:xMode val="edge"/>
              <c:yMode val="edge"/>
              <c:x val="0.68254045167430988"/>
              <c:y val="0.938914977256802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2"/>
          <c:min val="-0.0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</a:t>
                </a:r>
              </a:p>
            </c:rich>
          </c:tx>
          <c:layout>
            <c:manualLayout>
              <c:xMode val="edge"/>
              <c:yMode val="edge"/>
              <c:x val="6.105006105006105E-3"/>
              <c:y val="0.470588710347858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47207968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1623970080662994"/>
          <c:y val="0.93891497725680217"/>
          <c:w val="0.45421296696887248"/>
          <c:h val="0.9886887329129108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VW Boo -Residuals</a:t>
            </a:r>
          </a:p>
        </c:rich>
      </c:tx>
      <c:layout>
        <c:manualLayout>
          <c:xMode val="edge"/>
          <c:yMode val="edge"/>
          <c:x val="0.37458797848288766"/>
          <c:y val="3.3132530120481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56458778843689"/>
          <c:y val="0.14457831325301204"/>
          <c:w val="0.80198149040437161"/>
          <c:h val="0.66566265060240959"/>
        </c:manualLayout>
      </c:layout>
      <c:scatterChart>
        <c:scatterStyle val="lineMarker"/>
        <c:varyColors val="0"/>
        <c:ser>
          <c:idx val="0"/>
          <c:order val="0"/>
          <c:tx>
            <c:strRef>
              <c:f>Active!$H$20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Active!$F$21:$F$868</c:f>
              <c:numCache>
                <c:formatCode>General</c:formatCode>
                <c:ptCount val="848"/>
                <c:pt idx="0">
                  <c:v>-6198.5</c:v>
                </c:pt>
                <c:pt idx="1">
                  <c:v>-5182</c:v>
                </c:pt>
                <c:pt idx="2">
                  <c:v>0.5</c:v>
                </c:pt>
                <c:pt idx="3">
                  <c:v>0.5</c:v>
                </c:pt>
                <c:pt idx="4">
                  <c:v>3.5</c:v>
                </c:pt>
                <c:pt idx="5">
                  <c:v>9.5</c:v>
                </c:pt>
                <c:pt idx="6">
                  <c:v>12</c:v>
                </c:pt>
                <c:pt idx="7">
                  <c:v>15</c:v>
                </c:pt>
                <c:pt idx="8">
                  <c:v>21</c:v>
                </c:pt>
                <c:pt idx="9">
                  <c:v>61.5</c:v>
                </c:pt>
                <c:pt idx="10">
                  <c:v>96.5</c:v>
                </c:pt>
                <c:pt idx="11">
                  <c:v>114.5</c:v>
                </c:pt>
                <c:pt idx="12">
                  <c:v>117</c:v>
                </c:pt>
                <c:pt idx="13">
                  <c:v>207.5</c:v>
                </c:pt>
                <c:pt idx="14">
                  <c:v>210.5</c:v>
                </c:pt>
                <c:pt idx="15">
                  <c:v>280.5</c:v>
                </c:pt>
                <c:pt idx="16">
                  <c:v>283.5</c:v>
                </c:pt>
                <c:pt idx="17">
                  <c:v>298</c:v>
                </c:pt>
                <c:pt idx="18">
                  <c:v>1189.5</c:v>
                </c:pt>
                <c:pt idx="19">
                  <c:v>1204</c:v>
                </c:pt>
                <c:pt idx="20">
                  <c:v>1207</c:v>
                </c:pt>
                <c:pt idx="21">
                  <c:v>11551.5</c:v>
                </c:pt>
                <c:pt idx="22">
                  <c:v>11621.5</c:v>
                </c:pt>
                <c:pt idx="23">
                  <c:v>11671</c:v>
                </c:pt>
                <c:pt idx="24">
                  <c:v>11755.5</c:v>
                </c:pt>
                <c:pt idx="25">
                  <c:v>11831.5</c:v>
                </c:pt>
                <c:pt idx="26">
                  <c:v>11846</c:v>
                </c:pt>
                <c:pt idx="27">
                  <c:v>11893</c:v>
                </c:pt>
                <c:pt idx="28">
                  <c:v>11893</c:v>
                </c:pt>
                <c:pt idx="29">
                  <c:v>12862.5</c:v>
                </c:pt>
                <c:pt idx="30">
                  <c:v>12862.5</c:v>
                </c:pt>
                <c:pt idx="31">
                  <c:v>13827</c:v>
                </c:pt>
                <c:pt idx="32">
                  <c:v>13905.5</c:v>
                </c:pt>
                <c:pt idx="33">
                  <c:v>14031</c:v>
                </c:pt>
                <c:pt idx="34">
                  <c:v>14031</c:v>
                </c:pt>
                <c:pt idx="35">
                  <c:v>15030.5</c:v>
                </c:pt>
                <c:pt idx="36">
                  <c:v>15091.5</c:v>
                </c:pt>
                <c:pt idx="37">
                  <c:v>15944.5</c:v>
                </c:pt>
                <c:pt idx="38">
                  <c:v>16064.5</c:v>
                </c:pt>
                <c:pt idx="39">
                  <c:v>16064.5</c:v>
                </c:pt>
                <c:pt idx="40">
                  <c:v>17069.5</c:v>
                </c:pt>
                <c:pt idx="41">
                  <c:v>17244.5</c:v>
                </c:pt>
                <c:pt idx="42">
                  <c:v>28971.5</c:v>
                </c:pt>
                <c:pt idx="43">
                  <c:v>28974</c:v>
                </c:pt>
                <c:pt idx="44">
                  <c:v>28974.5</c:v>
                </c:pt>
                <c:pt idx="45">
                  <c:v>33145</c:v>
                </c:pt>
                <c:pt idx="46">
                  <c:v>33171</c:v>
                </c:pt>
                <c:pt idx="47">
                  <c:v>33174</c:v>
                </c:pt>
                <c:pt idx="48">
                  <c:v>33439.5</c:v>
                </c:pt>
                <c:pt idx="49">
                  <c:v>33442.5</c:v>
                </c:pt>
                <c:pt idx="50">
                  <c:v>34520.5</c:v>
                </c:pt>
                <c:pt idx="51">
                  <c:v>35316</c:v>
                </c:pt>
                <c:pt idx="52">
                  <c:v>35386.5</c:v>
                </c:pt>
                <c:pt idx="53">
                  <c:v>35576</c:v>
                </c:pt>
                <c:pt idx="54">
                  <c:v>35595.5</c:v>
                </c:pt>
                <c:pt idx="55">
                  <c:v>38473</c:v>
                </c:pt>
                <c:pt idx="56">
                  <c:v>39429.5</c:v>
                </c:pt>
                <c:pt idx="57">
                  <c:v>39429.5</c:v>
                </c:pt>
                <c:pt idx="58">
                  <c:v>39709.5</c:v>
                </c:pt>
                <c:pt idx="59">
                  <c:v>40743</c:v>
                </c:pt>
                <c:pt idx="60">
                  <c:v>40776</c:v>
                </c:pt>
                <c:pt idx="61">
                  <c:v>41680.5</c:v>
                </c:pt>
                <c:pt idx="62">
                  <c:v>41681</c:v>
                </c:pt>
                <c:pt idx="63">
                  <c:v>41777</c:v>
                </c:pt>
                <c:pt idx="64">
                  <c:v>41777</c:v>
                </c:pt>
                <c:pt idx="65">
                  <c:v>41829.5</c:v>
                </c:pt>
                <c:pt idx="66">
                  <c:v>41835.5</c:v>
                </c:pt>
                <c:pt idx="67">
                  <c:v>41835.5</c:v>
                </c:pt>
                <c:pt idx="68">
                  <c:v>41835.5</c:v>
                </c:pt>
                <c:pt idx="69">
                  <c:v>42554.5</c:v>
                </c:pt>
                <c:pt idx="70">
                  <c:v>42560.5</c:v>
                </c:pt>
                <c:pt idx="71">
                  <c:v>42752.5</c:v>
                </c:pt>
                <c:pt idx="72">
                  <c:v>42752.5</c:v>
                </c:pt>
                <c:pt idx="73">
                  <c:v>42755.5</c:v>
                </c:pt>
                <c:pt idx="74">
                  <c:v>42755.5</c:v>
                </c:pt>
                <c:pt idx="75">
                  <c:v>42770</c:v>
                </c:pt>
                <c:pt idx="76">
                  <c:v>42776.5</c:v>
                </c:pt>
                <c:pt idx="77">
                  <c:v>43065</c:v>
                </c:pt>
                <c:pt idx="78">
                  <c:v>43983.5</c:v>
                </c:pt>
                <c:pt idx="79">
                  <c:v>45986.5</c:v>
                </c:pt>
                <c:pt idx="80">
                  <c:v>46057.5</c:v>
                </c:pt>
                <c:pt idx="81">
                  <c:v>46060.5</c:v>
                </c:pt>
                <c:pt idx="82">
                  <c:v>46094.5</c:v>
                </c:pt>
                <c:pt idx="83">
                  <c:v>46123.5</c:v>
                </c:pt>
                <c:pt idx="84">
                  <c:v>46126.5</c:v>
                </c:pt>
                <c:pt idx="85">
                  <c:v>46129.5</c:v>
                </c:pt>
                <c:pt idx="86">
                  <c:v>47026.5</c:v>
                </c:pt>
                <c:pt idx="87">
                  <c:v>47041</c:v>
                </c:pt>
                <c:pt idx="88">
                  <c:v>47041</c:v>
                </c:pt>
                <c:pt idx="89">
                  <c:v>47070.5</c:v>
                </c:pt>
                <c:pt idx="90">
                  <c:v>49001.5</c:v>
                </c:pt>
                <c:pt idx="91">
                  <c:v>50615.5</c:v>
                </c:pt>
                <c:pt idx="92">
                  <c:v>51228</c:v>
                </c:pt>
                <c:pt idx="93">
                  <c:v>51259.5</c:v>
                </c:pt>
                <c:pt idx="94">
                  <c:v>51259.5</c:v>
                </c:pt>
                <c:pt idx="95">
                  <c:v>51405.5</c:v>
                </c:pt>
                <c:pt idx="96">
                  <c:v>52495</c:v>
                </c:pt>
                <c:pt idx="97">
                  <c:v>52495.5</c:v>
                </c:pt>
                <c:pt idx="98">
                  <c:v>53240.5</c:v>
                </c:pt>
                <c:pt idx="99">
                  <c:v>53313.5</c:v>
                </c:pt>
                <c:pt idx="100">
                  <c:v>53462</c:v>
                </c:pt>
                <c:pt idx="101">
                  <c:v>53462</c:v>
                </c:pt>
                <c:pt idx="102">
                  <c:v>53495</c:v>
                </c:pt>
                <c:pt idx="103">
                  <c:v>54373.5</c:v>
                </c:pt>
                <c:pt idx="104">
                  <c:v>54373.5</c:v>
                </c:pt>
                <c:pt idx="105">
                  <c:v>54418</c:v>
                </c:pt>
                <c:pt idx="106">
                  <c:v>54450</c:v>
                </c:pt>
                <c:pt idx="107">
                  <c:v>54532</c:v>
                </c:pt>
                <c:pt idx="108">
                  <c:v>54585</c:v>
                </c:pt>
                <c:pt idx="109">
                  <c:v>54611</c:v>
                </c:pt>
                <c:pt idx="110">
                  <c:v>55250.5</c:v>
                </c:pt>
                <c:pt idx="111">
                  <c:v>55594.5</c:v>
                </c:pt>
                <c:pt idx="112">
                  <c:v>55633.5</c:v>
                </c:pt>
                <c:pt idx="113">
                  <c:v>55656.5</c:v>
                </c:pt>
                <c:pt idx="114">
                  <c:v>55659.5</c:v>
                </c:pt>
                <c:pt idx="115">
                  <c:v>56331.5</c:v>
                </c:pt>
                <c:pt idx="116">
                  <c:v>56331.5</c:v>
                </c:pt>
                <c:pt idx="117">
                  <c:v>56704.5</c:v>
                </c:pt>
                <c:pt idx="118">
                  <c:v>57690</c:v>
                </c:pt>
                <c:pt idx="119">
                  <c:v>57782.5</c:v>
                </c:pt>
                <c:pt idx="120">
                  <c:v>58721.5</c:v>
                </c:pt>
                <c:pt idx="121">
                  <c:v>58823.5</c:v>
                </c:pt>
                <c:pt idx="122">
                  <c:v>58837</c:v>
                </c:pt>
                <c:pt idx="123">
                  <c:v>58849.5</c:v>
                </c:pt>
                <c:pt idx="124">
                  <c:v>59830.5</c:v>
                </c:pt>
                <c:pt idx="125">
                  <c:v>60838.5</c:v>
                </c:pt>
                <c:pt idx="126">
                  <c:v>60964.5</c:v>
                </c:pt>
                <c:pt idx="127">
                  <c:v>60977.5</c:v>
                </c:pt>
                <c:pt idx="128">
                  <c:v>60977.5</c:v>
                </c:pt>
                <c:pt idx="129">
                  <c:v>60977.5</c:v>
                </c:pt>
                <c:pt idx="130">
                  <c:v>60984.5</c:v>
                </c:pt>
                <c:pt idx="131">
                  <c:v>60990</c:v>
                </c:pt>
                <c:pt idx="132">
                  <c:v>61043.5</c:v>
                </c:pt>
                <c:pt idx="133">
                  <c:v>61067</c:v>
                </c:pt>
                <c:pt idx="134">
                  <c:v>61964</c:v>
                </c:pt>
                <c:pt idx="135">
                  <c:v>62028</c:v>
                </c:pt>
                <c:pt idx="136">
                  <c:v>62042</c:v>
                </c:pt>
                <c:pt idx="137">
                  <c:v>62042</c:v>
                </c:pt>
                <c:pt idx="138">
                  <c:v>62042</c:v>
                </c:pt>
                <c:pt idx="139">
                  <c:v>62112.5</c:v>
                </c:pt>
                <c:pt idx="140">
                  <c:v>62112.5</c:v>
                </c:pt>
                <c:pt idx="141">
                  <c:v>62874.5</c:v>
                </c:pt>
                <c:pt idx="142">
                  <c:v>62933</c:v>
                </c:pt>
                <c:pt idx="143">
                  <c:v>62934</c:v>
                </c:pt>
                <c:pt idx="144">
                  <c:v>62934</c:v>
                </c:pt>
                <c:pt idx="145">
                  <c:v>63135</c:v>
                </c:pt>
                <c:pt idx="146">
                  <c:v>63160.5</c:v>
                </c:pt>
                <c:pt idx="147">
                  <c:v>63160.5</c:v>
                </c:pt>
                <c:pt idx="148">
                  <c:v>63160.5</c:v>
                </c:pt>
                <c:pt idx="149">
                  <c:v>63292</c:v>
                </c:pt>
                <c:pt idx="150">
                  <c:v>63849.5</c:v>
                </c:pt>
                <c:pt idx="151">
                  <c:v>63984</c:v>
                </c:pt>
                <c:pt idx="152">
                  <c:v>63987</c:v>
                </c:pt>
                <c:pt idx="153">
                  <c:v>64083.5</c:v>
                </c:pt>
                <c:pt idx="154">
                  <c:v>64238.5</c:v>
                </c:pt>
                <c:pt idx="155">
                  <c:v>64277.5</c:v>
                </c:pt>
                <c:pt idx="156">
                  <c:v>64303.5</c:v>
                </c:pt>
                <c:pt idx="157">
                  <c:v>64338.5</c:v>
                </c:pt>
                <c:pt idx="158">
                  <c:v>64970</c:v>
                </c:pt>
                <c:pt idx="159">
                  <c:v>64990.5</c:v>
                </c:pt>
                <c:pt idx="160">
                  <c:v>65106.5</c:v>
                </c:pt>
                <c:pt idx="161">
                  <c:v>65229</c:v>
                </c:pt>
                <c:pt idx="162">
                  <c:v>65272</c:v>
                </c:pt>
                <c:pt idx="163">
                  <c:v>65286.5</c:v>
                </c:pt>
                <c:pt idx="164">
                  <c:v>65303.5</c:v>
                </c:pt>
                <c:pt idx="165">
                  <c:v>65379.5</c:v>
                </c:pt>
                <c:pt idx="166">
                  <c:v>66319.5</c:v>
                </c:pt>
                <c:pt idx="167">
                  <c:v>66966.5</c:v>
                </c:pt>
                <c:pt idx="168">
                  <c:v>67271</c:v>
                </c:pt>
                <c:pt idx="169">
                  <c:v>67295</c:v>
                </c:pt>
                <c:pt idx="170">
                  <c:v>67332</c:v>
                </c:pt>
                <c:pt idx="171">
                  <c:v>67400.5</c:v>
                </c:pt>
                <c:pt idx="172">
                  <c:v>68302.5</c:v>
                </c:pt>
                <c:pt idx="173">
                  <c:v>68305</c:v>
                </c:pt>
                <c:pt idx="174">
                  <c:v>68311</c:v>
                </c:pt>
                <c:pt idx="175">
                  <c:v>68311</c:v>
                </c:pt>
                <c:pt idx="176">
                  <c:v>68311</c:v>
                </c:pt>
                <c:pt idx="177">
                  <c:v>68320.5</c:v>
                </c:pt>
                <c:pt idx="178">
                  <c:v>68320.5</c:v>
                </c:pt>
                <c:pt idx="179">
                  <c:v>68323.5</c:v>
                </c:pt>
                <c:pt idx="180">
                  <c:v>68335</c:v>
                </c:pt>
                <c:pt idx="181">
                  <c:v>68335</c:v>
                </c:pt>
                <c:pt idx="182">
                  <c:v>68381</c:v>
                </c:pt>
                <c:pt idx="183">
                  <c:v>68381</c:v>
                </c:pt>
                <c:pt idx="184">
                  <c:v>68381</c:v>
                </c:pt>
                <c:pt idx="185">
                  <c:v>68389.5</c:v>
                </c:pt>
                <c:pt idx="186">
                  <c:v>68389.5</c:v>
                </c:pt>
                <c:pt idx="187">
                  <c:v>68390</c:v>
                </c:pt>
                <c:pt idx="188">
                  <c:v>68427.5</c:v>
                </c:pt>
                <c:pt idx="189">
                  <c:v>68465.5</c:v>
                </c:pt>
                <c:pt idx="190">
                  <c:v>68465.5</c:v>
                </c:pt>
                <c:pt idx="191">
                  <c:v>68465.5</c:v>
                </c:pt>
                <c:pt idx="192">
                  <c:v>68472</c:v>
                </c:pt>
                <c:pt idx="193">
                  <c:v>68472</c:v>
                </c:pt>
                <c:pt idx="194">
                  <c:v>69296.5</c:v>
                </c:pt>
                <c:pt idx="195">
                  <c:v>69296.5</c:v>
                </c:pt>
                <c:pt idx="196">
                  <c:v>69424.5</c:v>
                </c:pt>
                <c:pt idx="197">
                  <c:v>69424.5</c:v>
                </c:pt>
                <c:pt idx="198">
                  <c:v>69445</c:v>
                </c:pt>
                <c:pt idx="199">
                  <c:v>69445</c:v>
                </c:pt>
                <c:pt idx="200">
                  <c:v>69467.5</c:v>
                </c:pt>
                <c:pt idx="201">
                  <c:v>69553</c:v>
                </c:pt>
                <c:pt idx="202">
                  <c:v>69553</c:v>
                </c:pt>
                <c:pt idx="203">
                  <c:v>69604.5</c:v>
                </c:pt>
                <c:pt idx="204">
                  <c:v>69604.5</c:v>
                </c:pt>
                <c:pt idx="205">
                  <c:v>70177.5</c:v>
                </c:pt>
                <c:pt idx="206">
                  <c:v>70224</c:v>
                </c:pt>
                <c:pt idx="207">
                  <c:v>70227</c:v>
                </c:pt>
                <c:pt idx="208">
                  <c:v>70233</c:v>
                </c:pt>
                <c:pt idx="209">
                  <c:v>70308.5</c:v>
                </c:pt>
                <c:pt idx="210">
                  <c:v>70309</c:v>
                </c:pt>
                <c:pt idx="211">
                  <c:v>70343.5</c:v>
                </c:pt>
                <c:pt idx="212">
                  <c:v>70423</c:v>
                </c:pt>
                <c:pt idx="213">
                  <c:v>70460</c:v>
                </c:pt>
                <c:pt idx="214">
                  <c:v>70460.5</c:v>
                </c:pt>
                <c:pt idx="215">
                  <c:v>70480.5</c:v>
                </c:pt>
                <c:pt idx="216">
                  <c:v>70481</c:v>
                </c:pt>
                <c:pt idx="217">
                  <c:v>70481</c:v>
                </c:pt>
                <c:pt idx="218">
                  <c:v>70481</c:v>
                </c:pt>
                <c:pt idx="219">
                  <c:v>70481</c:v>
                </c:pt>
                <c:pt idx="220">
                  <c:v>70485</c:v>
                </c:pt>
                <c:pt idx="221">
                  <c:v>70485</c:v>
                </c:pt>
                <c:pt idx="222">
                  <c:v>71428</c:v>
                </c:pt>
                <c:pt idx="223">
                  <c:v>71470</c:v>
                </c:pt>
                <c:pt idx="224">
                  <c:v>71472.5</c:v>
                </c:pt>
                <c:pt idx="225">
                  <c:v>71509</c:v>
                </c:pt>
                <c:pt idx="226">
                  <c:v>71511.5</c:v>
                </c:pt>
                <c:pt idx="227">
                  <c:v>71512</c:v>
                </c:pt>
                <c:pt idx="228">
                  <c:v>71554</c:v>
                </c:pt>
                <c:pt idx="229">
                  <c:v>71592.5</c:v>
                </c:pt>
                <c:pt idx="230">
                  <c:v>71644</c:v>
                </c:pt>
                <c:pt idx="231">
                  <c:v>71656</c:v>
                </c:pt>
                <c:pt idx="232">
                  <c:v>71658.5</c:v>
                </c:pt>
                <c:pt idx="233">
                  <c:v>71670.5</c:v>
                </c:pt>
                <c:pt idx="234">
                  <c:v>71782</c:v>
                </c:pt>
                <c:pt idx="235">
                  <c:v>71782</c:v>
                </c:pt>
                <c:pt idx="236">
                  <c:v>72367</c:v>
                </c:pt>
                <c:pt idx="237">
                  <c:v>72436</c:v>
                </c:pt>
                <c:pt idx="238">
                  <c:v>72498</c:v>
                </c:pt>
                <c:pt idx="239">
                  <c:v>72559.5</c:v>
                </c:pt>
                <c:pt idx="240">
                  <c:v>72749</c:v>
                </c:pt>
                <c:pt idx="241">
                  <c:v>73765.5</c:v>
                </c:pt>
                <c:pt idx="242">
                  <c:v>73928.5</c:v>
                </c:pt>
                <c:pt idx="243">
                  <c:v>74683.5</c:v>
                </c:pt>
                <c:pt idx="244">
                  <c:v>74857.5</c:v>
                </c:pt>
                <c:pt idx="245">
                  <c:v>75719.5</c:v>
                </c:pt>
                <c:pt idx="246">
                  <c:v>75812.5</c:v>
                </c:pt>
                <c:pt idx="247">
                  <c:v>75813</c:v>
                </c:pt>
                <c:pt idx="248">
                  <c:v>75897.5</c:v>
                </c:pt>
                <c:pt idx="249">
                  <c:v>75939</c:v>
                </c:pt>
                <c:pt idx="250">
                  <c:v>76894.5</c:v>
                </c:pt>
                <c:pt idx="251">
                  <c:v>76941</c:v>
                </c:pt>
                <c:pt idx="252">
                  <c:v>76955</c:v>
                </c:pt>
                <c:pt idx="253">
                  <c:v>76958.5</c:v>
                </c:pt>
                <c:pt idx="254">
                  <c:v>76979</c:v>
                </c:pt>
                <c:pt idx="255">
                  <c:v>77751</c:v>
                </c:pt>
                <c:pt idx="256">
                  <c:v>77892.5</c:v>
                </c:pt>
                <c:pt idx="257">
                  <c:v>77978</c:v>
                </c:pt>
                <c:pt idx="258">
                  <c:v>77980.5</c:v>
                </c:pt>
                <c:pt idx="259">
                  <c:v>78025</c:v>
                </c:pt>
                <c:pt idx="260">
                  <c:v>78916.5</c:v>
                </c:pt>
                <c:pt idx="261">
                  <c:v>78975</c:v>
                </c:pt>
                <c:pt idx="262">
                  <c:v>79208</c:v>
                </c:pt>
                <c:pt idx="263">
                  <c:v>79263.5</c:v>
                </c:pt>
                <c:pt idx="264">
                  <c:v>79790</c:v>
                </c:pt>
                <c:pt idx="265">
                  <c:v>79825.5</c:v>
                </c:pt>
                <c:pt idx="266">
                  <c:v>79974</c:v>
                </c:pt>
                <c:pt idx="267">
                  <c:v>80186.5</c:v>
                </c:pt>
                <c:pt idx="268">
                  <c:v>80245</c:v>
                </c:pt>
                <c:pt idx="269">
                  <c:v>80993.5</c:v>
                </c:pt>
                <c:pt idx="270">
                  <c:v>81056</c:v>
                </c:pt>
                <c:pt idx="271">
                  <c:v>81061.5</c:v>
                </c:pt>
                <c:pt idx="272">
                  <c:v>81165.5</c:v>
                </c:pt>
                <c:pt idx="273">
                  <c:v>81340.5</c:v>
                </c:pt>
                <c:pt idx="274">
                  <c:v>82147</c:v>
                </c:pt>
                <c:pt idx="275">
                  <c:v>82147.5</c:v>
                </c:pt>
                <c:pt idx="276">
                  <c:v>82281</c:v>
                </c:pt>
                <c:pt idx="277">
                  <c:v>82304.5</c:v>
                </c:pt>
                <c:pt idx="278">
                  <c:v>82304.5</c:v>
                </c:pt>
                <c:pt idx="279">
                  <c:v>82363</c:v>
                </c:pt>
                <c:pt idx="280">
                  <c:v>82374.5</c:v>
                </c:pt>
                <c:pt idx="281">
                  <c:v>83076.5</c:v>
                </c:pt>
                <c:pt idx="282">
                  <c:v>83309.5</c:v>
                </c:pt>
                <c:pt idx="283">
                  <c:v>83336</c:v>
                </c:pt>
                <c:pt idx="284">
                  <c:v>83414.5</c:v>
                </c:pt>
                <c:pt idx="285">
                  <c:v>83440.5</c:v>
                </c:pt>
                <c:pt idx="286">
                  <c:v>84349.5</c:v>
                </c:pt>
                <c:pt idx="287">
                  <c:v>84350</c:v>
                </c:pt>
                <c:pt idx="288">
                  <c:v>84428.5</c:v>
                </c:pt>
                <c:pt idx="289">
                  <c:v>84579.5</c:v>
                </c:pt>
              </c:numCache>
            </c:numRef>
          </c:xVal>
          <c:yVal>
            <c:numRef>
              <c:f>Active!$V$21:$V$868</c:f>
              <c:numCache>
                <c:formatCode>General</c:formatCode>
                <c:ptCount val="848"/>
                <c:pt idx="0">
                  <c:v>-1.1371901102699145E-2</c:v>
                </c:pt>
                <c:pt idx="1">
                  <c:v>-8.9375351203574982E-3</c:v>
                </c:pt>
                <c:pt idx="2">
                  <c:v>8.9528612366979177E-4</c:v>
                </c:pt>
                <c:pt idx="4">
                  <c:v>-9.0808415105465556E-3</c:v>
                </c:pt>
                <c:pt idx="5">
                  <c:v>7.9669070525651697E-3</c:v>
                </c:pt>
                <c:pt idx="6">
                  <c:v>-5.8465295396873396E-3</c:v>
                </c:pt>
                <c:pt idx="7">
                  <c:v>8.1773477228753721E-3</c:v>
                </c:pt>
                <c:pt idx="8">
                  <c:v>6.2251060768094002E-3</c:v>
                </c:pt>
                <c:pt idx="9">
                  <c:v>-4.9523914150242376E-3</c:v>
                </c:pt>
                <c:pt idx="10">
                  <c:v>-3.401647223383597E-4</c:v>
                </c:pt>
                <c:pt idx="11">
                  <c:v>2.8033338327738411E-3</c:v>
                </c:pt>
                <c:pt idx="12">
                  <c:v>4.9899344923604316E-3</c:v>
                </c:pt>
                <c:pt idx="13">
                  <c:v>4.545475446547903E-3</c:v>
                </c:pt>
                <c:pt idx="14">
                  <c:v>7.5694359308385029E-3</c:v>
                </c:pt>
                <c:pt idx="15">
                  <c:v>1.1795543148479998E-2</c:v>
                </c:pt>
                <c:pt idx="16">
                  <c:v>3.8195347101252497E-3</c:v>
                </c:pt>
                <c:pt idx="17">
                  <c:v>-8.9782140549241052E-4</c:v>
                </c:pt>
                <c:pt idx="18">
                  <c:v>1.1234171892912648E-3</c:v>
                </c:pt>
                <c:pt idx="19">
                  <c:v>7.4079252040399612E-3</c:v>
                </c:pt>
                <c:pt idx="20">
                  <c:v>5.4323098990572971E-3</c:v>
                </c:pt>
                <c:pt idx="21">
                  <c:v>1.3942564145817044E-2</c:v>
                </c:pt>
                <c:pt idx="22">
                  <c:v>1.2281320999366574E-2</c:v>
                </c:pt>
                <c:pt idx="23">
                  <c:v>2.2570044568336473E-3</c:v>
                </c:pt>
                <c:pt idx="24">
                  <c:v>4.903166459469907E-3</c:v>
                </c:pt>
                <c:pt idx="25">
                  <c:v>-6.6982366019416179E-3</c:v>
                </c:pt>
                <c:pt idx="26">
                  <c:v>1.3608167769762744E-2</c:v>
                </c:pt>
                <c:pt idx="27">
                  <c:v>-6.0535094086280883E-4</c:v>
                </c:pt>
                <c:pt idx="28">
                  <c:v>5.3946490603595521E-3</c:v>
                </c:pt>
                <c:pt idx="29">
                  <c:v>-1.0354715136447978E-2</c:v>
                </c:pt>
                <c:pt idx="30">
                  <c:v>-3.5471513441071023E-4</c:v>
                </c:pt>
                <c:pt idx="31">
                  <c:v>2.0646364992224595E-2</c:v>
                </c:pt>
                <c:pt idx="32">
                  <c:v>6.2587938269288157E-3</c:v>
                </c:pt>
                <c:pt idx="33">
                  <c:v>-8.3271627360430589E-3</c:v>
                </c:pt>
                <c:pt idx="34">
                  <c:v>1.0672837264189772E-2</c:v>
                </c:pt>
                <c:pt idx="35">
                  <c:v>1.1520236614361537E-2</c:v>
                </c:pt>
                <c:pt idx="36">
                  <c:v>1.3802656658526355E-2</c:v>
                </c:pt>
                <c:pt idx="37">
                  <c:v>1.3509165102471021E-4</c:v>
                </c:pt>
                <c:pt idx="38">
                  <c:v>-1.7637524379696623E-2</c:v>
                </c:pt>
                <c:pt idx="39">
                  <c:v>-3.6375243768444476E-3</c:v>
                </c:pt>
                <c:pt idx="40">
                  <c:v>-1.6277966186845794E-2</c:v>
                </c:pt>
                <c:pt idx="41">
                  <c:v>2.8207254759236591E-2</c:v>
                </c:pt>
                <c:pt idx="42">
                  <c:v>4.3739581528064383E-3</c:v>
                </c:pt>
                <c:pt idx="43">
                  <c:v>4.8707957891914941E-3</c:v>
                </c:pt>
                <c:pt idx="44">
                  <c:v>4.0101634180408074E-3</c:v>
                </c:pt>
                <c:pt idx="45">
                  <c:v>-6.2590231263306373E-2</c:v>
                </c:pt>
                <c:pt idx="46">
                  <c:v>2.2072321095136224E-2</c:v>
                </c:pt>
                <c:pt idx="47">
                  <c:v>1.0110314081336225E-2</c:v>
                </c:pt>
                <c:pt idx="48">
                  <c:v>1.89777508745093E-2</c:v>
                </c:pt>
                <c:pt idx="49">
                  <c:v>3.0158581598209583E-3</c:v>
                </c:pt>
                <c:pt idx="50">
                  <c:v>5.6458420858049044E-2</c:v>
                </c:pt>
                <c:pt idx="51">
                  <c:v>-1.4367111828364754E-3</c:v>
                </c:pt>
                <c:pt idx="52">
                  <c:v>9.7791992408337303E-4</c:v>
                </c:pt>
                <c:pt idx="53">
                  <c:v>-1.9726774510936074E-2</c:v>
                </c:pt>
                <c:pt idx="54">
                  <c:v>4.0268574346766089E-3</c:v>
                </c:pt>
                <c:pt idx="55">
                  <c:v>-1.2121394178809503E-2</c:v>
                </c:pt>
                <c:pt idx="56">
                  <c:v>8.9430328252045888E-3</c:v>
                </c:pt>
                <c:pt idx="57">
                  <c:v>1.7943032823400151E-2</c:v>
                </c:pt>
                <c:pt idx="58">
                  <c:v>2.1409875707603762E-2</c:v>
                </c:pt>
                <c:pt idx="59">
                  <c:v>-4.496708810955527E-2</c:v>
                </c:pt>
                <c:pt idx="60">
                  <c:v>6.486362196285983E-3</c:v>
                </c:pt>
                <c:pt idx="61">
                  <c:v>-2.5248142483290797E-3</c:v>
                </c:pt>
                <c:pt idx="62">
                  <c:v>1.3154549002501598E-3</c:v>
                </c:pt>
                <c:pt idx="63">
                  <c:v>-1.9522100988499103E-3</c:v>
                </c:pt>
                <c:pt idx="64">
                  <c:v>4.7789901557543368E-5</c:v>
                </c:pt>
                <c:pt idx="65">
                  <c:v>-2.1123036256108091E-2</c:v>
                </c:pt>
                <c:pt idx="66">
                  <c:v>-1.9039677202727548E-2</c:v>
                </c:pt>
                <c:pt idx="67">
                  <c:v>-9.0396772006902798E-3</c:v>
                </c:pt>
                <c:pt idx="68">
                  <c:v>9.6032280134698833E-4</c:v>
                </c:pt>
                <c:pt idx="69">
                  <c:v>-3.6801659270635778E-3</c:v>
                </c:pt>
                <c:pt idx="70">
                  <c:v>-5.9618962221993921E-4</c:v>
                </c:pt>
                <c:pt idx="71">
                  <c:v>-6.9062501819158184E-3</c:v>
                </c:pt>
                <c:pt idx="72">
                  <c:v>-9.0625018069345753E-4</c:v>
                </c:pt>
                <c:pt idx="73">
                  <c:v>-4.6864178375548848E-2</c:v>
                </c:pt>
                <c:pt idx="74">
                  <c:v>-8.8641783750831871E-3</c:v>
                </c:pt>
                <c:pt idx="75">
                  <c:v>6.5058533695123155E-3</c:v>
                </c:pt>
                <c:pt idx="76">
                  <c:v>-5.5696399542409514E-3</c:v>
                </c:pt>
                <c:pt idx="77">
                  <c:v>7.8316425431486619E-2</c:v>
                </c:pt>
                <c:pt idx="78">
                  <c:v>-2.868865476943594E-3</c:v>
                </c:pt>
                <c:pt idx="79">
                  <c:v>-6.8114829264694088E-3</c:v>
                </c:pt>
                <c:pt idx="80">
                  <c:v>-2.4495254859352444E-3</c:v>
                </c:pt>
                <c:pt idx="81">
                  <c:v>-2.2406046750712616E-2</c:v>
                </c:pt>
                <c:pt idx="82">
                  <c:v>-2.4653176380781683E-4</c:v>
                </c:pt>
                <c:pt idx="83">
                  <c:v>-9.4926981706220104E-3</c:v>
                </c:pt>
                <c:pt idx="84">
                  <c:v>5.5508086568885062E-3</c:v>
                </c:pt>
                <c:pt idx="85">
                  <c:v>-6.4056832185416523E-3</c:v>
                </c:pt>
                <c:pt idx="86">
                  <c:v>1.6605206506462855E-3</c:v>
                </c:pt>
                <c:pt idx="87">
                  <c:v>-5.1606598411046145E-3</c:v>
                </c:pt>
                <c:pt idx="88">
                  <c:v>1.0039340153260884E-2</c:v>
                </c:pt>
                <c:pt idx="89">
                  <c:v>6.3772019452243422E-4</c:v>
                </c:pt>
                <c:pt idx="90">
                  <c:v>-4.5014169271624382E-3</c:v>
                </c:pt>
                <c:pt idx="91">
                  <c:v>-6.251122845894741E-3</c:v>
                </c:pt>
                <c:pt idx="92">
                  <c:v>1.288175805122882E-2</c:v>
                </c:pt>
                <c:pt idx="93">
                  <c:v>-6.2385402116525435E-3</c:v>
                </c:pt>
                <c:pt idx="94">
                  <c:v>-6.1385402141787559E-3</c:v>
                </c:pt>
                <c:pt idx="95">
                  <c:v>-5.2799887670630097E-3</c:v>
                </c:pt>
                <c:pt idx="96">
                  <c:v>-8.0458425394580868E-3</c:v>
                </c:pt>
                <c:pt idx="97">
                  <c:v>-3.20480610177587E-3</c:v>
                </c:pt>
                <c:pt idx="98">
                  <c:v>-5.8211051596784857E-3</c:v>
                </c:pt>
                <c:pt idx="99">
                  <c:v>1.7783129650636997E-3</c:v>
                </c:pt>
                <c:pt idx="100">
                  <c:v>-3.8150575262748676E-3</c:v>
                </c:pt>
                <c:pt idx="101">
                  <c:v>-3.6150575313272926E-3</c:v>
                </c:pt>
                <c:pt idx="102">
                  <c:v>-4.0020482500514598E-3</c:v>
                </c:pt>
                <c:pt idx="103">
                  <c:v>-6.2216393842929596E-3</c:v>
                </c:pt>
                <c:pt idx="104">
                  <c:v>-6.2216393842929596E-3</c:v>
                </c:pt>
                <c:pt idx="105">
                  <c:v>-1.5157395472360002E-2</c:v>
                </c:pt>
                <c:pt idx="106">
                  <c:v>-1.3222598743137526E-3</c:v>
                </c:pt>
                <c:pt idx="107">
                  <c:v>1.0630938333457213E-2</c:v>
                </c:pt>
                <c:pt idx="108">
                  <c:v>-2.9203682011513771E-2</c:v>
                </c:pt>
                <c:pt idx="109">
                  <c:v>-4.462029276976448E-3</c:v>
                </c:pt>
                <c:pt idx="110">
                  <c:v>-5.25541389705525E-3</c:v>
                </c:pt>
                <c:pt idx="111">
                  <c:v>-3.4794541835352077E-3</c:v>
                </c:pt>
                <c:pt idx="112">
                  <c:v>-7.7613524674014223E-3</c:v>
                </c:pt>
                <c:pt idx="113">
                  <c:v>3.5366035597033108E-3</c:v>
                </c:pt>
                <c:pt idx="114">
                  <c:v>5.5841685822711762E-3</c:v>
                </c:pt>
                <c:pt idx="115">
                  <c:v>-2.6290848844707226E-3</c:v>
                </c:pt>
                <c:pt idx="116">
                  <c:v>-2.6290848844707226E-3</c:v>
                </c:pt>
                <c:pt idx="117">
                  <c:v>-1.1029826506577523E-3</c:v>
                </c:pt>
                <c:pt idx="118">
                  <c:v>-8.7626231292821655E-3</c:v>
                </c:pt>
                <c:pt idx="119">
                  <c:v>-3.3020899751580179E-3</c:v>
                </c:pt>
                <c:pt idx="120">
                  <c:v>-2.8686061042952904E-3</c:v>
                </c:pt>
                <c:pt idx="121">
                  <c:v>6.7936829052800962E-3</c:v>
                </c:pt>
                <c:pt idx="122">
                  <c:v>-2.2861976218350177E-3</c:v>
                </c:pt>
                <c:pt idx="123">
                  <c:v>1.7550973094530825E-2</c:v>
                </c:pt>
                <c:pt idx="124">
                  <c:v>1.2172799964203507E-3</c:v>
                </c:pt>
                <c:pt idx="125">
                  <c:v>2.5680266956597531E-3</c:v>
                </c:pt>
                <c:pt idx="126">
                  <c:v>2.7359507606770861E-2</c:v>
                </c:pt>
                <c:pt idx="127">
                  <c:v>2.2420901911200941E-3</c:v>
                </c:pt>
                <c:pt idx="128">
                  <c:v>2.6920901906660744E-3</c:v>
                </c:pt>
                <c:pt idx="129">
                  <c:v>3.1420901902120546E-3</c:v>
                </c:pt>
                <c:pt idx="130">
                  <c:v>5.0250292095982418E-3</c:v>
                </c:pt>
                <c:pt idx="131">
                  <c:v>4.4830576027542479E-3</c:v>
                </c:pt>
                <c:pt idx="132">
                  <c:v>1.0338648633964276E-2</c:v>
                </c:pt>
                <c:pt idx="133">
                  <c:v>4.8959057872756673E-3</c:v>
                </c:pt>
                <c:pt idx="134">
                  <c:v>7.3634101811577146E-3</c:v>
                </c:pt>
                <c:pt idx="135">
                  <c:v>6.502356131412923E-3</c:v>
                </c:pt>
                <c:pt idx="136">
                  <c:v>7.2703280254713953E-3</c:v>
                </c:pt>
                <c:pt idx="137">
                  <c:v>7.8703280248660357E-3</c:v>
                </c:pt>
                <c:pt idx="138">
                  <c:v>8.5703280217344635E-3</c:v>
                </c:pt>
                <c:pt idx="139">
                  <c:v>1.8523234838910274E-3</c:v>
                </c:pt>
                <c:pt idx="140">
                  <c:v>4.852323480864229E-3</c:v>
                </c:pt>
                <c:pt idx="141">
                  <c:v>3.9729419453556347E-3</c:v>
                </c:pt>
                <c:pt idx="142">
                  <c:v>5.9606075543564008E-3</c:v>
                </c:pt>
                <c:pt idx="143">
                  <c:v>5.2441616114045075E-3</c:v>
                </c:pt>
                <c:pt idx="144">
                  <c:v>5.2520121950472287E-3</c:v>
                </c:pt>
                <c:pt idx="145">
                  <c:v>5.6414085745386533E-3</c:v>
                </c:pt>
                <c:pt idx="146">
                  <c:v>4.6728123800133803E-3</c:v>
                </c:pt>
                <c:pt idx="147">
                  <c:v>5.4728123743555956E-3</c:v>
                </c:pt>
                <c:pt idx="148">
                  <c:v>6.3728123807235137E-3</c:v>
                </c:pt>
                <c:pt idx="149">
                  <c:v>6.6656340444558593E-3</c:v>
                </c:pt>
                <c:pt idx="150">
                  <c:v>4.0974351870697867E-3</c:v>
                </c:pt>
                <c:pt idx="151">
                  <c:v>6.2542221650666585E-3</c:v>
                </c:pt>
                <c:pt idx="152">
                  <c:v>5.7053321883483998E-3</c:v>
                </c:pt>
                <c:pt idx="153">
                  <c:v>6.0833856489020399E-3</c:v>
                </c:pt>
                <c:pt idx="154">
                  <c:v>4.861263226009882E-3</c:v>
                </c:pt>
                <c:pt idx="155">
                  <c:v>6.82720148692606E-3</c:v>
                </c:pt>
                <c:pt idx="156">
                  <c:v>6.2046135685802084E-3</c:v>
                </c:pt>
                <c:pt idx="157">
                  <c:v>5.9358966899315524E-3</c:v>
                </c:pt>
                <c:pt idx="158">
                  <c:v>5.3544816525180061E-3</c:v>
                </c:pt>
                <c:pt idx="159">
                  <c:v>4.9732937634602847E-3</c:v>
                </c:pt>
                <c:pt idx="160">
                  <c:v>4.0003784183499924E-3</c:v>
                </c:pt>
                <c:pt idx="161">
                  <c:v>5.1745881207582722E-3</c:v>
                </c:pt>
                <c:pt idx="162">
                  <c:v>6.9815503212453667E-3</c:v>
                </c:pt>
                <c:pt idx="163">
                  <c:v>5.6979106854057604E-3</c:v>
                </c:pt>
                <c:pt idx="164">
                  <c:v>5.5240263362385522E-3</c:v>
                </c:pt>
                <c:pt idx="165">
                  <c:v>5.2001036876853646E-3</c:v>
                </c:pt>
                <c:pt idx="166">
                  <c:v>4.6298728190412586E-3</c:v>
                </c:pt>
                <c:pt idx="167">
                  <c:v>2.7299153098935269E-3</c:v>
                </c:pt>
                <c:pt idx="168">
                  <c:v>3.2529646400045742E-3</c:v>
                </c:pt>
                <c:pt idx="169">
                  <c:v>3.273074695162137E-3</c:v>
                </c:pt>
                <c:pt idx="170">
                  <c:v>2.6875711606987318E-3</c:v>
                </c:pt>
                <c:pt idx="171">
                  <c:v>2.454111132148773E-3</c:v>
                </c:pt>
                <c:pt idx="173">
                  <c:v>1.5601350131846381E-3</c:v>
                </c:pt>
                <c:pt idx="174">
                  <c:v>1.466035215960837E-3</c:v>
                </c:pt>
                <c:pt idx="175">
                  <c:v>1.546035213939867E-3</c:v>
                </c:pt>
                <c:pt idx="176">
                  <c:v>1.5660352134346245E-3</c:v>
                </c:pt>
                <c:pt idx="177">
                  <c:v>8.6705429207795115E-4</c:v>
                </c:pt>
                <c:pt idx="178">
                  <c:v>8.6705429207795115E-4</c:v>
                </c:pt>
                <c:pt idx="180">
                  <c:v>1.7896870713203228E-3</c:v>
                </c:pt>
                <c:pt idx="181">
                  <c:v>1.7896870713203228E-3</c:v>
                </c:pt>
                <c:pt idx="182">
                  <c:v>1.868581592393892E-3</c:v>
                </c:pt>
                <c:pt idx="183">
                  <c:v>1.9285815981541221E-3</c:v>
                </c:pt>
                <c:pt idx="184">
                  <c:v>1.9685815971436371E-3</c:v>
                </c:pt>
                <c:pt idx="185">
                  <c:v>6.8536671173946573E-4</c:v>
                </c:pt>
                <c:pt idx="186">
                  <c:v>7.1536670734362318E-4</c:v>
                </c:pt>
                <c:pt idx="187">
                  <c:v>1.927530862664617E-3</c:v>
                </c:pt>
                <c:pt idx="188">
                  <c:v>1.0899431861492448E-3</c:v>
                </c:pt>
                <c:pt idx="189">
                  <c:v>6.9472456887836875E-4</c:v>
                </c:pt>
                <c:pt idx="190">
                  <c:v>6.9472456887836875E-4</c:v>
                </c:pt>
                <c:pt idx="191">
                  <c:v>7.9472457362811388E-4</c:v>
                </c:pt>
                <c:pt idx="192">
                  <c:v>2.6429313765935492E-3</c:v>
                </c:pt>
                <c:pt idx="193">
                  <c:v>2.6429313765935492E-3</c:v>
                </c:pt>
                <c:pt idx="194">
                  <c:v>-7.0531304010412743E-5</c:v>
                </c:pt>
                <c:pt idx="195">
                  <c:v>-7.0531304010412743E-5</c:v>
                </c:pt>
                <c:pt idx="196">
                  <c:v>-5.8877140968693897E-5</c:v>
                </c:pt>
                <c:pt idx="197">
                  <c:v>-5.8877140968693897E-5</c:v>
                </c:pt>
                <c:pt idx="198">
                  <c:v>1.4728928313426648E-3</c:v>
                </c:pt>
                <c:pt idx="199">
                  <c:v>1.4728928313426648E-3</c:v>
                </c:pt>
                <c:pt idx="200">
                  <c:v>7.3684616651192858E-5</c:v>
                </c:pt>
                <c:pt idx="201">
                  <c:v>1.9734855530589845E-4</c:v>
                </c:pt>
                <c:pt idx="202">
                  <c:v>1.9734855530589845E-4</c:v>
                </c:pt>
                <c:pt idx="203">
                  <c:v>-4.6510550359215586E-3</c:v>
                </c:pt>
                <c:pt idx="204">
                  <c:v>-4.6510550359215586E-3</c:v>
                </c:pt>
                <c:pt idx="205">
                  <c:v>-1.9288754008818798E-3</c:v>
                </c:pt>
                <c:pt idx="206">
                  <c:v>-2.9565992805696828E-4</c:v>
                </c:pt>
                <c:pt idx="207">
                  <c:v>-1.3118935479804472E-3</c:v>
                </c:pt>
                <c:pt idx="208">
                  <c:v>-2.3443569818073495E-3</c:v>
                </c:pt>
                <c:pt idx="209">
                  <c:v>-2.56741846993086E-3</c:v>
                </c:pt>
                <c:pt idx="210">
                  <c:v>-1.545118168297499E-3</c:v>
                </c:pt>
                <c:pt idx="211">
                  <c:v>-1.6263116533600797E-3</c:v>
                </c:pt>
                <c:pt idx="212">
                  <c:v>-1.2397231863837122E-3</c:v>
                </c:pt>
                <c:pt idx="213">
                  <c:v>-1.0488038550256484E-3</c:v>
                </c:pt>
                <c:pt idx="214">
                  <c:v>-2.8964928011358526E-3</c:v>
                </c:pt>
                <c:pt idx="215">
                  <c:v>-3.1340216746458815E-3</c:v>
                </c:pt>
                <c:pt idx="216">
                  <c:v>-2.1717091754286932E-3</c:v>
                </c:pt>
                <c:pt idx="217">
                  <c:v>-1.5017091741644228E-3</c:v>
                </c:pt>
                <c:pt idx="218">
                  <c:v>-1.4617091751749078E-3</c:v>
                </c:pt>
                <c:pt idx="219">
                  <c:v>-8.6170917578026751E-4</c:v>
                </c:pt>
                <c:pt idx="220">
                  <c:v>-6.9320784932985768E-4</c:v>
                </c:pt>
                <c:pt idx="221">
                  <c:v>-6.9320784932985768E-4</c:v>
                </c:pt>
                <c:pt idx="222">
                  <c:v>-2.6281619841150849E-3</c:v>
                </c:pt>
                <c:pt idx="223">
                  <c:v>-1.7681409783278368E-3</c:v>
                </c:pt>
                <c:pt idx="225">
                  <c:v>-2.4621830538041345E-3</c:v>
                </c:pt>
                <c:pt idx="226">
                  <c:v>-4.3502553205285177E-3</c:v>
                </c:pt>
                <c:pt idx="227">
                  <c:v>-2.5078696653230703E-3</c:v>
                </c:pt>
                <c:pt idx="228">
                  <c:v>3.5265196905515106E-4</c:v>
                </c:pt>
                <c:pt idx="229">
                  <c:v>-2.0833166560813021E-3</c:v>
                </c:pt>
                <c:pt idx="230">
                  <c:v>-2.4168159454749927E-3</c:v>
                </c:pt>
                <c:pt idx="231">
                  <c:v>-3.4993248293026524E-3</c:v>
                </c:pt>
                <c:pt idx="232">
                  <c:v>-2.9873449504371763E-3</c:v>
                </c:pt>
                <c:pt idx="233">
                  <c:v>-3.2698291421597303E-3</c:v>
                </c:pt>
                <c:pt idx="234">
                  <c:v>-2.7144344015073152E-3</c:v>
                </c:pt>
                <c:pt idx="235">
                  <c:v>-2.7144344015073152E-3</c:v>
                </c:pt>
                <c:pt idx="236">
                  <c:v>-2.4765040707597774E-3</c:v>
                </c:pt>
                <c:pt idx="237">
                  <c:v>-2.8185721558819377E-3</c:v>
                </c:pt>
                <c:pt idx="238">
                  <c:v>-2.8543469279236344E-3</c:v>
                </c:pt>
                <c:pt idx="239">
                  <c:v>-4.9320362588276545E-3</c:v>
                </c:pt>
                <c:pt idx="240">
                  <c:v>-5.0371514430593289E-3</c:v>
                </c:pt>
                <c:pt idx="241">
                  <c:v>-5.3153436297570522E-3</c:v>
                </c:pt>
                <c:pt idx="242">
                  <c:v>-1.1713606864706128E-2</c:v>
                </c:pt>
                <c:pt idx="243">
                  <c:v>-7.4419092969475464E-3</c:v>
                </c:pt>
                <c:pt idx="244">
                  <c:v>-8.3112413913120631E-3</c:v>
                </c:pt>
                <c:pt idx="245">
                  <c:v>-2.7764113209529651E-3</c:v>
                </c:pt>
                <c:pt idx="246">
                  <c:v>-7.5365377687799384E-3</c:v>
                </c:pt>
                <c:pt idx="247">
                  <c:v>-8.3938469635738144E-3</c:v>
                </c:pt>
                <c:pt idx="248">
                  <c:v>-1.3078590623944397E-2</c:v>
                </c:pt>
                <c:pt idx="249">
                  <c:v>-8.2346321999329231E-3</c:v>
                </c:pt>
                <c:pt idx="250">
                  <c:v>-8.5706027839695387E-3</c:v>
                </c:pt>
                <c:pt idx="251">
                  <c:v>-8.2930663908952762E-3</c:v>
                </c:pt>
                <c:pt idx="252">
                  <c:v>-6.895468460036136E-3</c:v>
                </c:pt>
                <c:pt idx="253">
                  <c:v>-5.1960646348347961E-3</c:v>
                </c:pt>
                <c:pt idx="254">
                  <c:v>-6.942378722980036E-3</c:v>
                </c:pt>
                <c:pt idx="255">
                  <c:v>-9.1577262372149471E-3</c:v>
                </c:pt>
                <c:pt idx="256">
                  <c:v>-9.3758888181821876E-3</c:v>
                </c:pt>
                <c:pt idx="257">
                  <c:v>-9.3100096778772068E-3</c:v>
                </c:pt>
                <c:pt idx="258">
                  <c:v>-9.2957870671510068E-3</c:v>
                </c:pt>
                <c:pt idx="259">
                  <c:v>-8.8824762555883563E-3</c:v>
                </c:pt>
                <c:pt idx="260">
                  <c:v>-9.8285179440360526E-3</c:v>
                </c:pt>
                <c:pt idx="261">
                  <c:v>-8.3076858959545419E-3</c:v>
                </c:pt>
                <c:pt idx="262">
                  <c:v>-1.2105365023520775E-2</c:v>
                </c:pt>
                <c:pt idx="263">
                  <c:v>-9.739727670967202E-3</c:v>
                </c:pt>
                <c:pt idx="264">
                  <c:v>-8.5088327280249954E-3</c:v>
                </c:pt>
                <c:pt idx="265">
                  <c:v>-9.257660758891173E-3</c:v>
                </c:pt>
                <c:pt idx="266">
                  <c:v>-7.5923689696862362E-3</c:v>
                </c:pt>
                <c:pt idx="267">
                  <c:v>4.7990543612497216E-4</c:v>
                </c:pt>
                <c:pt idx="268">
                  <c:v>-8.0887201030827027E-3</c:v>
                </c:pt>
                <c:pt idx="269">
                  <c:v>-7.9700725245145376E-3</c:v>
                </c:pt>
                <c:pt idx="270">
                  <c:v>-6.0874976761975952E-3</c:v>
                </c:pt>
                <c:pt idx="271">
                  <c:v>-7.0138045570489194E-3</c:v>
                </c:pt>
                <c:pt idx="272">
                  <c:v>-8.0558902637565266E-3</c:v>
                </c:pt>
                <c:pt idx="273">
                  <c:v>-8.57901269529876E-3</c:v>
                </c:pt>
                <c:pt idx="274">
                  <c:v>-9.2399831532561927E-3</c:v>
                </c:pt>
                <c:pt idx="275">
                  <c:v>-9.696842920162152E-3</c:v>
                </c:pt>
                <c:pt idx="276">
                  <c:v>0.11312287033225721</c:v>
                </c:pt>
                <c:pt idx="277">
                  <c:v>-9.2490532077376675E-3</c:v>
                </c:pt>
                <c:pt idx="278">
                  <c:v>-8.9490532007643897E-3</c:v>
                </c:pt>
                <c:pt idx="279">
                  <c:v>-1.0200096987300733E-2</c:v>
                </c:pt>
                <c:pt idx="280">
                  <c:v>-9.1075100149480281E-3</c:v>
                </c:pt>
                <c:pt idx="281">
                  <c:v>-9.3810119043903906E-3</c:v>
                </c:pt>
                <c:pt idx="282">
                  <c:v>-9.2430849903117895E-3</c:v>
                </c:pt>
                <c:pt idx="283">
                  <c:v>-7.4522320105990247E-3</c:v>
                </c:pt>
                <c:pt idx="284">
                  <c:v>-9.6655355484646099E-3</c:v>
                </c:pt>
                <c:pt idx="285">
                  <c:v>-9.5175197381899279E-3</c:v>
                </c:pt>
                <c:pt idx="286">
                  <c:v>-8.7631275820657661E-3</c:v>
                </c:pt>
                <c:pt idx="287">
                  <c:v>-5.2198310814973725E-3</c:v>
                </c:pt>
                <c:pt idx="288">
                  <c:v>-8.521839567027234E-3</c:v>
                </c:pt>
                <c:pt idx="289">
                  <c:v>-8.8429895327285513E-3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453-42C7-9DE8-41EEEFB30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4312936"/>
        <c:axId val="1"/>
      </c:scatterChart>
      <c:valAx>
        <c:axId val="744312936"/>
        <c:scaling>
          <c:orientation val="minMax"/>
          <c:min val="-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310317645937821"/>
              <c:y val="0.870481927710843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5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1155115511551157E-2"/>
              <c:y val="0.385542168674698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4431293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508250825082501E-3"/>
          <c:y val="0.92168674698795183"/>
          <c:w val="0.97029858891400955"/>
          <c:h val="6.024096385542165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VW Boo -Residuals</a:t>
            </a:r>
          </a:p>
        </c:rich>
      </c:tx>
      <c:layout>
        <c:manualLayout>
          <c:xMode val="edge"/>
          <c:yMode val="edge"/>
          <c:x val="0.37520661157024793"/>
          <c:y val="3.3232628398791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80165289256197"/>
          <c:y val="0.14501531966242162"/>
          <c:w val="0.80165289256198347"/>
          <c:h val="0.6646535484527657"/>
        </c:manualLayout>
      </c:layout>
      <c:scatterChart>
        <c:scatterStyle val="lineMarker"/>
        <c:varyColors val="0"/>
        <c:ser>
          <c:idx val="0"/>
          <c:order val="0"/>
          <c:tx>
            <c:strRef>
              <c:f>Active!$H$20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Active!$F$21:$F$868</c:f>
              <c:numCache>
                <c:formatCode>General</c:formatCode>
                <c:ptCount val="848"/>
                <c:pt idx="0">
                  <c:v>-6198.5</c:v>
                </c:pt>
                <c:pt idx="1">
                  <c:v>-5182</c:v>
                </c:pt>
                <c:pt idx="2">
                  <c:v>0.5</c:v>
                </c:pt>
                <c:pt idx="3">
                  <c:v>0.5</c:v>
                </c:pt>
                <c:pt idx="4">
                  <c:v>3.5</c:v>
                </c:pt>
                <c:pt idx="5">
                  <c:v>9.5</c:v>
                </c:pt>
                <c:pt idx="6">
                  <c:v>12</c:v>
                </c:pt>
                <c:pt idx="7">
                  <c:v>15</c:v>
                </c:pt>
                <c:pt idx="8">
                  <c:v>21</c:v>
                </c:pt>
                <c:pt idx="9">
                  <c:v>61.5</c:v>
                </c:pt>
                <c:pt idx="10">
                  <c:v>96.5</c:v>
                </c:pt>
                <c:pt idx="11">
                  <c:v>114.5</c:v>
                </c:pt>
                <c:pt idx="12">
                  <c:v>117</c:v>
                </c:pt>
                <c:pt idx="13">
                  <c:v>207.5</c:v>
                </c:pt>
                <c:pt idx="14">
                  <c:v>210.5</c:v>
                </c:pt>
                <c:pt idx="15">
                  <c:v>280.5</c:v>
                </c:pt>
                <c:pt idx="16">
                  <c:v>283.5</c:v>
                </c:pt>
                <c:pt idx="17">
                  <c:v>298</c:v>
                </c:pt>
                <c:pt idx="18">
                  <c:v>1189.5</c:v>
                </c:pt>
                <c:pt idx="19">
                  <c:v>1204</c:v>
                </c:pt>
                <c:pt idx="20">
                  <c:v>1207</c:v>
                </c:pt>
                <c:pt idx="21">
                  <c:v>11551.5</c:v>
                </c:pt>
                <c:pt idx="22">
                  <c:v>11621.5</c:v>
                </c:pt>
                <c:pt idx="23">
                  <c:v>11671</c:v>
                </c:pt>
                <c:pt idx="24">
                  <c:v>11755.5</c:v>
                </c:pt>
                <c:pt idx="25">
                  <c:v>11831.5</c:v>
                </c:pt>
                <c:pt idx="26">
                  <c:v>11846</c:v>
                </c:pt>
                <c:pt idx="27">
                  <c:v>11893</c:v>
                </c:pt>
                <c:pt idx="28">
                  <c:v>11893</c:v>
                </c:pt>
                <c:pt idx="29">
                  <c:v>12862.5</c:v>
                </c:pt>
                <c:pt idx="30">
                  <c:v>12862.5</c:v>
                </c:pt>
                <c:pt idx="31">
                  <c:v>13827</c:v>
                </c:pt>
                <c:pt idx="32">
                  <c:v>13905.5</c:v>
                </c:pt>
                <c:pt idx="33">
                  <c:v>14031</c:v>
                </c:pt>
                <c:pt idx="34">
                  <c:v>14031</c:v>
                </c:pt>
                <c:pt idx="35">
                  <c:v>15030.5</c:v>
                </c:pt>
                <c:pt idx="36">
                  <c:v>15091.5</c:v>
                </c:pt>
                <c:pt idx="37">
                  <c:v>15944.5</c:v>
                </c:pt>
                <c:pt idx="38">
                  <c:v>16064.5</c:v>
                </c:pt>
                <c:pt idx="39">
                  <c:v>16064.5</c:v>
                </c:pt>
                <c:pt idx="40">
                  <c:v>17069.5</c:v>
                </c:pt>
                <c:pt idx="41">
                  <c:v>17244.5</c:v>
                </c:pt>
                <c:pt idx="42">
                  <c:v>28971.5</c:v>
                </c:pt>
                <c:pt idx="43">
                  <c:v>28974</c:v>
                </c:pt>
                <c:pt idx="44">
                  <c:v>28974.5</c:v>
                </c:pt>
                <c:pt idx="45">
                  <c:v>33145</c:v>
                </c:pt>
                <c:pt idx="46">
                  <c:v>33171</c:v>
                </c:pt>
                <c:pt idx="47">
                  <c:v>33174</c:v>
                </c:pt>
                <c:pt idx="48">
                  <c:v>33439.5</c:v>
                </c:pt>
                <c:pt idx="49">
                  <c:v>33442.5</c:v>
                </c:pt>
                <c:pt idx="50">
                  <c:v>34520.5</c:v>
                </c:pt>
                <c:pt idx="51">
                  <c:v>35316</c:v>
                </c:pt>
                <c:pt idx="52">
                  <c:v>35386.5</c:v>
                </c:pt>
                <c:pt idx="53">
                  <c:v>35576</c:v>
                </c:pt>
                <c:pt idx="54">
                  <c:v>35595.5</c:v>
                </c:pt>
                <c:pt idx="55">
                  <c:v>38473</c:v>
                </c:pt>
                <c:pt idx="56">
                  <c:v>39429.5</c:v>
                </c:pt>
                <c:pt idx="57">
                  <c:v>39429.5</c:v>
                </c:pt>
                <c:pt idx="58">
                  <c:v>39709.5</c:v>
                </c:pt>
                <c:pt idx="59">
                  <c:v>40743</c:v>
                </c:pt>
                <c:pt idx="60">
                  <c:v>40776</c:v>
                </c:pt>
                <c:pt idx="61">
                  <c:v>41680.5</c:v>
                </c:pt>
                <c:pt idx="62">
                  <c:v>41681</c:v>
                </c:pt>
                <c:pt idx="63">
                  <c:v>41777</c:v>
                </c:pt>
                <c:pt idx="64">
                  <c:v>41777</c:v>
                </c:pt>
                <c:pt idx="65">
                  <c:v>41829.5</c:v>
                </c:pt>
                <c:pt idx="66">
                  <c:v>41835.5</c:v>
                </c:pt>
                <c:pt idx="67">
                  <c:v>41835.5</c:v>
                </c:pt>
                <c:pt idx="68">
                  <c:v>41835.5</c:v>
                </c:pt>
                <c:pt idx="69">
                  <c:v>42554.5</c:v>
                </c:pt>
                <c:pt idx="70">
                  <c:v>42560.5</c:v>
                </c:pt>
                <c:pt idx="71">
                  <c:v>42752.5</c:v>
                </c:pt>
                <c:pt idx="72">
                  <c:v>42752.5</c:v>
                </c:pt>
                <c:pt idx="73">
                  <c:v>42755.5</c:v>
                </c:pt>
                <c:pt idx="74">
                  <c:v>42755.5</c:v>
                </c:pt>
                <c:pt idx="75">
                  <c:v>42770</c:v>
                </c:pt>
                <c:pt idx="76">
                  <c:v>42776.5</c:v>
                </c:pt>
                <c:pt idx="77">
                  <c:v>43065</c:v>
                </c:pt>
                <c:pt idx="78">
                  <c:v>43983.5</c:v>
                </c:pt>
                <c:pt idx="79">
                  <c:v>45986.5</c:v>
                </c:pt>
                <c:pt idx="80">
                  <c:v>46057.5</c:v>
                </c:pt>
                <c:pt idx="81">
                  <c:v>46060.5</c:v>
                </c:pt>
                <c:pt idx="82">
                  <c:v>46094.5</c:v>
                </c:pt>
                <c:pt idx="83">
                  <c:v>46123.5</c:v>
                </c:pt>
                <c:pt idx="84">
                  <c:v>46126.5</c:v>
                </c:pt>
                <c:pt idx="85">
                  <c:v>46129.5</c:v>
                </c:pt>
                <c:pt idx="86">
                  <c:v>47026.5</c:v>
                </c:pt>
                <c:pt idx="87">
                  <c:v>47041</c:v>
                </c:pt>
                <c:pt idx="88">
                  <c:v>47041</c:v>
                </c:pt>
                <c:pt idx="89">
                  <c:v>47070.5</c:v>
                </c:pt>
                <c:pt idx="90">
                  <c:v>49001.5</c:v>
                </c:pt>
                <c:pt idx="91">
                  <c:v>50615.5</c:v>
                </c:pt>
                <c:pt idx="92">
                  <c:v>51228</c:v>
                </c:pt>
                <c:pt idx="93">
                  <c:v>51259.5</c:v>
                </c:pt>
                <c:pt idx="94">
                  <c:v>51259.5</c:v>
                </c:pt>
                <c:pt idx="95">
                  <c:v>51405.5</c:v>
                </c:pt>
                <c:pt idx="96">
                  <c:v>52495</c:v>
                </c:pt>
                <c:pt idx="97">
                  <c:v>52495.5</c:v>
                </c:pt>
                <c:pt idx="98">
                  <c:v>53240.5</c:v>
                </c:pt>
                <c:pt idx="99">
                  <c:v>53313.5</c:v>
                </c:pt>
                <c:pt idx="100">
                  <c:v>53462</c:v>
                </c:pt>
                <c:pt idx="101">
                  <c:v>53462</c:v>
                </c:pt>
                <c:pt idx="102">
                  <c:v>53495</c:v>
                </c:pt>
                <c:pt idx="103">
                  <c:v>54373.5</c:v>
                </c:pt>
                <c:pt idx="104">
                  <c:v>54373.5</c:v>
                </c:pt>
                <c:pt idx="105">
                  <c:v>54418</c:v>
                </c:pt>
                <c:pt idx="106">
                  <c:v>54450</c:v>
                </c:pt>
                <c:pt idx="107">
                  <c:v>54532</c:v>
                </c:pt>
                <c:pt idx="108">
                  <c:v>54585</c:v>
                </c:pt>
                <c:pt idx="109">
                  <c:v>54611</c:v>
                </c:pt>
                <c:pt idx="110">
                  <c:v>55250.5</c:v>
                </c:pt>
                <c:pt idx="111">
                  <c:v>55594.5</c:v>
                </c:pt>
                <c:pt idx="112">
                  <c:v>55633.5</c:v>
                </c:pt>
                <c:pt idx="113">
                  <c:v>55656.5</c:v>
                </c:pt>
                <c:pt idx="114">
                  <c:v>55659.5</c:v>
                </c:pt>
                <c:pt idx="115">
                  <c:v>56331.5</c:v>
                </c:pt>
                <c:pt idx="116">
                  <c:v>56331.5</c:v>
                </c:pt>
                <c:pt idx="117">
                  <c:v>56704.5</c:v>
                </c:pt>
                <c:pt idx="118">
                  <c:v>57690</c:v>
                </c:pt>
                <c:pt idx="119">
                  <c:v>57782.5</c:v>
                </c:pt>
                <c:pt idx="120">
                  <c:v>58721.5</c:v>
                </c:pt>
                <c:pt idx="121">
                  <c:v>58823.5</c:v>
                </c:pt>
                <c:pt idx="122">
                  <c:v>58837</c:v>
                </c:pt>
                <c:pt idx="123">
                  <c:v>58849.5</c:v>
                </c:pt>
                <c:pt idx="124">
                  <c:v>59830.5</c:v>
                </c:pt>
                <c:pt idx="125">
                  <c:v>60838.5</c:v>
                </c:pt>
                <c:pt idx="126">
                  <c:v>60964.5</c:v>
                </c:pt>
                <c:pt idx="127">
                  <c:v>60977.5</c:v>
                </c:pt>
                <c:pt idx="128">
                  <c:v>60977.5</c:v>
                </c:pt>
                <c:pt idx="129">
                  <c:v>60977.5</c:v>
                </c:pt>
                <c:pt idx="130">
                  <c:v>60984.5</c:v>
                </c:pt>
                <c:pt idx="131">
                  <c:v>60990</c:v>
                </c:pt>
                <c:pt idx="132">
                  <c:v>61043.5</c:v>
                </c:pt>
                <c:pt idx="133">
                  <c:v>61067</c:v>
                </c:pt>
                <c:pt idx="134">
                  <c:v>61964</c:v>
                </c:pt>
                <c:pt idx="135">
                  <c:v>62028</c:v>
                </c:pt>
                <c:pt idx="136">
                  <c:v>62042</c:v>
                </c:pt>
                <c:pt idx="137">
                  <c:v>62042</c:v>
                </c:pt>
                <c:pt idx="138">
                  <c:v>62042</c:v>
                </c:pt>
                <c:pt idx="139">
                  <c:v>62112.5</c:v>
                </c:pt>
                <c:pt idx="140">
                  <c:v>62112.5</c:v>
                </c:pt>
                <c:pt idx="141">
                  <c:v>62874.5</c:v>
                </c:pt>
                <c:pt idx="142">
                  <c:v>62933</c:v>
                </c:pt>
                <c:pt idx="143">
                  <c:v>62934</c:v>
                </c:pt>
                <c:pt idx="144">
                  <c:v>62934</c:v>
                </c:pt>
                <c:pt idx="145">
                  <c:v>63135</c:v>
                </c:pt>
                <c:pt idx="146">
                  <c:v>63160.5</c:v>
                </c:pt>
                <c:pt idx="147">
                  <c:v>63160.5</c:v>
                </c:pt>
                <c:pt idx="148">
                  <c:v>63160.5</c:v>
                </c:pt>
                <c:pt idx="149">
                  <c:v>63292</c:v>
                </c:pt>
                <c:pt idx="150">
                  <c:v>63849.5</c:v>
                </c:pt>
                <c:pt idx="151">
                  <c:v>63984</c:v>
                </c:pt>
                <c:pt idx="152">
                  <c:v>63987</c:v>
                </c:pt>
                <c:pt idx="153">
                  <c:v>64083.5</c:v>
                </c:pt>
                <c:pt idx="154">
                  <c:v>64238.5</c:v>
                </c:pt>
                <c:pt idx="155">
                  <c:v>64277.5</c:v>
                </c:pt>
                <c:pt idx="156">
                  <c:v>64303.5</c:v>
                </c:pt>
                <c:pt idx="157">
                  <c:v>64338.5</c:v>
                </c:pt>
                <c:pt idx="158">
                  <c:v>64970</c:v>
                </c:pt>
                <c:pt idx="159">
                  <c:v>64990.5</c:v>
                </c:pt>
                <c:pt idx="160">
                  <c:v>65106.5</c:v>
                </c:pt>
                <c:pt idx="161">
                  <c:v>65229</c:v>
                </c:pt>
                <c:pt idx="162">
                  <c:v>65272</c:v>
                </c:pt>
                <c:pt idx="163">
                  <c:v>65286.5</c:v>
                </c:pt>
                <c:pt idx="164">
                  <c:v>65303.5</c:v>
                </c:pt>
                <c:pt idx="165">
                  <c:v>65379.5</c:v>
                </c:pt>
                <c:pt idx="166">
                  <c:v>66319.5</c:v>
                </c:pt>
                <c:pt idx="167">
                  <c:v>66966.5</c:v>
                </c:pt>
                <c:pt idx="168">
                  <c:v>67271</c:v>
                </c:pt>
                <c:pt idx="169">
                  <c:v>67295</c:v>
                </c:pt>
                <c:pt idx="170">
                  <c:v>67332</c:v>
                </c:pt>
                <c:pt idx="171">
                  <c:v>67400.5</c:v>
                </c:pt>
                <c:pt idx="172">
                  <c:v>68302.5</c:v>
                </c:pt>
                <c:pt idx="173">
                  <c:v>68305</c:v>
                </c:pt>
                <c:pt idx="174">
                  <c:v>68311</c:v>
                </c:pt>
                <c:pt idx="175">
                  <c:v>68311</c:v>
                </c:pt>
                <c:pt idx="176">
                  <c:v>68311</c:v>
                </c:pt>
                <c:pt idx="177">
                  <c:v>68320.5</c:v>
                </c:pt>
                <c:pt idx="178">
                  <c:v>68320.5</c:v>
                </c:pt>
                <c:pt idx="179">
                  <c:v>68323.5</c:v>
                </c:pt>
                <c:pt idx="180">
                  <c:v>68335</c:v>
                </c:pt>
                <c:pt idx="181">
                  <c:v>68335</c:v>
                </c:pt>
                <c:pt idx="182">
                  <c:v>68381</c:v>
                </c:pt>
                <c:pt idx="183">
                  <c:v>68381</c:v>
                </c:pt>
                <c:pt idx="184">
                  <c:v>68381</c:v>
                </c:pt>
                <c:pt idx="185">
                  <c:v>68389.5</c:v>
                </c:pt>
                <c:pt idx="186">
                  <c:v>68389.5</c:v>
                </c:pt>
                <c:pt idx="187">
                  <c:v>68390</c:v>
                </c:pt>
                <c:pt idx="188">
                  <c:v>68427.5</c:v>
                </c:pt>
                <c:pt idx="189">
                  <c:v>68465.5</c:v>
                </c:pt>
                <c:pt idx="190">
                  <c:v>68465.5</c:v>
                </c:pt>
                <c:pt idx="191">
                  <c:v>68465.5</c:v>
                </c:pt>
                <c:pt idx="192">
                  <c:v>68472</c:v>
                </c:pt>
                <c:pt idx="193">
                  <c:v>68472</c:v>
                </c:pt>
                <c:pt idx="194">
                  <c:v>69296.5</c:v>
                </c:pt>
                <c:pt idx="195">
                  <c:v>69296.5</c:v>
                </c:pt>
                <c:pt idx="196">
                  <c:v>69424.5</c:v>
                </c:pt>
                <c:pt idx="197">
                  <c:v>69424.5</c:v>
                </c:pt>
                <c:pt idx="198">
                  <c:v>69445</c:v>
                </c:pt>
                <c:pt idx="199">
                  <c:v>69445</c:v>
                </c:pt>
                <c:pt idx="200">
                  <c:v>69467.5</c:v>
                </c:pt>
                <c:pt idx="201">
                  <c:v>69553</c:v>
                </c:pt>
                <c:pt idx="202">
                  <c:v>69553</c:v>
                </c:pt>
                <c:pt idx="203">
                  <c:v>69604.5</c:v>
                </c:pt>
                <c:pt idx="204">
                  <c:v>69604.5</c:v>
                </c:pt>
                <c:pt idx="205">
                  <c:v>70177.5</c:v>
                </c:pt>
                <c:pt idx="206">
                  <c:v>70224</c:v>
                </c:pt>
                <c:pt idx="207">
                  <c:v>70227</c:v>
                </c:pt>
                <c:pt idx="208">
                  <c:v>70233</c:v>
                </c:pt>
                <c:pt idx="209">
                  <c:v>70308.5</c:v>
                </c:pt>
                <c:pt idx="210">
                  <c:v>70309</c:v>
                </c:pt>
                <c:pt idx="211">
                  <c:v>70343.5</c:v>
                </c:pt>
                <c:pt idx="212">
                  <c:v>70423</c:v>
                </c:pt>
                <c:pt idx="213">
                  <c:v>70460</c:v>
                </c:pt>
                <c:pt idx="214">
                  <c:v>70460.5</c:v>
                </c:pt>
                <c:pt idx="215">
                  <c:v>70480.5</c:v>
                </c:pt>
                <c:pt idx="216">
                  <c:v>70481</c:v>
                </c:pt>
                <c:pt idx="217">
                  <c:v>70481</c:v>
                </c:pt>
                <c:pt idx="218">
                  <c:v>70481</c:v>
                </c:pt>
                <c:pt idx="219">
                  <c:v>70481</c:v>
                </c:pt>
                <c:pt idx="220">
                  <c:v>70485</c:v>
                </c:pt>
                <c:pt idx="221">
                  <c:v>70485</c:v>
                </c:pt>
                <c:pt idx="222">
                  <c:v>71428</c:v>
                </c:pt>
                <c:pt idx="223">
                  <c:v>71470</c:v>
                </c:pt>
                <c:pt idx="224">
                  <c:v>71472.5</c:v>
                </c:pt>
                <c:pt idx="225">
                  <c:v>71509</c:v>
                </c:pt>
                <c:pt idx="226">
                  <c:v>71511.5</c:v>
                </c:pt>
                <c:pt idx="227">
                  <c:v>71512</c:v>
                </c:pt>
                <c:pt idx="228">
                  <c:v>71554</c:v>
                </c:pt>
                <c:pt idx="229">
                  <c:v>71592.5</c:v>
                </c:pt>
                <c:pt idx="230">
                  <c:v>71644</c:v>
                </c:pt>
                <c:pt idx="231">
                  <c:v>71656</c:v>
                </c:pt>
                <c:pt idx="232">
                  <c:v>71658.5</c:v>
                </c:pt>
                <c:pt idx="233">
                  <c:v>71670.5</c:v>
                </c:pt>
                <c:pt idx="234">
                  <c:v>71782</c:v>
                </c:pt>
                <c:pt idx="235">
                  <c:v>71782</c:v>
                </c:pt>
                <c:pt idx="236">
                  <c:v>72367</c:v>
                </c:pt>
                <c:pt idx="237">
                  <c:v>72436</c:v>
                </c:pt>
                <c:pt idx="238">
                  <c:v>72498</c:v>
                </c:pt>
                <c:pt idx="239">
                  <c:v>72559.5</c:v>
                </c:pt>
                <c:pt idx="240">
                  <c:v>72749</c:v>
                </c:pt>
                <c:pt idx="241">
                  <c:v>73765.5</c:v>
                </c:pt>
                <c:pt idx="242">
                  <c:v>73928.5</c:v>
                </c:pt>
                <c:pt idx="243">
                  <c:v>74683.5</c:v>
                </c:pt>
                <c:pt idx="244">
                  <c:v>74857.5</c:v>
                </c:pt>
                <c:pt idx="245">
                  <c:v>75719.5</c:v>
                </c:pt>
                <c:pt idx="246">
                  <c:v>75812.5</c:v>
                </c:pt>
                <c:pt idx="247">
                  <c:v>75813</c:v>
                </c:pt>
                <c:pt idx="248">
                  <c:v>75897.5</c:v>
                </c:pt>
                <c:pt idx="249">
                  <c:v>75939</c:v>
                </c:pt>
                <c:pt idx="250">
                  <c:v>76894.5</c:v>
                </c:pt>
                <c:pt idx="251">
                  <c:v>76941</c:v>
                </c:pt>
                <c:pt idx="252">
                  <c:v>76955</c:v>
                </c:pt>
                <c:pt idx="253">
                  <c:v>76958.5</c:v>
                </c:pt>
                <c:pt idx="254">
                  <c:v>76979</c:v>
                </c:pt>
                <c:pt idx="255">
                  <c:v>77751</c:v>
                </c:pt>
                <c:pt idx="256">
                  <c:v>77892.5</c:v>
                </c:pt>
                <c:pt idx="257">
                  <c:v>77978</c:v>
                </c:pt>
                <c:pt idx="258">
                  <c:v>77980.5</c:v>
                </c:pt>
                <c:pt idx="259">
                  <c:v>78025</c:v>
                </c:pt>
                <c:pt idx="260">
                  <c:v>78916.5</c:v>
                </c:pt>
                <c:pt idx="261">
                  <c:v>78975</c:v>
                </c:pt>
                <c:pt idx="262">
                  <c:v>79208</c:v>
                </c:pt>
                <c:pt idx="263">
                  <c:v>79263.5</c:v>
                </c:pt>
                <c:pt idx="264">
                  <c:v>79790</c:v>
                </c:pt>
                <c:pt idx="265">
                  <c:v>79825.5</c:v>
                </c:pt>
                <c:pt idx="266">
                  <c:v>79974</c:v>
                </c:pt>
                <c:pt idx="267">
                  <c:v>80186.5</c:v>
                </c:pt>
                <c:pt idx="268">
                  <c:v>80245</c:v>
                </c:pt>
                <c:pt idx="269">
                  <c:v>80993.5</c:v>
                </c:pt>
                <c:pt idx="270">
                  <c:v>81056</c:v>
                </c:pt>
                <c:pt idx="271">
                  <c:v>81061.5</c:v>
                </c:pt>
                <c:pt idx="272">
                  <c:v>81165.5</c:v>
                </c:pt>
                <c:pt idx="273">
                  <c:v>81340.5</c:v>
                </c:pt>
                <c:pt idx="274">
                  <c:v>82147</c:v>
                </c:pt>
                <c:pt idx="275">
                  <c:v>82147.5</c:v>
                </c:pt>
                <c:pt idx="276">
                  <c:v>82281</c:v>
                </c:pt>
                <c:pt idx="277">
                  <c:v>82304.5</c:v>
                </c:pt>
                <c:pt idx="278">
                  <c:v>82304.5</c:v>
                </c:pt>
                <c:pt idx="279">
                  <c:v>82363</c:v>
                </c:pt>
                <c:pt idx="280">
                  <c:v>82374.5</c:v>
                </c:pt>
                <c:pt idx="281">
                  <c:v>83076.5</c:v>
                </c:pt>
                <c:pt idx="282">
                  <c:v>83309.5</c:v>
                </c:pt>
                <c:pt idx="283">
                  <c:v>83336</c:v>
                </c:pt>
                <c:pt idx="284">
                  <c:v>83414.5</c:v>
                </c:pt>
                <c:pt idx="285">
                  <c:v>83440.5</c:v>
                </c:pt>
                <c:pt idx="286">
                  <c:v>84349.5</c:v>
                </c:pt>
                <c:pt idx="287">
                  <c:v>84350</c:v>
                </c:pt>
                <c:pt idx="288">
                  <c:v>84428.5</c:v>
                </c:pt>
                <c:pt idx="289">
                  <c:v>84579.5</c:v>
                </c:pt>
              </c:numCache>
            </c:numRef>
          </c:xVal>
          <c:yVal>
            <c:numRef>
              <c:f>Active!$V$21:$V$868</c:f>
              <c:numCache>
                <c:formatCode>General</c:formatCode>
                <c:ptCount val="848"/>
                <c:pt idx="0">
                  <c:v>-1.1371901102699145E-2</c:v>
                </c:pt>
                <c:pt idx="1">
                  <c:v>-8.9375351203574982E-3</c:v>
                </c:pt>
                <c:pt idx="2">
                  <c:v>8.9528612366979177E-4</c:v>
                </c:pt>
                <c:pt idx="4">
                  <c:v>-9.0808415105465556E-3</c:v>
                </c:pt>
                <c:pt idx="5">
                  <c:v>7.9669070525651697E-3</c:v>
                </c:pt>
                <c:pt idx="6">
                  <c:v>-5.8465295396873396E-3</c:v>
                </c:pt>
                <c:pt idx="7">
                  <c:v>8.1773477228753721E-3</c:v>
                </c:pt>
                <c:pt idx="8">
                  <c:v>6.2251060768094002E-3</c:v>
                </c:pt>
                <c:pt idx="9">
                  <c:v>-4.9523914150242376E-3</c:v>
                </c:pt>
                <c:pt idx="10">
                  <c:v>-3.401647223383597E-4</c:v>
                </c:pt>
                <c:pt idx="11">
                  <c:v>2.8033338327738411E-3</c:v>
                </c:pt>
                <c:pt idx="12">
                  <c:v>4.9899344923604316E-3</c:v>
                </c:pt>
                <c:pt idx="13">
                  <c:v>4.545475446547903E-3</c:v>
                </c:pt>
                <c:pt idx="14">
                  <c:v>7.5694359308385029E-3</c:v>
                </c:pt>
                <c:pt idx="15">
                  <c:v>1.1795543148479998E-2</c:v>
                </c:pt>
                <c:pt idx="16">
                  <c:v>3.8195347101252497E-3</c:v>
                </c:pt>
                <c:pt idx="17">
                  <c:v>-8.9782140549241052E-4</c:v>
                </c:pt>
                <c:pt idx="18">
                  <c:v>1.1234171892912648E-3</c:v>
                </c:pt>
                <c:pt idx="19">
                  <c:v>7.4079252040399612E-3</c:v>
                </c:pt>
                <c:pt idx="20">
                  <c:v>5.4323098990572971E-3</c:v>
                </c:pt>
                <c:pt idx="21">
                  <c:v>1.3942564145817044E-2</c:v>
                </c:pt>
                <c:pt idx="22">
                  <c:v>1.2281320999366574E-2</c:v>
                </c:pt>
                <c:pt idx="23">
                  <c:v>2.2570044568336473E-3</c:v>
                </c:pt>
                <c:pt idx="24">
                  <c:v>4.903166459469907E-3</c:v>
                </c:pt>
                <c:pt idx="25">
                  <c:v>-6.6982366019416179E-3</c:v>
                </c:pt>
                <c:pt idx="26">
                  <c:v>1.3608167769762744E-2</c:v>
                </c:pt>
                <c:pt idx="27">
                  <c:v>-6.0535094086280883E-4</c:v>
                </c:pt>
                <c:pt idx="28">
                  <c:v>5.3946490603595521E-3</c:v>
                </c:pt>
                <c:pt idx="29">
                  <c:v>-1.0354715136447978E-2</c:v>
                </c:pt>
                <c:pt idx="30">
                  <c:v>-3.5471513441071023E-4</c:v>
                </c:pt>
                <c:pt idx="31">
                  <c:v>2.0646364992224595E-2</c:v>
                </c:pt>
                <c:pt idx="32">
                  <c:v>6.2587938269288157E-3</c:v>
                </c:pt>
                <c:pt idx="33">
                  <c:v>-8.3271627360430589E-3</c:v>
                </c:pt>
                <c:pt idx="34">
                  <c:v>1.0672837264189772E-2</c:v>
                </c:pt>
                <c:pt idx="35">
                  <c:v>1.1520236614361537E-2</c:v>
                </c:pt>
                <c:pt idx="36">
                  <c:v>1.3802656658526355E-2</c:v>
                </c:pt>
                <c:pt idx="37">
                  <c:v>1.3509165102471021E-4</c:v>
                </c:pt>
                <c:pt idx="38">
                  <c:v>-1.7637524379696623E-2</c:v>
                </c:pt>
                <c:pt idx="39">
                  <c:v>-3.6375243768444476E-3</c:v>
                </c:pt>
                <c:pt idx="40">
                  <c:v>-1.6277966186845794E-2</c:v>
                </c:pt>
                <c:pt idx="41">
                  <c:v>2.8207254759236591E-2</c:v>
                </c:pt>
                <c:pt idx="42">
                  <c:v>4.3739581528064383E-3</c:v>
                </c:pt>
                <c:pt idx="43">
                  <c:v>4.8707957891914941E-3</c:v>
                </c:pt>
                <c:pt idx="44">
                  <c:v>4.0101634180408074E-3</c:v>
                </c:pt>
                <c:pt idx="45">
                  <c:v>-6.2590231263306373E-2</c:v>
                </c:pt>
                <c:pt idx="46">
                  <c:v>2.2072321095136224E-2</c:v>
                </c:pt>
                <c:pt idx="47">
                  <c:v>1.0110314081336225E-2</c:v>
                </c:pt>
                <c:pt idx="48">
                  <c:v>1.89777508745093E-2</c:v>
                </c:pt>
                <c:pt idx="49">
                  <c:v>3.0158581598209583E-3</c:v>
                </c:pt>
                <c:pt idx="50">
                  <c:v>5.6458420858049044E-2</c:v>
                </c:pt>
                <c:pt idx="51">
                  <c:v>-1.4367111828364754E-3</c:v>
                </c:pt>
                <c:pt idx="52">
                  <c:v>9.7791992408337303E-4</c:v>
                </c:pt>
                <c:pt idx="53">
                  <c:v>-1.9726774510936074E-2</c:v>
                </c:pt>
                <c:pt idx="54">
                  <c:v>4.0268574346766089E-3</c:v>
                </c:pt>
                <c:pt idx="55">
                  <c:v>-1.2121394178809503E-2</c:v>
                </c:pt>
                <c:pt idx="56">
                  <c:v>8.9430328252045888E-3</c:v>
                </c:pt>
                <c:pt idx="57">
                  <c:v>1.7943032823400151E-2</c:v>
                </c:pt>
                <c:pt idx="58">
                  <c:v>2.1409875707603762E-2</c:v>
                </c:pt>
                <c:pt idx="59">
                  <c:v>-4.496708810955527E-2</c:v>
                </c:pt>
                <c:pt idx="60">
                  <c:v>6.486362196285983E-3</c:v>
                </c:pt>
                <c:pt idx="61">
                  <c:v>-2.5248142483290797E-3</c:v>
                </c:pt>
                <c:pt idx="62">
                  <c:v>1.3154549002501598E-3</c:v>
                </c:pt>
                <c:pt idx="63">
                  <c:v>-1.9522100988499103E-3</c:v>
                </c:pt>
                <c:pt idx="64">
                  <c:v>4.7789901557543368E-5</c:v>
                </c:pt>
                <c:pt idx="65">
                  <c:v>-2.1123036256108091E-2</c:v>
                </c:pt>
                <c:pt idx="66">
                  <c:v>-1.9039677202727548E-2</c:v>
                </c:pt>
                <c:pt idx="67">
                  <c:v>-9.0396772006902798E-3</c:v>
                </c:pt>
                <c:pt idx="68">
                  <c:v>9.6032280134698833E-4</c:v>
                </c:pt>
                <c:pt idx="69">
                  <c:v>-3.6801659270635778E-3</c:v>
                </c:pt>
                <c:pt idx="70">
                  <c:v>-5.9618962221993921E-4</c:v>
                </c:pt>
                <c:pt idx="71">
                  <c:v>-6.9062501819158184E-3</c:v>
                </c:pt>
                <c:pt idx="72">
                  <c:v>-9.0625018069345753E-4</c:v>
                </c:pt>
                <c:pt idx="73">
                  <c:v>-4.6864178375548848E-2</c:v>
                </c:pt>
                <c:pt idx="74">
                  <c:v>-8.8641783750831871E-3</c:v>
                </c:pt>
                <c:pt idx="75">
                  <c:v>6.5058533695123155E-3</c:v>
                </c:pt>
                <c:pt idx="76">
                  <c:v>-5.5696399542409514E-3</c:v>
                </c:pt>
                <c:pt idx="77">
                  <c:v>7.8316425431486619E-2</c:v>
                </c:pt>
                <c:pt idx="78">
                  <c:v>-2.868865476943594E-3</c:v>
                </c:pt>
                <c:pt idx="79">
                  <c:v>-6.8114829264694088E-3</c:v>
                </c:pt>
                <c:pt idx="80">
                  <c:v>-2.4495254859352444E-3</c:v>
                </c:pt>
                <c:pt idx="81">
                  <c:v>-2.2406046750712616E-2</c:v>
                </c:pt>
                <c:pt idx="82">
                  <c:v>-2.4653176380781683E-4</c:v>
                </c:pt>
                <c:pt idx="83">
                  <c:v>-9.4926981706220104E-3</c:v>
                </c:pt>
                <c:pt idx="84">
                  <c:v>5.5508086568885062E-3</c:v>
                </c:pt>
                <c:pt idx="85">
                  <c:v>-6.4056832185416523E-3</c:v>
                </c:pt>
                <c:pt idx="86">
                  <c:v>1.6605206506462855E-3</c:v>
                </c:pt>
                <c:pt idx="87">
                  <c:v>-5.1606598411046145E-3</c:v>
                </c:pt>
                <c:pt idx="88">
                  <c:v>1.0039340153260884E-2</c:v>
                </c:pt>
                <c:pt idx="89">
                  <c:v>6.3772019452243422E-4</c:v>
                </c:pt>
                <c:pt idx="90">
                  <c:v>-4.5014169271624382E-3</c:v>
                </c:pt>
                <c:pt idx="91">
                  <c:v>-6.251122845894741E-3</c:v>
                </c:pt>
                <c:pt idx="92">
                  <c:v>1.288175805122882E-2</c:v>
                </c:pt>
                <c:pt idx="93">
                  <c:v>-6.2385402116525435E-3</c:v>
                </c:pt>
                <c:pt idx="94">
                  <c:v>-6.1385402141787559E-3</c:v>
                </c:pt>
                <c:pt idx="95">
                  <c:v>-5.2799887670630097E-3</c:v>
                </c:pt>
                <c:pt idx="96">
                  <c:v>-8.0458425394580868E-3</c:v>
                </c:pt>
                <c:pt idx="97">
                  <c:v>-3.20480610177587E-3</c:v>
                </c:pt>
                <c:pt idx="98">
                  <c:v>-5.8211051596784857E-3</c:v>
                </c:pt>
                <c:pt idx="99">
                  <c:v>1.7783129650636997E-3</c:v>
                </c:pt>
                <c:pt idx="100">
                  <c:v>-3.8150575262748676E-3</c:v>
                </c:pt>
                <c:pt idx="101">
                  <c:v>-3.6150575313272926E-3</c:v>
                </c:pt>
                <c:pt idx="102">
                  <c:v>-4.0020482500514598E-3</c:v>
                </c:pt>
                <c:pt idx="103">
                  <c:v>-6.2216393842929596E-3</c:v>
                </c:pt>
                <c:pt idx="104">
                  <c:v>-6.2216393842929596E-3</c:v>
                </c:pt>
                <c:pt idx="105">
                  <c:v>-1.5157395472360002E-2</c:v>
                </c:pt>
                <c:pt idx="106">
                  <c:v>-1.3222598743137526E-3</c:v>
                </c:pt>
                <c:pt idx="107">
                  <c:v>1.0630938333457213E-2</c:v>
                </c:pt>
                <c:pt idx="108">
                  <c:v>-2.9203682011513771E-2</c:v>
                </c:pt>
                <c:pt idx="109">
                  <c:v>-4.462029276976448E-3</c:v>
                </c:pt>
                <c:pt idx="110">
                  <c:v>-5.25541389705525E-3</c:v>
                </c:pt>
                <c:pt idx="111">
                  <c:v>-3.4794541835352077E-3</c:v>
                </c:pt>
                <c:pt idx="112">
                  <c:v>-7.7613524674014223E-3</c:v>
                </c:pt>
                <c:pt idx="113">
                  <c:v>3.5366035597033108E-3</c:v>
                </c:pt>
                <c:pt idx="114">
                  <c:v>5.5841685822711762E-3</c:v>
                </c:pt>
                <c:pt idx="115">
                  <c:v>-2.6290848844707226E-3</c:v>
                </c:pt>
                <c:pt idx="116">
                  <c:v>-2.6290848844707226E-3</c:v>
                </c:pt>
                <c:pt idx="117">
                  <c:v>-1.1029826506577523E-3</c:v>
                </c:pt>
                <c:pt idx="118">
                  <c:v>-8.7626231292821655E-3</c:v>
                </c:pt>
                <c:pt idx="119">
                  <c:v>-3.3020899751580179E-3</c:v>
                </c:pt>
                <c:pt idx="120">
                  <c:v>-2.8686061042952904E-3</c:v>
                </c:pt>
                <c:pt idx="121">
                  <c:v>6.7936829052800962E-3</c:v>
                </c:pt>
                <c:pt idx="122">
                  <c:v>-2.2861976218350177E-3</c:v>
                </c:pt>
                <c:pt idx="123">
                  <c:v>1.7550973094530825E-2</c:v>
                </c:pt>
                <c:pt idx="124">
                  <c:v>1.2172799964203507E-3</c:v>
                </c:pt>
                <c:pt idx="125">
                  <c:v>2.5680266956597531E-3</c:v>
                </c:pt>
                <c:pt idx="126">
                  <c:v>2.7359507606770861E-2</c:v>
                </c:pt>
                <c:pt idx="127">
                  <c:v>2.2420901911200941E-3</c:v>
                </c:pt>
                <c:pt idx="128">
                  <c:v>2.6920901906660744E-3</c:v>
                </c:pt>
                <c:pt idx="129">
                  <c:v>3.1420901902120546E-3</c:v>
                </c:pt>
                <c:pt idx="130">
                  <c:v>5.0250292095982418E-3</c:v>
                </c:pt>
                <c:pt idx="131">
                  <c:v>4.4830576027542479E-3</c:v>
                </c:pt>
                <c:pt idx="132">
                  <c:v>1.0338648633964276E-2</c:v>
                </c:pt>
                <c:pt idx="133">
                  <c:v>4.8959057872756673E-3</c:v>
                </c:pt>
                <c:pt idx="134">
                  <c:v>7.3634101811577146E-3</c:v>
                </c:pt>
                <c:pt idx="135">
                  <c:v>6.502356131412923E-3</c:v>
                </c:pt>
                <c:pt idx="136">
                  <c:v>7.2703280254713953E-3</c:v>
                </c:pt>
                <c:pt idx="137">
                  <c:v>7.8703280248660357E-3</c:v>
                </c:pt>
                <c:pt idx="138">
                  <c:v>8.5703280217344635E-3</c:v>
                </c:pt>
                <c:pt idx="139">
                  <c:v>1.8523234838910274E-3</c:v>
                </c:pt>
                <c:pt idx="140">
                  <c:v>4.852323480864229E-3</c:v>
                </c:pt>
                <c:pt idx="141">
                  <c:v>3.9729419453556347E-3</c:v>
                </c:pt>
                <c:pt idx="142">
                  <c:v>5.9606075543564008E-3</c:v>
                </c:pt>
                <c:pt idx="143">
                  <c:v>5.2441616114045075E-3</c:v>
                </c:pt>
                <c:pt idx="144">
                  <c:v>5.2520121950472287E-3</c:v>
                </c:pt>
                <c:pt idx="145">
                  <c:v>5.6414085745386533E-3</c:v>
                </c:pt>
                <c:pt idx="146">
                  <c:v>4.6728123800133803E-3</c:v>
                </c:pt>
                <c:pt idx="147">
                  <c:v>5.4728123743555956E-3</c:v>
                </c:pt>
                <c:pt idx="148">
                  <c:v>6.3728123807235137E-3</c:v>
                </c:pt>
                <c:pt idx="149">
                  <c:v>6.6656340444558593E-3</c:v>
                </c:pt>
                <c:pt idx="150">
                  <c:v>4.0974351870697867E-3</c:v>
                </c:pt>
                <c:pt idx="151">
                  <c:v>6.2542221650666585E-3</c:v>
                </c:pt>
                <c:pt idx="152">
                  <c:v>5.7053321883483998E-3</c:v>
                </c:pt>
                <c:pt idx="153">
                  <c:v>6.0833856489020399E-3</c:v>
                </c:pt>
                <c:pt idx="154">
                  <c:v>4.861263226009882E-3</c:v>
                </c:pt>
                <c:pt idx="155">
                  <c:v>6.82720148692606E-3</c:v>
                </c:pt>
                <c:pt idx="156">
                  <c:v>6.2046135685802084E-3</c:v>
                </c:pt>
                <c:pt idx="157">
                  <c:v>5.9358966899315524E-3</c:v>
                </c:pt>
                <c:pt idx="158">
                  <c:v>5.3544816525180061E-3</c:v>
                </c:pt>
                <c:pt idx="159">
                  <c:v>4.9732937634602847E-3</c:v>
                </c:pt>
                <c:pt idx="160">
                  <c:v>4.0003784183499924E-3</c:v>
                </c:pt>
                <c:pt idx="161">
                  <c:v>5.1745881207582722E-3</c:v>
                </c:pt>
                <c:pt idx="162">
                  <c:v>6.9815503212453667E-3</c:v>
                </c:pt>
                <c:pt idx="163">
                  <c:v>5.6979106854057604E-3</c:v>
                </c:pt>
                <c:pt idx="164">
                  <c:v>5.5240263362385522E-3</c:v>
                </c:pt>
                <c:pt idx="165">
                  <c:v>5.2001036876853646E-3</c:v>
                </c:pt>
                <c:pt idx="166">
                  <c:v>4.6298728190412586E-3</c:v>
                </c:pt>
                <c:pt idx="167">
                  <c:v>2.7299153098935269E-3</c:v>
                </c:pt>
                <c:pt idx="168">
                  <c:v>3.2529646400045742E-3</c:v>
                </c:pt>
                <c:pt idx="169">
                  <c:v>3.273074695162137E-3</c:v>
                </c:pt>
                <c:pt idx="170">
                  <c:v>2.6875711606987318E-3</c:v>
                </c:pt>
                <c:pt idx="171">
                  <c:v>2.454111132148773E-3</c:v>
                </c:pt>
                <c:pt idx="173">
                  <c:v>1.5601350131846381E-3</c:v>
                </c:pt>
                <c:pt idx="174">
                  <c:v>1.466035215960837E-3</c:v>
                </c:pt>
                <c:pt idx="175">
                  <c:v>1.546035213939867E-3</c:v>
                </c:pt>
                <c:pt idx="176">
                  <c:v>1.5660352134346245E-3</c:v>
                </c:pt>
                <c:pt idx="177">
                  <c:v>8.6705429207795115E-4</c:v>
                </c:pt>
                <c:pt idx="178">
                  <c:v>8.6705429207795115E-4</c:v>
                </c:pt>
                <c:pt idx="180">
                  <c:v>1.7896870713203228E-3</c:v>
                </c:pt>
                <c:pt idx="181">
                  <c:v>1.7896870713203228E-3</c:v>
                </c:pt>
                <c:pt idx="182">
                  <c:v>1.868581592393892E-3</c:v>
                </c:pt>
                <c:pt idx="183">
                  <c:v>1.9285815981541221E-3</c:v>
                </c:pt>
                <c:pt idx="184">
                  <c:v>1.9685815971436371E-3</c:v>
                </c:pt>
                <c:pt idx="185">
                  <c:v>6.8536671173946573E-4</c:v>
                </c:pt>
                <c:pt idx="186">
                  <c:v>7.1536670734362318E-4</c:v>
                </c:pt>
                <c:pt idx="187">
                  <c:v>1.927530862664617E-3</c:v>
                </c:pt>
                <c:pt idx="188">
                  <c:v>1.0899431861492448E-3</c:v>
                </c:pt>
                <c:pt idx="189">
                  <c:v>6.9472456887836875E-4</c:v>
                </c:pt>
                <c:pt idx="190">
                  <c:v>6.9472456887836875E-4</c:v>
                </c:pt>
                <c:pt idx="191">
                  <c:v>7.9472457362811388E-4</c:v>
                </c:pt>
                <c:pt idx="192">
                  <c:v>2.6429313765935492E-3</c:v>
                </c:pt>
                <c:pt idx="193">
                  <c:v>2.6429313765935492E-3</c:v>
                </c:pt>
                <c:pt idx="194">
                  <c:v>-7.0531304010412743E-5</c:v>
                </c:pt>
                <c:pt idx="195">
                  <c:v>-7.0531304010412743E-5</c:v>
                </c:pt>
                <c:pt idx="196">
                  <c:v>-5.8877140968693897E-5</c:v>
                </c:pt>
                <c:pt idx="197">
                  <c:v>-5.8877140968693897E-5</c:v>
                </c:pt>
                <c:pt idx="198">
                  <c:v>1.4728928313426648E-3</c:v>
                </c:pt>
                <c:pt idx="199">
                  <c:v>1.4728928313426648E-3</c:v>
                </c:pt>
                <c:pt idx="200">
                  <c:v>7.3684616651192858E-5</c:v>
                </c:pt>
                <c:pt idx="201">
                  <c:v>1.9734855530589845E-4</c:v>
                </c:pt>
                <c:pt idx="202">
                  <c:v>1.9734855530589845E-4</c:v>
                </c:pt>
                <c:pt idx="203">
                  <c:v>-4.6510550359215586E-3</c:v>
                </c:pt>
                <c:pt idx="204">
                  <c:v>-4.6510550359215586E-3</c:v>
                </c:pt>
                <c:pt idx="205">
                  <c:v>-1.9288754008818798E-3</c:v>
                </c:pt>
                <c:pt idx="206">
                  <c:v>-2.9565992805696828E-4</c:v>
                </c:pt>
                <c:pt idx="207">
                  <c:v>-1.3118935479804472E-3</c:v>
                </c:pt>
                <c:pt idx="208">
                  <c:v>-2.3443569818073495E-3</c:v>
                </c:pt>
                <c:pt idx="209">
                  <c:v>-2.56741846993086E-3</c:v>
                </c:pt>
                <c:pt idx="210">
                  <c:v>-1.545118168297499E-3</c:v>
                </c:pt>
                <c:pt idx="211">
                  <c:v>-1.6263116533600797E-3</c:v>
                </c:pt>
                <c:pt idx="212">
                  <c:v>-1.2397231863837122E-3</c:v>
                </c:pt>
                <c:pt idx="213">
                  <c:v>-1.0488038550256484E-3</c:v>
                </c:pt>
                <c:pt idx="214">
                  <c:v>-2.8964928011358526E-3</c:v>
                </c:pt>
                <c:pt idx="215">
                  <c:v>-3.1340216746458815E-3</c:v>
                </c:pt>
                <c:pt idx="216">
                  <c:v>-2.1717091754286932E-3</c:v>
                </c:pt>
                <c:pt idx="217">
                  <c:v>-1.5017091741644228E-3</c:v>
                </c:pt>
                <c:pt idx="218">
                  <c:v>-1.4617091751749078E-3</c:v>
                </c:pt>
                <c:pt idx="219">
                  <c:v>-8.6170917578026751E-4</c:v>
                </c:pt>
                <c:pt idx="220">
                  <c:v>-6.9320784932985768E-4</c:v>
                </c:pt>
                <c:pt idx="221">
                  <c:v>-6.9320784932985768E-4</c:v>
                </c:pt>
                <c:pt idx="222">
                  <c:v>-2.6281619841150849E-3</c:v>
                </c:pt>
                <c:pt idx="223">
                  <c:v>-1.7681409783278368E-3</c:v>
                </c:pt>
                <c:pt idx="225">
                  <c:v>-2.4621830538041345E-3</c:v>
                </c:pt>
                <c:pt idx="226">
                  <c:v>-4.3502553205285177E-3</c:v>
                </c:pt>
                <c:pt idx="227">
                  <c:v>-2.5078696653230703E-3</c:v>
                </c:pt>
                <c:pt idx="228">
                  <c:v>3.5265196905515106E-4</c:v>
                </c:pt>
                <c:pt idx="229">
                  <c:v>-2.0833166560813021E-3</c:v>
                </c:pt>
                <c:pt idx="230">
                  <c:v>-2.4168159454749927E-3</c:v>
                </c:pt>
                <c:pt idx="231">
                  <c:v>-3.4993248293026524E-3</c:v>
                </c:pt>
                <c:pt idx="232">
                  <c:v>-2.9873449504371763E-3</c:v>
                </c:pt>
                <c:pt idx="233">
                  <c:v>-3.2698291421597303E-3</c:v>
                </c:pt>
                <c:pt idx="234">
                  <c:v>-2.7144344015073152E-3</c:v>
                </c:pt>
                <c:pt idx="235">
                  <c:v>-2.7144344015073152E-3</c:v>
                </c:pt>
                <c:pt idx="236">
                  <c:v>-2.4765040707597774E-3</c:v>
                </c:pt>
                <c:pt idx="237">
                  <c:v>-2.8185721558819377E-3</c:v>
                </c:pt>
                <c:pt idx="238">
                  <c:v>-2.8543469279236344E-3</c:v>
                </c:pt>
                <c:pt idx="239">
                  <c:v>-4.9320362588276545E-3</c:v>
                </c:pt>
                <c:pt idx="240">
                  <c:v>-5.0371514430593289E-3</c:v>
                </c:pt>
                <c:pt idx="241">
                  <c:v>-5.3153436297570522E-3</c:v>
                </c:pt>
                <c:pt idx="242">
                  <c:v>-1.1713606864706128E-2</c:v>
                </c:pt>
                <c:pt idx="243">
                  <c:v>-7.4419092969475464E-3</c:v>
                </c:pt>
                <c:pt idx="244">
                  <c:v>-8.3112413913120631E-3</c:v>
                </c:pt>
                <c:pt idx="245">
                  <c:v>-2.7764113209529651E-3</c:v>
                </c:pt>
                <c:pt idx="246">
                  <c:v>-7.5365377687799384E-3</c:v>
                </c:pt>
                <c:pt idx="247">
                  <c:v>-8.3938469635738144E-3</c:v>
                </c:pt>
                <c:pt idx="248">
                  <c:v>-1.3078590623944397E-2</c:v>
                </c:pt>
                <c:pt idx="249">
                  <c:v>-8.2346321999329231E-3</c:v>
                </c:pt>
                <c:pt idx="250">
                  <c:v>-8.5706027839695387E-3</c:v>
                </c:pt>
                <c:pt idx="251">
                  <c:v>-8.2930663908952762E-3</c:v>
                </c:pt>
                <c:pt idx="252">
                  <c:v>-6.895468460036136E-3</c:v>
                </c:pt>
                <c:pt idx="253">
                  <c:v>-5.1960646348347961E-3</c:v>
                </c:pt>
                <c:pt idx="254">
                  <c:v>-6.942378722980036E-3</c:v>
                </c:pt>
                <c:pt idx="255">
                  <c:v>-9.1577262372149471E-3</c:v>
                </c:pt>
                <c:pt idx="256">
                  <c:v>-9.3758888181821876E-3</c:v>
                </c:pt>
                <c:pt idx="257">
                  <c:v>-9.3100096778772068E-3</c:v>
                </c:pt>
                <c:pt idx="258">
                  <c:v>-9.2957870671510068E-3</c:v>
                </c:pt>
                <c:pt idx="259">
                  <c:v>-8.8824762555883563E-3</c:v>
                </c:pt>
                <c:pt idx="260">
                  <c:v>-9.8285179440360526E-3</c:v>
                </c:pt>
                <c:pt idx="261">
                  <c:v>-8.3076858959545419E-3</c:v>
                </c:pt>
                <c:pt idx="262">
                  <c:v>-1.2105365023520775E-2</c:v>
                </c:pt>
                <c:pt idx="263">
                  <c:v>-9.739727670967202E-3</c:v>
                </c:pt>
                <c:pt idx="264">
                  <c:v>-8.5088327280249954E-3</c:v>
                </c:pt>
                <c:pt idx="265">
                  <c:v>-9.257660758891173E-3</c:v>
                </c:pt>
                <c:pt idx="266">
                  <c:v>-7.5923689696862362E-3</c:v>
                </c:pt>
                <c:pt idx="267">
                  <c:v>4.7990543612497216E-4</c:v>
                </c:pt>
                <c:pt idx="268">
                  <c:v>-8.0887201030827027E-3</c:v>
                </c:pt>
                <c:pt idx="269">
                  <c:v>-7.9700725245145376E-3</c:v>
                </c:pt>
                <c:pt idx="270">
                  <c:v>-6.0874976761975952E-3</c:v>
                </c:pt>
                <c:pt idx="271">
                  <c:v>-7.0138045570489194E-3</c:v>
                </c:pt>
                <c:pt idx="272">
                  <c:v>-8.0558902637565266E-3</c:v>
                </c:pt>
                <c:pt idx="273">
                  <c:v>-8.57901269529876E-3</c:v>
                </c:pt>
                <c:pt idx="274">
                  <c:v>-9.2399831532561927E-3</c:v>
                </c:pt>
                <c:pt idx="275">
                  <c:v>-9.696842920162152E-3</c:v>
                </c:pt>
                <c:pt idx="276">
                  <c:v>0.11312287033225721</c:v>
                </c:pt>
                <c:pt idx="277">
                  <c:v>-9.2490532077376675E-3</c:v>
                </c:pt>
                <c:pt idx="278">
                  <c:v>-8.9490532007643897E-3</c:v>
                </c:pt>
                <c:pt idx="279">
                  <c:v>-1.0200096987300733E-2</c:v>
                </c:pt>
                <c:pt idx="280">
                  <c:v>-9.1075100149480281E-3</c:v>
                </c:pt>
                <c:pt idx="281">
                  <c:v>-9.3810119043903906E-3</c:v>
                </c:pt>
                <c:pt idx="282">
                  <c:v>-9.2430849903117895E-3</c:v>
                </c:pt>
                <c:pt idx="283">
                  <c:v>-7.4522320105990247E-3</c:v>
                </c:pt>
                <c:pt idx="284">
                  <c:v>-9.6655355484646099E-3</c:v>
                </c:pt>
                <c:pt idx="285">
                  <c:v>-9.5175197381899279E-3</c:v>
                </c:pt>
                <c:pt idx="286">
                  <c:v>-8.7631275820657661E-3</c:v>
                </c:pt>
                <c:pt idx="287">
                  <c:v>-5.2198310814973725E-3</c:v>
                </c:pt>
                <c:pt idx="288">
                  <c:v>-8.521839567027234E-3</c:v>
                </c:pt>
                <c:pt idx="289">
                  <c:v>-8.8429895327285513E-3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F3E-4D51-B4C6-CB83C1A08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4320808"/>
        <c:axId val="1"/>
      </c:scatterChart>
      <c:valAx>
        <c:axId val="7443208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31404958677685"/>
              <c:y val="0.870091903164672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1239669421487603E-2"/>
              <c:y val="0.386707583002275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4432080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644628099173556E-3"/>
          <c:y val="0.9214501510574018"/>
          <c:w val="0.97190082644628095"/>
          <c:h val="6.042296072507558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VW Boo -Residuals</a:t>
            </a:r>
          </a:p>
        </c:rich>
      </c:tx>
      <c:layout>
        <c:manualLayout>
          <c:xMode val="edge"/>
          <c:yMode val="edge"/>
          <c:x val="0.37520661157024793"/>
          <c:y val="3.3232628398791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80165289256197"/>
          <c:y val="0.14501531966242162"/>
          <c:w val="0.80165289256198347"/>
          <c:h val="0.6646535484527657"/>
        </c:manualLayout>
      </c:layout>
      <c:scatterChart>
        <c:scatterStyle val="lineMarker"/>
        <c:varyColors val="0"/>
        <c:ser>
          <c:idx val="0"/>
          <c:order val="0"/>
          <c:tx>
            <c:strRef>
              <c:f>A!$H$20:$H$20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A!$F$21:$F$876</c:f>
              <c:numCache>
                <c:formatCode>General</c:formatCode>
                <c:ptCount val="856"/>
                <c:pt idx="0">
                  <c:v>-6198.5</c:v>
                </c:pt>
                <c:pt idx="1">
                  <c:v>-5182</c:v>
                </c:pt>
                <c:pt idx="2">
                  <c:v>0.5</c:v>
                </c:pt>
                <c:pt idx="3">
                  <c:v>0.5</c:v>
                </c:pt>
                <c:pt idx="4">
                  <c:v>3.5</c:v>
                </c:pt>
                <c:pt idx="5">
                  <c:v>9.5</c:v>
                </c:pt>
                <c:pt idx="6">
                  <c:v>12</c:v>
                </c:pt>
                <c:pt idx="7">
                  <c:v>15</c:v>
                </c:pt>
                <c:pt idx="8">
                  <c:v>21</c:v>
                </c:pt>
                <c:pt idx="9">
                  <c:v>61.5</c:v>
                </c:pt>
                <c:pt idx="10">
                  <c:v>96.5</c:v>
                </c:pt>
                <c:pt idx="11">
                  <c:v>114.5</c:v>
                </c:pt>
                <c:pt idx="12">
                  <c:v>117</c:v>
                </c:pt>
                <c:pt idx="13">
                  <c:v>207.5</c:v>
                </c:pt>
                <c:pt idx="14">
                  <c:v>210.5</c:v>
                </c:pt>
                <c:pt idx="15">
                  <c:v>280.5</c:v>
                </c:pt>
                <c:pt idx="16">
                  <c:v>283.5</c:v>
                </c:pt>
                <c:pt idx="17">
                  <c:v>298</c:v>
                </c:pt>
                <c:pt idx="18">
                  <c:v>1189.5</c:v>
                </c:pt>
                <c:pt idx="19">
                  <c:v>1204</c:v>
                </c:pt>
                <c:pt idx="20">
                  <c:v>1207</c:v>
                </c:pt>
                <c:pt idx="21">
                  <c:v>11551.5</c:v>
                </c:pt>
                <c:pt idx="22">
                  <c:v>11621.5</c:v>
                </c:pt>
                <c:pt idx="23">
                  <c:v>11671</c:v>
                </c:pt>
                <c:pt idx="24">
                  <c:v>11755.5</c:v>
                </c:pt>
                <c:pt idx="25">
                  <c:v>11831.5</c:v>
                </c:pt>
                <c:pt idx="26">
                  <c:v>11846</c:v>
                </c:pt>
                <c:pt idx="27">
                  <c:v>11893</c:v>
                </c:pt>
                <c:pt idx="28">
                  <c:v>11893</c:v>
                </c:pt>
                <c:pt idx="29">
                  <c:v>12862.5</c:v>
                </c:pt>
                <c:pt idx="30">
                  <c:v>12862.5</c:v>
                </c:pt>
                <c:pt idx="31">
                  <c:v>13827</c:v>
                </c:pt>
                <c:pt idx="32">
                  <c:v>13905.5</c:v>
                </c:pt>
                <c:pt idx="33">
                  <c:v>14031</c:v>
                </c:pt>
                <c:pt idx="34">
                  <c:v>14031</c:v>
                </c:pt>
                <c:pt idx="35">
                  <c:v>15030.5</c:v>
                </c:pt>
                <c:pt idx="36">
                  <c:v>15091.5</c:v>
                </c:pt>
                <c:pt idx="37">
                  <c:v>15944.5</c:v>
                </c:pt>
                <c:pt idx="38">
                  <c:v>16064.5</c:v>
                </c:pt>
                <c:pt idx="39">
                  <c:v>16064.5</c:v>
                </c:pt>
                <c:pt idx="40">
                  <c:v>17069.5</c:v>
                </c:pt>
                <c:pt idx="41">
                  <c:v>17244.5</c:v>
                </c:pt>
                <c:pt idx="42">
                  <c:v>28971.5</c:v>
                </c:pt>
                <c:pt idx="43">
                  <c:v>28974</c:v>
                </c:pt>
                <c:pt idx="44">
                  <c:v>28974.5</c:v>
                </c:pt>
                <c:pt idx="45">
                  <c:v>33145</c:v>
                </c:pt>
                <c:pt idx="46">
                  <c:v>33171</c:v>
                </c:pt>
                <c:pt idx="47">
                  <c:v>33174</c:v>
                </c:pt>
                <c:pt idx="48">
                  <c:v>33439.5</c:v>
                </c:pt>
                <c:pt idx="49">
                  <c:v>33442.5</c:v>
                </c:pt>
                <c:pt idx="50">
                  <c:v>34520.5</c:v>
                </c:pt>
                <c:pt idx="51">
                  <c:v>35316</c:v>
                </c:pt>
                <c:pt idx="52">
                  <c:v>35386.5</c:v>
                </c:pt>
                <c:pt idx="53">
                  <c:v>35576</c:v>
                </c:pt>
                <c:pt idx="54">
                  <c:v>35595.5</c:v>
                </c:pt>
                <c:pt idx="55">
                  <c:v>38473</c:v>
                </c:pt>
                <c:pt idx="56">
                  <c:v>39429.5</c:v>
                </c:pt>
                <c:pt idx="57">
                  <c:v>39429.5</c:v>
                </c:pt>
                <c:pt idx="58">
                  <c:v>39709.5</c:v>
                </c:pt>
                <c:pt idx="59">
                  <c:v>40743</c:v>
                </c:pt>
                <c:pt idx="60">
                  <c:v>40776</c:v>
                </c:pt>
                <c:pt idx="61">
                  <c:v>41680.5</c:v>
                </c:pt>
                <c:pt idx="62">
                  <c:v>41681</c:v>
                </c:pt>
                <c:pt idx="63">
                  <c:v>41777</c:v>
                </c:pt>
                <c:pt idx="64">
                  <c:v>41777</c:v>
                </c:pt>
                <c:pt idx="65">
                  <c:v>41829.5</c:v>
                </c:pt>
                <c:pt idx="66">
                  <c:v>41835.5</c:v>
                </c:pt>
                <c:pt idx="67">
                  <c:v>41835.5</c:v>
                </c:pt>
                <c:pt idx="68">
                  <c:v>41835.5</c:v>
                </c:pt>
                <c:pt idx="69">
                  <c:v>42554.5</c:v>
                </c:pt>
                <c:pt idx="70">
                  <c:v>42560.5</c:v>
                </c:pt>
                <c:pt idx="71">
                  <c:v>42752.5</c:v>
                </c:pt>
                <c:pt idx="72">
                  <c:v>42752.5</c:v>
                </c:pt>
                <c:pt idx="73">
                  <c:v>42755.5</c:v>
                </c:pt>
                <c:pt idx="74">
                  <c:v>42755.5</c:v>
                </c:pt>
                <c:pt idx="75">
                  <c:v>42770</c:v>
                </c:pt>
                <c:pt idx="76">
                  <c:v>42776.5</c:v>
                </c:pt>
                <c:pt idx="77">
                  <c:v>43065</c:v>
                </c:pt>
                <c:pt idx="78">
                  <c:v>43983.5</c:v>
                </c:pt>
                <c:pt idx="79">
                  <c:v>45986.5</c:v>
                </c:pt>
                <c:pt idx="80">
                  <c:v>46057.5</c:v>
                </c:pt>
                <c:pt idx="81">
                  <c:v>46060.5</c:v>
                </c:pt>
                <c:pt idx="82">
                  <c:v>46094.5</c:v>
                </c:pt>
                <c:pt idx="83">
                  <c:v>46123.5</c:v>
                </c:pt>
                <c:pt idx="84">
                  <c:v>46126.5</c:v>
                </c:pt>
                <c:pt idx="85">
                  <c:v>46129.5</c:v>
                </c:pt>
                <c:pt idx="86">
                  <c:v>47026.5</c:v>
                </c:pt>
                <c:pt idx="87">
                  <c:v>47041</c:v>
                </c:pt>
                <c:pt idx="88">
                  <c:v>47041</c:v>
                </c:pt>
                <c:pt idx="89">
                  <c:v>47070.5</c:v>
                </c:pt>
                <c:pt idx="90">
                  <c:v>49001.5</c:v>
                </c:pt>
                <c:pt idx="91">
                  <c:v>50615.5</c:v>
                </c:pt>
                <c:pt idx="92">
                  <c:v>51228</c:v>
                </c:pt>
                <c:pt idx="93">
                  <c:v>51259.5</c:v>
                </c:pt>
                <c:pt idx="94">
                  <c:v>51259.5</c:v>
                </c:pt>
                <c:pt idx="95">
                  <c:v>51405.5</c:v>
                </c:pt>
                <c:pt idx="96">
                  <c:v>52495</c:v>
                </c:pt>
                <c:pt idx="97">
                  <c:v>52495.5</c:v>
                </c:pt>
                <c:pt idx="98">
                  <c:v>53240.5</c:v>
                </c:pt>
                <c:pt idx="99">
                  <c:v>53313.5</c:v>
                </c:pt>
                <c:pt idx="100">
                  <c:v>53462</c:v>
                </c:pt>
                <c:pt idx="101">
                  <c:v>53462</c:v>
                </c:pt>
                <c:pt idx="102">
                  <c:v>53495</c:v>
                </c:pt>
                <c:pt idx="103">
                  <c:v>54373.5</c:v>
                </c:pt>
                <c:pt idx="104">
                  <c:v>54373.5</c:v>
                </c:pt>
                <c:pt idx="105">
                  <c:v>54418</c:v>
                </c:pt>
                <c:pt idx="106">
                  <c:v>54450</c:v>
                </c:pt>
                <c:pt idx="107">
                  <c:v>54532</c:v>
                </c:pt>
                <c:pt idx="108">
                  <c:v>54585</c:v>
                </c:pt>
                <c:pt idx="109">
                  <c:v>54611</c:v>
                </c:pt>
                <c:pt idx="110">
                  <c:v>55250.5</c:v>
                </c:pt>
                <c:pt idx="111">
                  <c:v>55594.5</c:v>
                </c:pt>
                <c:pt idx="112">
                  <c:v>55633.5</c:v>
                </c:pt>
                <c:pt idx="113">
                  <c:v>55656.5</c:v>
                </c:pt>
                <c:pt idx="114">
                  <c:v>55659.5</c:v>
                </c:pt>
                <c:pt idx="115">
                  <c:v>56331.5</c:v>
                </c:pt>
                <c:pt idx="116">
                  <c:v>56331.5</c:v>
                </c:pt>
                <c:pt idx="117">
                  <c:v>56704.5</c:v>
                </c:pt>
                <c:pt idx="118">
                  <c:v>57690</c:v>
                </c:pt>
                <c:pt idx="119">
                  <c:v>57782.5</c:v>
                </c:pt>
                <c:pt idx="120">
                  <c:v>58721.5</c:v>
                </c:pt>
                <c:pt idx="121">
                  <c:v>58823.5</c:v>
                </c:pt>
                <c:pt idx="122">
                  <c:v>58837</c:v>
                </c:pt>
                <c:pt idx="123">
                  <c:v>58849.5</c:v>
                </c:pt>
                <c:pt idx="124">
                  <c:v>59830.5</c:v>
                </c:pt>
                <c:pt idx="125">
                  <c:v>60838.5</c:v>
                </c:pt>
                <c:pt idx="126">
                  <c:v>60964.5</c:v>
                </c:pt>
                <c:pt idx="127">
                  <c:v>60977.5</c:v>
                </c:pt>
                <c:pt idx="128">
                  <c:v>60977.5</c:v>
                </c:pt>
                <c:pt idx="129">
                  <c:v>60977.5</c:v>
                </c:pt>
                <c:pt idx="130">
                  <c:v>60984.5</c:v>
                </c:pt>
                <c:pt idx="131">
                  <c:v>60990</c:v>
                </c:pt>
                <c:pt idx="132">
                  <c:v>61043.5</c:v>
                </c:pt>
                <c:pt idx="133">
                  <c:v>61067</c:v>
                </c:pt>
                <c:pt idx="134">
                  <c:v>61964</c:v>
                </c:pt>
                <c:pt idx="135">
                  <c:v>62028</c:v>
                </c:pt>
                <c:pt idx="136">
                  <c:v>62042</c:v>
                </c:pt>
                <c:pt idx="137">
                  <c:v>62042</c:v>
                </c:pt>
                <c:pt idx="138">
                  <c:v>62042</c:v>
                </c:pt>
                <c:pt idx="139">
                  <c:v>62112.5</c:v>
                </c:pt>
                <c:pt idx="140">
                  <c:v>62112.5</c:v>
                </c:pt>
                <c:pt idx="141">
                  <c:v>62874.5</c:v>
                </c:pt>
                <c:pt idx="142">
                  <c:v>62933</c:v>
                </c:pt>
                <c:pt idx="143">
                  <c:v>62934</c:v>
                </c:pt>
                <c:pt idx="144">
                  <c:v>62934</c:v>
                </c:pt>
                <c:pt idx="145">
                  <c:v>63135</c:v>
                </c:pt>
                <c:pt idx="146">
                  <c:v>63160.5</c:v>
                </c:pt>
                <c:pt idx="147">
                  <c:v>63160.5</c:v>
                </c:pt>
                <c:pt idx="148">
                  <c:v>63160.5</c:v>
                </c:pt>
                <c:pt idx="149">
                  <c:v>63292</c:v>
                </c:pt>
                <c:pt idx="150">
                  <c:v>63849.5</c:v>
                </c:pt>
                <c:pt idx="151">
                  <c:v>63984</c:v>
                </c:pt>
                <c:pt idx="152">
                  <c:v>63987</c:v>
                </c:pt>
                <c:pt idx="153">
                  <c:v>64083.5</c:v>
                </c:pt>
                <c:pt idx="154">
                  <c:v>64238.5</c:v>
                </c:pt>
                <c:pt idx="155">
                  <c:v>64277.5</c:v>
                </c:pt>
                <c:pt idx="156">
                  <c:v>64303.5</c:v>
                </c:pt>
                <c:pt idx="157">
                  <c:v>64338.5</c:v>
                </c:pt>
                <c:pt idx="158">
                  <c:v>64970</c:v>
                </c:pt>
                <c:pt idx="159">
                  <c:v>64990.5</c:v>
                </c:pt>
                <c:pt idx="160">
                  <c:v>65106.5</c:v>
                </c:pt>
                <c:pt idx="161">
                  <c:v>65229</c:v>
                </c:pt>
                <c:pt idx="162">
                  <c:v>65272</c:v>
                </c:pt>
                <c:pt idx="163">
                  <c:v>65286.5</c:v>
                </c:pt>
                <c:pt idx="164">
                  <c:v>65303.5</c:v>
                </c:pt>
                <c:pt idx="165">
                  <c:v>65379.5</c:v>
                </c:pt>
                <c:pt idx="166">
                  <c:v>66319.5</c:v>
                </c:pt>
                <c:pt idx="167">
                  <c:v>66966.5</c:v>
                </c:pt>
                <c:pt idx="168">
                  <c:v>67271</c:v>
                </c:pt>
                <c:pt idx="169">
                  <c:v>67295</c:v>
                </c:pt>
                <c:pt idx="170">
                  <c:v>67332</c:v>
                </c:pt>
                <c:pt idx="171">
                  <c:v>67400.5</c:v>
                </c:pt>
                <c:pt idx="172">
                  <c:v>68302.5</c:v>
                </c:pt>
                <c:pt idx="173">
                  <c:v>68305</c:v>
                </c:pt>
                <c:pt idx="174">
                  <c:v>68311</c:v>
                </c:pt>
                <c:pt idx="175">
                  <c:v>68311</c:v>
                </c:pt>
                <c:pt idx="176">
                  <c:v>68311</c:v>
                </c:pt>
                <c:pt idx="177">
                  <c:v>68320.5</c:v>
                </c:pt>
                <c:pt idx="178">
                  <c:v>68320.5</c:v>
                </c:pt>
                <c:pt idx="179">
                  <c:v>68323.5</c:v>
                </c:pt>
                <c:pt idx="180">
                  <c:v>68335</c:v>
                </c:pt>
                <c:pt idx="181">
                  <c:v>68335</c:v>
                </c:pt>
                <c:pt idx="182">
                  <c:v>68381</c:v>
                </c:pt>
                <c:pt idx="183">
                  <c:v>68381</c:v>
                </c:pt>
                <c:pt idx="184">
                  <c:v>68381</c:v>
                </c:pt>
                <c:pt idx="185">
                  <c:v>68389.5</c:v>
                </c:pt>
                <c:pt idx="186">
                  <c:v>68389.5</c:v>
                </c:pt>
                <c:pt idx="187">
                  <c:v>68390</c:v>
                </c:pt>
                <c:pt idx="188">
                  <c:v>68427.5</c:v>
                </c:pt>
                <c:pt idx="189">
                  <c:v>68465.5</c:v>
                </c:pt>
                <c:pt idx="190">
                  <c:v>68465.5</c:v>
                </c:pt>
                <c:pt idx="191">
                  <c:v>68465.5</c:v>
                </c:pt>
                <c:pt idx="192">
                  <c:v>68472</c:v>
                </c:pt>
                <c:pt idx="193">
                  <c:v>68472</c:v>
                </c:pt>
                <c:pt idx="194">
                  <c:v>69296.5</c:v>
                </c:pt>
                <c:pt idx="195">
                  <c:v>69296.5</c:v>
                </c:pt>
                <c:pt idx="196">
                  <c:v>69424.5</c:v>
                </c:pt>
                <c:pt idx="197">
                  <c:v>69424.5</c:v>
                </c:pt>
                <c:pt idx="198">
                  <c:v>69445</c:v>
                </c:pt>
                <c:pt idx="199">
                  <c:v>69445</c:v>
                </c:pt>
                <c:pt idx="200">
                  <c:v>69467.5</c:v>
                </c:pt>
                <c:pt idx="201">
                  <c:v>69553</c:v>
                </c:pt>
                <c:pt idx="202">
                  <c:v>69553</c:v>
                </c:pt>
                <c:pt idx="203">
                  <c:v>69604.5</c:v>
                </c:pt>
                <c:pt idx="204">
                  <c:v>69604.5</c:v>
                </c:pt>
                <c:pt idx="205">
                  <c:v>70177.5</c:v>
                </c:pt>
                <c:pt idx="206">
                  <c:v>70224</c:v>
                </c:pt>
                <c:pt idx="207">
                  <c:v>70227</c:v>
                </c:pt>
                <c:pt idx="208">
                  <c:v>70233</c:v>
                </c:pt>
                <c:pt idx="209">
                  <c:v>70308.5</c:v>
                </c:pt>
                <c:pt idx="210">
                  <c:v>70309</c:v>
                </c:pt>
                <c:pt idx="211">
                  <c:v>70343.5</c:v>
                </c:pt>
                <c:pt idx="212">
                  <c:v>70423</c:v>
                </c:pt>
                <c:pt idx="213">
                  <c:v>70460</c:v>
                </c:pt>
                <c:pt idx="214">
                  <c:v>70460.5</c:v>
                </c:pt>
                <c:pt idx="215">
                  <c:v>70480.5</c:v>
                </c:pt>
                <c:pt idx="216">
                  <c:v>70481</c:v>
                </c:pt>
                <c:pt idx="217">
                  <c:v>70481</c:v>
                </c:pt>
                <c:pt idx="218">
                  <c:v>70481</c:v>
                </c:pt>
                <c:pt idx="219">
                  <c:v>70481</c:v>
                </c:pt>
                <c:pt idx="220">
                  <c:v>70485</c:v>
                </c:pt>
                <c:pt idx="221">
                  <c:v>70485</c:v>
                </c:pt>
                <c:pt idx="222">
                  <c:v>71428</c:v>
                </c:pt>
                <c:pt idx="223">
                  <c:v>71470</c:v>
                </c:pt>
                <c:pt idx="224">
                  <c:v>71472.5</c:v>
                </c:pt>
                <c:pt idx="225">
                  <c:v>71509</c:v>
                </c:pt>
                <c:pt idx="226">
                  <c:v>71511.5</c:v>
                </c:pt>
                <c:pt idx="227">
                  <c:v>71512</c:v>
                </c:pt>
                <c:pt idx="228">
                  <c:v>71554</c:v>
                </c:pt>
                <c:pt idx="229">
                  <c:v>71592.5</c:v>
                </c:pt>
                <c:pt idx="230">
                  <c:v>71644</c:v>
                </c:pt>
                <c:pt idx="231">
                  <c:v>71656</c:v>
                </c:pt>
                <c:pt idx="232">
                  <c:v>71658.5</c:v>
                </c:pt>
                <c:pt idx="233">
                  <c:v>71670.5</c:v>
                </c:pt>
                <c:pt idx="234">
                  <c:v>71782</c:v>
                </c:pt>
                <c:pt idx="235">
                  <c:v>71782</c:v>
                </c:pt>
                <c:pt idx="236">
                  <c:v>72367</c:v>
                </c:pt>
                <c:pt idx="237">
                  <c:v>72436</c:v>
                </c:pt>
                <c:pt idx="238">
                  <c:v>72498</c:v>
                </c:pt>
                <c:pt idx="239">
                  <c:v>72559.5</c:v>
                </c:pt>
                <c:pt idx="240">
                  <c:v>72749</c:v>
                </c:pt>
                <c:pt idx="241">
                  <c:v>73765.5</c:v>
                </c:pt>
                <c:pt idx="242">
                  <c:v>73928.5</c:v>
                </c:pt>
                <c:pt idx="243">
                  <c:v>74683.5</c:v>
                </c:pt>
                <c:pt idx="244">
                  <c:v>74857.5</c:v>
                </c:pt>
                <c:pt idx="245">
                  <c:v>75719.5</c:v>
                </c:pt>
                <c:pt idx="246">
                  <c:v>75812.5</c:v>
                </c:pt>
                <c:pt idx="247">
                  <c:v>75813</c:v>
                </c:pt>
                <c:pt idx="248">
                  <c:v>75897.5</c:v>
                </c:pt>
                <c:pt idx="249">
                  <c:v>76955</c:v>
                </c:pt>
                <c:pt idx="250">
                  <c:v>78975</c:v>
                </c:pt>
              </c:numCache>
            </c:numRef>
          </c:xVal>
          <c:yVal>
            <c:numRef>
              <c:f>A!$V$21:$V$876</c:f>
              <c:numCache>
                <c:formatCode>General</c:formatCode>
                <c:ptCount val="856"/>
                <c:pt idx="0">
                  <c:v>-1.1371901102699145E-2</c:v>
                </c:pt>
                <c:pt idx="1">
                  <c:v>-8.9375351203574982E-3</c:v>
                </c:pt>
                <c:pt idx="2">
                  <c:v>8.9528612366979177E-4</c:v>
                </c:pt>
                <c:pt idx="4">
                  <c:v>-9.0808415105465556E-3</c:v>
                </c:pt>
                <c:pt idx="5">
                  <c:v>7.9669070525651697E-3</c:v>
                </c:pt>
                <c:pt idx="6">
                  <c:v>-5.8465295396873396E-3</c:v>
                </c:pt>
                <c:pt idx="7">
                  <c:v>8.1773477228753721E-3</c:v>
                </c:pt>
                <c:pt idx="8">
                  <c:v>6.2251060768094002E-3</c:v>
                </c:pt>
                <c:pt idx="9">
                  <c:v>-4.9523914150242376E-3</c:v>
                </c:pt>
                <c:pt idx="10">
                  <c:v>-3.401647223383597E-4</c:v>
                </c:pt>
                <c:pt idx="11">
                  <c:v>2.8033338327738411E-3</c:v>
                </c:pt>
                <c:pt idx="12">
                  <c:v>4.9899344923604316E-3</c:v>
                </c:pt>
                <c:pt idx="13">
                  <c:v>4.545475446547903E-3</c:v>
                </c:pt>
                <c:pt idx="14">
                  <c:v>7.5694359308385029E-3</c:v>
                </c:pt>
                <c:pt idx="15">
                  <c:v>1.1795543148479998E-2</c:v>
                </c:pt>
                <c:pt idx="16">
                  <c:v>3.8195347101252497E-3</c:v>
                </c:pt>
                <c:pt idx="17">
                  <c:v>-8.9782140549241052E-4</c:v>
                </c:pt>
                <c:pt idx="18">
                  <c:v>1.1234171892912648E-3</c:v>
                </c:pt>
                <c:pt idx="19">
                  <c:v>7.4079252040399612E-3</c:v>
                </c:pt>
                <c:pt idx="20">
                  <c:v>5.4323098990572971E-3</c:v>
                </c:pt>
                <c:pt idx="21">
                  <c:v>1.3942564145817044E-2</c:v>
                </c:pt>
                <c:pt idx="22">
                  <c:v>1.2281320999366574E-2</c:v>
                </c:pt>
                <c:pt idx="23">
                  <c:v>2.2570044568336473E-3</c:v>
                </c:pt>
                <c:pt idx="24">
                  <c:v>4.903166459469907E-3</c:v>
                </c:pt>
                <c:pt idx="25">
                  <c:v>-6.6982366019416179E-3</c:v>
                </c:pt>
                <c:pt idx="26">
                  <c:v>1.3608167769762744E-2</c:v>
                </c:pt>
                <c:pt idx="27">
                  <c:v>-6.0535094086280883E-4</c:v>
                </c:pt>
                <c:pt idx="28">
                  <c:v>5.3946490603595521E-3</c:v>
                </c:pt>
                <c:pt idx="29">
                  <c:v>-1.0354715136447978E-2</c:v>
                </c:pt>
                <c:pt idx="30">
                  <c:v>-3.5471513441071023E-4</c:v>
                </c:pt>
                <c:pt idx="31">
                  <c:v>2.0646364992224595E-2</c:v>
                </c:pt>
                <c:pt idx="32">
                  <c:v>6.2587938269288157E-3</c:v>
                </c:pt>
                <c:pt idx="33">
                  <c:v>-8.3271627360430589E-3</c:v>
                </c:pt>
                <c:pt idx="34">
                  <c:v>1.0672837264189772E-2</c:v>
                </c:pt>
                <c:pt idx="35">
                  <c:v>1.1520236614361537E-2</c:v>
                </c:pt>
                <c:pt idx="36">
                  <c:v>1.3802656658526355E-2</c:v>
                </c:pt>
                <c:pt idx="37">
                  <c:v>1.3509165102471021E-4</c:v>
                </c:pt>
                <c:pt idx="38">
                  <c:v>-1.7637524379696623E-2</c:v>
                </c:pt>
                <c:pt idx="39">
                  <c:v>-3.6375243768444476E-3</c:v>
                </c:pt>
                <c:pt idx="40">
                  <c:v>-1.6277966186845794E-2</c:v>
                </c:pt>
                <c:pt idx="41">
                  <c:v>2.8207254759236591E-2</c:v>
                </c:pt>
                <c:pt idx="42">
                  <c:v>4.3739581528064383E-3</c:v>
                </c:pt>
                <c:pt idx="43">
                  <c:v>4.8707957891914941E-3</c:v>
                </c:pt>
                <c:pt idx="44">
                  <c:v>4.0101634180408074E-3</c:v>
                </c:pt>
                <c:pt idx="45">
                  <c:v>-6.2590231263306373E-2</c:v>
                </c:pt>
                <c:pt idx="46">
                  <c:v>2.2072321095136224E-2</c:v>
                </c:pt>
                <c:pt idx="47">
                  <c:v>1.0110314081336225E-2</c:v>
                </c:pt>
                <c:pt idx="48">
                  <c:v>1.89777508745093E-2</c:v>
                </c:pt>
                <c:pt idx="49">
                  <c:v>3.0158581598209583E-3</c:v>
                </c:pt>
                <c:pt idx="50">
                  <c:v>5.6458420858049044E-2</c:v>
                </c:pt>
                <c:pt idx="51">
                  <c:v>-1.4367111828364754E-3</c:v>
                </c:pt>
                <c:pt idx="52">
                  <c:v>9.7791992408337303E-4</c:v>
                </c:pt>
                <c:pt idx="53">
                  <c:v>-1.9726774510936074E-2</c:v>
                </c:pt>
                <c:pt idx="54">
                  <c:v>4.0268574346766089E-3</c:v>
                </c:pt>
                <c:pt idx="55">
                  <c:v>-1.2121394178809503E-2</c:v>
                </c:pt>
                <c:pt idx="56">
                  <c:v>8.9430328252045888E-3</c:v>
                </c:pt>
                <c:pt idx="57">
                  <c:v>1.7943032823400151E-2</c:v>
                </c:pt>
                <c:pt idx="58">
                  <c:v>2.1409875707603762E-2</c:v>
                </c:pt>
                <c:pt idx="59">
                  <c:v>-4.496708810955527E-2</c:v>
                </c:pt>
                <c:pt idx="60">
                  <c:v>6.486362196285983E-3</c:v>
                </c:pt>
                <c:pt idx="61">
                  <c:v>-2.5248142483290797E-3</c:v>
                </c:pt>
                <c:pt idx="62">
                  <c:v>1.3154549002501598E-3</c:v>
                </c:pt>
                <c:pt idx="63">
                  <c:v>-1.9522100988499103E-3</c:v>
                </c:pt>
                <c:pt idx="64">
                  <c:v>4.7789901557543368E-5</c:v>
                </c:pt>
                <c:pt idx="65">
                  <c:v>-2.1123036256108091E-2</c:v>
                </c:pt>
                <c:pt idx="66">
                  <c:v>-1.9039677202727548E-2</c:v>
                </c:pt>
                <c:pt idx="67">
                  <c:v>-9.0396772006902798E-3</c:v>
                </c:pt>
                <c:pt idx="68">
                  <c:v>9.6032280134698833E-4</c:v>
                </c:pt>
                <c:pt idx="69">
                  <c:v>-3.6801659270635778E-3</c:v>
                </c:pt>
                <c:pt idx="70">
                  <c:v>-5.9618962221993921E-4</c:v>
                </c:pt>
                <c:pt idx="71">
                  <c:v>-6.9062501819158184E-3</c:v>
                </c:pt>
                <c:pt idx="72">
                  <c:v>-9.0625018069345753E-4</c:v>
                </c:pt>
                <c:pt idx="73">
                  <c:v>-4.6864178375548848E-2</c:v>
                </c:pt>
                <c:pt idx="74">
                  <c:v>-8.8641783750831871E-3</c:v>
                </c:pt>
                <c:pt idx="75">
                  <c:v>6.5058533695123155E-3</c:v>
                </c:pt>
                <c:pt idx="76">
                  <c:v>-5.5696399542409514E-3</c:v>
                </c:pt>
                <c:pt idx="77">
                  <c:v>7.8316425431486619E-2</c:v>
                </c:pt>
                <c:pt idx="78">
                  <c:v>-2.868865476943594E-3</c:v>
                </c:pt>
                <c:pt idx="79">
                  <c:v>-6.8114829264694088E-3</c:v>
                </c:pt>
                <c:pt idx="80">
                  <c:v>-2.4495254859352444E-3</c:v>
                </c:pt>
                <c:pt idx="81">
                  <c:v>-2.2406046750712616E-2</c:v>
                </c:pt>
                <c:pt idx="82">
                  <c:v>-2.4653176380781683E-4</c:v>
                </c:pt>
                <c:pt idx="83">
                  <c:v>-9.4926981706220104E-3</c:v>
                </c:pt>
                <c:pt idx="84">
                  <c:v>5.5508086568885062E-3</c:v>
                </c:pt>
                <c:pt idx="85">
                  <c:v>-6.4056832185416523E-3</c:v>
                </c:pt>
                <c:pt idx="86">
                  <c:v>1.6605206506462855E-3</c:v>
                </c:pt>
                <c:pt idx="87">
                  <c:v>-5.1606598411046145E-3</c:v>
                </c:pt>
                <c:pt idx="88">
                  <c:v>1.0039340153260884E-2</c:v>
                </c:pt>
                <c:pt idx="89">
                  <c:v>6.3772019452243422E-4</c:v>
                </c:pt>
                <c:pt idx="90">
                  <c:v>-4.5014169271624382E-3</c:v>
                </c:pt>
                <c:pt idx="91">
                  <c:v>-6.251122845894741E-3</c:v>
                </c:pt>
                <c:pt idx="92">
                  <c:v>1.288175805122882E-2</c:v>
                </c:pt>
                <c:pt idx="93">
                  <c:v>-6.2385402116525435E-3</c:v>
                </c:pt>
                <c:pt idx="94">
                  <c:v>-6.1385402141787559E-3</c:v>
                </c:pt>
                <c:pt idx="95">
                  <c:v>-5.2799887670630097E-3</c:v>
                </c:pt>
                <c:pt idx="96">
                  <c:v>-8.0458425394580868E-3</c:v>
                </c:pt>
                <c:pt idx="97">
                  <c:v>-3.20480610177587E-3</c:v>
                </c:pt>
                <c:pt idx="98">
                  <c:v>-5.8211051596784857E-3</c:v>
                </c:pt>
                <c:pt idx="99">
                  <c:v>1.7783129650636997E-3</c:v>
                </c:pt>
                <c:pt idx="100">
                  <c:v>-3.8150575262748676E-3</c:v>
                </c:pt>
                <c:pt idx="101">
                  <c:v>-3.6150575313272926E-3</c:v>
                </c:pt>
                <c:pt idx="102">
                  <c:v>-4.0020482500514598E-3</c:v>
                </c:pt>
                <c:pt idx="103">
                  <c:v>-6.2216393842929596E-3</c:v>
                </c:pt>
                <c:pt idx="104">
                  <c:v>-6.2216393842929596E-3</c:v>
                </c:pt>
                <c:pt idx="105">
                  <c:v>-1.5157395472360002E-2</c:v>
                </c:pt>
                <c:pt idx="106">
                  <c:v>-1.3222598743137526E-3</c:v>
                </c:pt>
                <c:pt idx="107">
                  <c:v>1.0630938333457213E-2</c:v>
                </c:pt>
                <c:pt idx="108">
                  <c:v>-2.9203682011513771E-2</c:v>
                </c:pt>
                <c:pt idx="109">
                  <c:v>-4.462029276976448E-3</c:v>
                </c:pt>
                <c:pt idx="110">
                  <c:v>-5.25541389705525E-3</c:v>
                </c:pt>
                <c:pt idx="111">
                  <c:v>-3.4794541835352077E-3</c:v>
                </c:pt>
                <c:pt idx="112">
                  <c:v>-7.7613524674014223E-3</c:v>
                </c:pt>
                <c:pt idx="113">
                  <c:v>3.5366035597033108E-3</c:v>
                </c:pt>
                <c:pt idx="114">
                  <c:v>5.5841685822711762E-3</c:v>
                </c:pt>
                <c:pt idx="115">
                  <c:v>-2.6290848844707226E-3</c:v>
                </c:pt>
                <c:pt idx="116">
                  <c:v>-2.6290848844707226E-3</c:v>
                </c:pt>
                <c:pt idx="117">
                  <c:v>-1.1029826506577523E-3</c:v>
                </c:pt>
                <c:pt idx="118">
                  <c:v>-8.7626231292821655E-3</c:v>
                </c:pt>
                <c:pt idx="119">
                  <c:v>-3.3020899751580179E-3</c:v>
                </c:pt>
                <c:pt idx="120">
                  <c:v>-2.8686061042952904E-3</c:v>
                </c:pt>
                <c:pt idx="121">
                  <c:v>6.7936829052800962E-3</c:v>
                </c:pt>
                <c:pt idx="122">
                  <c:v>-2.2861976218350177E-3</c:v>
                </c:pt>
                <c:pt idx="123">
                  <c:v>1.7550973094530825E-2</c:v>
                </c:pt>
                <c:pt idx="124">
                  <c:v>1.2172799964203507E-3</c:v>
                </c:pt>
                <c:pt idx="125">
                  <c:v>2.5680266956597531E-3</c:v>
                </c:pt>
                <c:pt idx="126">
                  <c:v>2.7359507606770861E-2</c:v>
                </c:pt>
                <c:pt idx="127">
                  <c:v>2.2420901911200941E-3</c:v>
                </c:pt>
                <c:pt idx="128">
                  <c:v>2.6920901906660744E-3</c:v>
                </c:pt>
                <c:pt idx="129">
                  <c:v>3.1420901902120546E-3</c:v>
                </c:pt>
                <c:pt idx="130">
                  <c:v>5.0250292095982418E-3</c:v>
                </c:pt>
                <c:pt idx="131">
                  <c:v>4.4830576027542479E-3</c:v>
                </c:pt>
                <c:pt idx="132">
                  <c:v>1.0338648633964276E-2</c:v>
                </c:pt>
                <c:pt idx="133">
                  <c:v>4.8959057872756673E-3</c:v>
                </c:pt>
                <c:pt idx="134">
                  <c:v>7.3634101811577146E-3</c:v>
                </c:pt>
                <c:pt idx="135">
                  <c:v>6.502356131412923E-3</c:v>
                </c:pt>
                <c:pt idx="136">
                  <c:v>7.2703280254713953E-3</c:v>
                </c:pt>
                <c:pt idx="137">
                  <c:v>7.8703280248660357E-3</c:v>
                </c:pt>
                <c:pt idx="138">
                  <c:v>8.5703280217344635E-3</c:v>
                </c:pt>
                <c:pt idx="139">
                  <c:v>1.8523234838910274E-3</c:v>
                </c:pt>
                <c:pt idx="140">
                  <c:v>4.852323480864229E-3</c:v>
                </c:pt>
                <c:pt idx="141">
                  <c:v>3.9729419453556347E-3</c:v>
                </c:pt>
                <c:pt idx="142">
                  <c:v>5.9606075543564008E-3</c:v>
                </c:pt>
                <c:pt idx="143">
                  <c:v>5.2441616114045075E-3</c:v>
                </c:pt>
                <c:pt idx="144">
                  <c:v>5.2520121950472287E-3</c:v>
                </c:pt>
                <c:pt idx="145">
                  <c:v>5.6414085745386533E-3</c:v>
                </c:pt>
                <c:pt idx="146">
                  <c:v>4.6728123800133803E-3</c:v>
                </c:pt>
                <c:pt idx="147">
                  <c:v>5.4728123743555956E-3</c:v>
                </c:pt>
                <c:pt idx="148">
                  <c:v>6.3728123807235137E-3</c:v>
                </c:pt>
                <c:pt idx="149">
                  <c:v>6.6656340444558593E-3</c:v>
                </c:pt>
                <c:pt idx="150">
                  <c:v>4.0974351870697867E-3</c:v>
                </c:pt>
                <c:pt idx="151">
                  <c:v>6.2542221650666585E-3</c:v>
                </c:pt>
                <c:pt idx="152">
                  <c:v>5.7053321883483998E-3</c:v>
                </c:pt>
                <c:pt idx="153">
                  <c:v>6.0833856489020399E-3</c:v>
                </c:pt>
                <c:pt idx="154">
                  <c:v>4.861263226009882E-3</c:v>
                </c:pt>
                <c:pt idx="155">
                  <c:v>6.82720148692606E-3</c:v>
                </c:pt>
                <c:pt idx="156">
                  <c:v>6.2046135685802084E-3</c:v>
                </c:pt>
                <c:pt idx="157">
                  <c:v>5.9358966899315524E-3</c:v>
                </c:pt>
                <c:pt idx="158">
                  <c:v>5.3544816525180061E-3</c:v>
                </c:pt>
                <c:pt idx="159">
                  <c:v>4.9732937634602847E-3</c:v>
                </c:pt>
                <c:pt idx="160">
                  <c:v>4.0003784183499924E-3</c:v>
                </c:pt>
                <c:pt idx="161">
                  <c:v>5.1745881207582722E-3</c:v>
                </c:pt>
                <c:pt idx="162">
                  <c:v>6.9815503212453667E-3</c:v>
                </c:pt>
                <c:pt idx="163">
                  <c:v>5.6979106854057604E-3</c:v>
                </c:pt>
                <c:pt idx="164">
                  <c:v>5.5240263362385522E-3</c:v>
                </c:pt>
                <c:pt idx="165">
                  <c:v>5.2001036876853646E-3</c:v>
                </c:pt>
                <c:pt idx="166">
                  <c:v>4.6298728190412586E-3</c:v>
                </c:pt>
                <c:pt idx="167">
                  <c:v>2.7299153098935269E-3</c:v>
                </c:pt>
                <c:pt idx="168">
                  <c:v>3.2529646400045742E-3</c:v>
                </c:pt>
                <c:pt idx="169">
                  <c:v>3.273074695162137E-3</c:v>
                </c:pt>
                <c:pt idx="170">
                  <c:v>2.6875711606987318E-3</c:v>
                </c:pt>
                <c:pt idx="171">
                  <c:v>2.454111132148773E-3</c:v>
                </c:pt>
                <c:pt idx="173">
                  <c:v>1.5601350131846381E-3</c:v>
                </c:pt>
                <c:pt idx="174">
                  <c:v>1.466035215960837E-3</c:v>
                </c:pt>
                <c:pt idx="175">
                  <c:v>1.546035213939867E-3</c:v>
                </c:pt>
                <c:pt idx="176">
                  <c:v>1.5660352134346245E-3</c:v>
                </c:pt>
                <c:pt idx="177">
                  <c:v>8.6705429207795115E-4</c:v>
                </c:pt>
                <c:pt idx="178">
                  <c:v>8.6705429207795115E-4</c:v>
                </c:pt>
                <c:pt idx="180">
                  <c:v>1.7896870713203228E-3</c:v>
                </c:pt>
                <c:pt idx="181">
                  <c:v>1.7896870713203228E-3</c:v>
                </c:pt>
                <c:pt idx="182">
                  <c:v>1.868581592393892E-3</c:v>
                </c:pt>
                <c:pt idx="183">
                  <c:v>1.9285815981541221E-3</c:v>
                </c:pt>
                <c:pt idx="184">
                  <c:v>1.9685815971436371E-3</c:v>
                </c:pt>
                <c:pt idx="185">
                  <c:v>6.8536671173946573E-4</c:v>
                </c:pt>
                <c:pt idx="186">
                  <c:v>7.1536670734362318E-4</c:v>
                </c:pt>
                <c:pt idx="187">
                  <c:v>1.927530862664617E-3</c:v>
                </c:pt>
                <c:pt idx="188">
                  <c:v>1.0899431861492448E-3</c:v>
                </c:pt>
                <c:pt idx="189">
                  <c:v>6.9472456887836875E-4</c:v>
                </c:pt>
                <c:pt idx="190">
                  <c:v>6.9472456887836875E-4</c:v>
                </c:pt>
                <c:pt idx="191">
                  <c:v>7.9472457362811388E-4</c:v>
                </c:pt>
                <c:pt idx="192">
                  <c:v>2.6429313765935492E-3</c:v>
                </c:pt>
                <c:pt idx="193">
                  <c:v>2.6429313765935492E-3</c:v>
                </c:pt>
                <c:pt idx="194">
                  <c:v>-7.0531304010412743E-5</c:v>
                </c:pt>
                <c:pt idx="195">
                  <c:v>-7.0531304010412743E-5</c:v>
                </c:pt>
                <c:pt idx="196">
                  <c:v>-5.8877140968693897E-5</c:v>
                </c:pt>
                <c:pt idx="197">
                  <c:v>-5.8877140968693897E-5</c:v>
                </c:pt>
                <c:pt idx="198">
                  <c:v>1.4728928313426648E-3</c:v>
                </c:pt>
                <c:pt idx="199">
                  <c:v>1.4728928313426648E-3</c:v>
                </c:pt>
                <c:pt idx="200">
                  <c:v>7.3684616651192858E-5</c:v>
                </c:pt>
                <c:pt idx="201">
                  <c:v>1.9734855530589845E-4</c:v>
                </c:pt>
                <c:pt idx="202">
                  <c:v>1.9734855530589845E-4</c:v>
                </c:pt>
                <c:pt idx="203">
                  <c:v>-4.6510550359215586E-3</c:v>
                </c:pt>
                <c:pt idx="204">
                  <c:v>-4.6510550359215586E-3</c:v>
                </c:pt>
                <c:pt idx="205">
                  <c:v>-1.9288754008818798E-3</c:v>
                </c:pt>
                <c:pt idx="206">
                  <c:v>-2.9565992805696828E-4</c:v>
                </c:pt>
                <c:pt idx="207">
                  <c:v>-1.3118935479804472E-3</c:v>
                </c:pt>
                <c:pt idx="208">
                  <c:v>-2.3443569818073495E-3</c:v>
                </c:pt>
                <c:pt idx="209">
                  <c:v>-2.56741846993086E-3</c:v>
                </c:pt>
                <c:pt idx="210">
                  <c:v>-1.545118168297499E-3</c:v>
                </c:pt>
                <c:pt idx="211">
                  <c:v>-1.6263116533600797E-3</c:v>
                </c:pt>
                <c:pt idx="212">
                  <c:v>-1.2397231863837122E-3</c:v>
                </c:pt>
                <c:pt idx="213">
                  <c:v>-1.0488038550256484E-3</c:v>
                </c:pt>
                <c:pt idx="214">
                  <c:v>-2.8964928011358526E-3</c:v>
                </c:pt>
                <c:pt idx="215">
                  <c:v>-3.1340216746458815E-3</c:v>
                </c:pt>
                <c:pt idx="216">
                  <c:v>-2.1717091754286932E-3</c:v>
                </c:pt>
                <c:pt idx="217">
                  <c:v>-1.5017091741644228E-3</c:v>
                </c:pt>
                <c:pt idx="218">
                  <c:v>-1.4617091751749078E-3</c:v>
                </c:pt>
                <c:pt idx="219">
                  <c:v>-8.6170917578026751E-4</c:v>
                </c:pt>
                <c:pt idx="220">
                  <c:v>-6.9320784932985768E-4</c:v>
                </c:pt>
                <c:pt idx="221">
                  <c:v>-6.9320784932985768E-4</c:v>
                </c:pt>
                <c:pt idx="222">
                  <c:v>-2.6281619841150849E-3</c:v>
                </c:pt>
                <c:pt idx="223">
                  <c:v>-1.7681409783278368E-3</c:v>
                </c:pt>
                <c:pt idx="225">
                  <c:v>-2.4621830538041345E-3</c:v>
                </c:pt>
                <c:pt idx="226">
                  <c:v>-4.3502553205285177E-3</c:v>
                </c:pt>
                <c:pt idx="227">
                  <c:v>-2.5078696653230703E-3</c:v>
                </c:pt>
                <c:pt idx="229">
                  <c:v>-2.0833166560813021E-3</c:v>
                </c:pt>
                <c:pt idx="230">
                  <c:v>-2.4168159454749927E-3</c:v>
                </c:pt>
                <c:pt idx="231">
                  <c:v>-3.4993248293026524E-3</c:v>
                </c:pt>
                <c:pt idx="232">
                  <c:v>-2.9873449504371763E-3</c:v>
                </c:pt>
                <c:pt idx="233">
                  <c:v>-3.2698291421597303E-3</c:v>
                </c:pt>
                <c:pt idx="234">
                  <c:v>-2.7144344015073152E-3</c:v>
                </c:pt>
                <c:pt idx="235">
                  <c:v>-2.7144344015073152E-3</c:v>
                </c:pt>
                <c:pt idx="236">
                  <c:v>-2.4765040707597774E-3</c:v>
                </c:pt>
                <c:pt idx="237">
                  <c:v>-2.8185721558819377E-3</c:v>
                </c:pt>
                <c:pt idx="238">
                  <c:v>-2.8543469279236344E-3</c:v>
                </c:pt>
                <c:pt idx="239">
                  <c:v>-4.9320362588276545E-3</c:v>
                </c:pt>
                <c:pt idx="240">
                  <c:v>-5.0371514430593289E-3</c:v>
                </c:pt>
                <c:pt idx="241">
                  <c:v>-5.3153436297570522E-3</c:v>
                </c:pt>
                <c:pt idx="242">
                  <c:v>-1.1713606864706128E-2</c:v>
                </c:pt>
                <c:pt idx="243">
                  <c:v>-7.4419092969475464E-3</c:v>
                </c:pt>
                <c:pt idx="244">
                  <c:v>-8.3112413913120631E-3</c:v>
                </c:pt>
                <c:pt idx="245">
                  <c:v>-2.7764113209529651E-3</c:v>
                </c:pt>
                <c:pt idx="246">
                  <c:v>-7.5365377687799384E-3</c:v>
                </c:pt>
                <c:pt idx="247">
                  <c:v>-8.3938469635738144E-3</c:v>
                </c:pt>
                <c:pt idx="248">
                  <c:v>-1.3078590623944397E-2</c:v>
                </c:pt>
                <c:pt idx="249">
                  <c:v>-6.895468460036136E-3</c:v>
                </c:pt>
                <c:pt idx="250">
                  <c:v>-8.3076858959545419E-3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0FC-4F7E-AD97-A4FD6991A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7490504"/>
        <c:axId val="1"/>
      </c:scatterChart>
      <c:valAx>
        <c:axId val="77749050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31404958677685"/>
              <c:y val="0.870091903164672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1239669421487603E-2"/>
              <c:y val="0.386707583002275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749050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8.2644628099173556E-3"/>
          <c:y val="0.9214501510574018"/>
          <c:w val="0.98016528925619828"/>
          <c:h val="0.9818731117824773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VW Boo - O-C Diagr.</a:t>
            </a:r>
          </a:p>
        </c:rich>
      </c:tx>
      <c:layout>
        <c:manualLayout>
          <c:xMode val="edge"/>
          <c:yMode val="edge"/>
          <c:x val="0.36963748343338271"/>
          <c:y val="3.3132530120481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56458778843689"/>
          <c:y val="0.14457831325301204"/>
          <c:w val="0.80528182575582996"/>
          <c:h val="0.66566265060240959"/>
        </c:manualLayout>
      </c:layout>
      <c:scatterChart>
        <c:scatterStyle val="lineMarker"/>
        <c:varyColors val="0"/>
        <c:ser>
          <c:idx val="0"/>
          <c:order val="0"/>
          <c:tx>
            <c:strRef>
              <c:f>A!$H$20:$H$20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A!$F$21:$F$876</c:f>
              <c:numCache>
                <c:formatCode>General</c:formatCode>
                <c:ptCount val="856"/>
                <c:pt idx="0">
                  <c:v>-6198.5</c:v>
                </c:pt>
                <c:pt idx="1">
                  <c:v>-5182</c:v>
                </c:pt>
                <c:pt idx="2">
                  <c:v>0.5</c:v>
                </c:pt>
                <c:pt idx="3">
                  <c:v>0.5</c:v>
                </c:pt>
                <c:pt idx="4">
                  <c:v>3.5</c:v>
                </c:pt>
                <c:pt idx="5">
                  <c:v>9.5</c:v>
                </c:pt>
                <c:pt idx="6">
                  <c:v>12</c:v>
                </c:pt>
                <c:pt idx="7">
                  <c:v>15</c:v>
                </c:pt>
                <c:pt idx="8">
                  <c:v>21</c:v>
                </c:pt>
                <c:pt idx="9">
                  <c:v>61.5</c:v>
                </c:pt>
                <c:pt idx="10">
                  <c:v>96.5</c:v>
                </c:pt>
                <c:pt idx="11">
                  <c:v>114.5</c:v>
                </c:pt>
                <c:pt idx="12">
                  <c:v>117</c:v>
                </c:pt>
                <c:pt idx="13">
                  <c:v>207.5</c:v>
                </c:pt>
                <c:pt idx="14">
                  <c:v>210.5</c:v>
                </c:pt>
                <c:pt idx="15">
                  <c:v>280.5</c:v>
                </c:pt>
                <c:pt idx="16">
                  <c:v>283.5</c:v>
                </c:pt>
                <c:pt idx="17">
                  <c:v>298</c:v>
                </c:pt>
                <c:pt idx="18">
                  <c:v>1189.5</c:v>
                </c:pt>
                <c:pt idx="19">
                  <c:v>1204</c:v>
                </c:pt>
                <c:pt idx="20">
                  <c:v>1207</c:v>
                </c:pt>
                <c:pt idx="21">
                  <c:v>11551.5</c:v>
                </c:pt>
                <c:pt idx="22">
                  <c:v>11621.5</c:v>
                </c:pt>
                <c:pt idx="23">
                  <c:v>11671</c:v>
                </c:pt>
                <c:pt idx="24">
                  <c:v>11755.5</c:v>
                </c:pt>
                <c:pt idx="25">
                  <c:v>11831.5</c:v>
                </c:pt>
                <c:pt idx="26">
                  <c:v>11846</c:v>
                </c:pt>
                <c:pt idx="27">
                  <c:v>11893</c:v>
                </c:pt>
                <c:pt idx="28">
                  <c:v>11893</c:v>
                </c:pt>
                <c:pt idx="29">
                  <c:v>12862.5</c:v>
                </c:pt>
                <c:pt idx="30">
                  <c:v>12862.5</c:v>
                </c:pt>
                <c:pt idx="31">
                  <c:v>13827</c:v>
                </c:pt>
                <c:pt idx="32">
                  <c:v>13905.5</c:v>
                </c:pt>
                <c:pt idx="33">
                  <c:v>14031</c:v>
                </c:pt>
                <c:pt idx="34">
                  <c:v>14031</c:v>
                </c:pt>
                <c:pt idx="35">
                  <c:v>15030.5</c:v>
                </c:pt>
                <c:pt idx="36">
                  <c:v>15091.5</c:v>
                </c:pt>
                <c:pt idx="37">
                  <c:v>15944.5</c:v>
                </c:pt>
                <c:pt idx="38">
                  <c:v>16064.5</c:v>
                </c:pt>
                <c:pt idx="39">
                  <c:v>16064.5</c:v>
                </c:pt>
                <c:pt idx="40">
                  <c:v>17069.5</c:v>
                </c:pt>
                <c:pt idx="41">
                  <c:v>17244.5</c:v>
                </c:pt>
                <c:pt idx="42">
                  <c:v>28971.5</c:v>
                </c:pt>
                <c:pt idx="43">
                  <c:v>28974</c:v>
                </c:pt>
                <c:pt idx="44">
                  <c:v>28974.5</c:v>
                </c:pt>
                <c:pt idx="45">
                  <c:v>33145</c:v>
                </c:pt>
                <c:pt idx="46">
                  <c:v>33171</c:v>
                </c:pt>
                <c:pt idx="47">
                  <c:v>33174</c:v>
                </c:pt>
                <c:pt idx="48">
                  <c:v>33439.5</c:v>
                </c:pt>
                <c:pt idx="49">
                  <c:v>33442.5</c:v>
                </c:pt>
                <c:pt idx="50">
                  <c:v>34520.5</c:v>
                </c:pt>
                <c:pt idx="51">
                  <c:v>35316</c:v>
                </c:pt>
                <c:pt idx="52">
                  <c:v>35386.5</c:v>
                </c:pt>
                <c:pt idx="53">
                  <c:v>35576</c:v>
                </c:pt>
                <c:pt idx="54">
                  <c:v>35595.5</c:v>
                </c:pt>
                <c:pt idx="55">
                  <c:v>38473</c:v>
                </c:pt>
                <c:pt idx="56">
                  <c:v>39429.5</c:v>
                </c:pt>
                <c:pt idx="57">
                  <c:v>39429.5</c:v>
                </c:pt>
                <c:pt idx="58">
                  <c:v>39709.5</c:v>
                </c:pt>
                <c:pt idx="59">
                  <c:v>40743</c:v>
                </c:pt>
                <c:pt idx="60">
                  <c:v>40776</c:v>
                </c:pt>
                <c:pt idx="61">
                  <c:v>41680.5</c:v>
                </c:pt>
                <c:pt idx="62">
                  <c:v>41681</c:v>
                </c:pt>
                <c:pt idx="63">
                  <c:v>41777</c:v>
                </c:pt>
                <c:pt idx="64">
                  <c:v>41777</c:v>
                </c:pt>
                <c:pt idx="65">
                  <c:v>41829.5</c:v>
                </c:pt>
                <c:pt idx="66">
                  <c:v>41835.5</c:v>
                </c:pt>
                <c:pt idx="67">
                  <c:v>41835.5</c:v>
                </c:pt>
                <c:pt idx="68">
                  <c:v>41835.5</c:v>
                </c:pt>
                <c:pt idx="69">
                  <c:v>42554.5</c:v>
                </c:pt>
                <c:pt idx="70">
                  <c:v>42560.5</c:v>
                </c:pt>
                <c:pt idx="71">
                  <c:v>42752.5</c:v>
                </c:pt>
                <c:pt idx="72">
                  <c:v>42752.5</c:v>
                </c:pt>
                <c:pt idx="73">
                  <c:v>42755.5</c:v>
                </c:pt>
                <c:pt idx="74">
                  <c:v>42755.5</c:v>
                </c:pt>
                <c:pt idx="75">
                  <c:v>42770</c:v>
                </c:pt>
                <c:pt idx="76">
                  <c:v>42776.5</c:v>
                </c:pt>
                <c:pt idx="77">
                  <c:v>43065</c:v>
                </c:pt>
                <c:pt idx="78">
                  <c:v>43983.5</c:v>
                </c:pt>
                <c:pt idx="79">
                  <c:v>45986.5</c:v>
                </c:pt>
                <c:pt idx="80">
                  <c:v>46057.5</c:v>
                </c:pt>
                <c:pt idx="81">
                  <c:v>46060.5</c:v>
                </c:pt>
                <c:pt idx="82">
                  <c:v>46094.5</c:v>
                </c:pt>
                <c:pt idx="83">
                  <c:v>46123.5</c:v>
                </c:pt>
                <c:pt idx="84">
                  <c:v>46126.5</c:v>
                </c:pt>
                <c:pt idx="85">
                  <c:v>46129.5</c:v>
                </c:pt>
                <c:pt idx="86">
                  <c:v>47026.5</c:v>
                </c:pt>
                <c:pt idx="87">
                  <c:v>47041</c:v>
                </c:pt>
                <c:pt idx="88">
                  <c:v>47041</c:v>
                </c:pt>
                <c:pt idx="89">
                  <c:v>47070.5</c:v>
                </c:pt>
                <c:pt idx="90">
                  <c:v>49001.5</c:v>
                </c:pt>
                <c:pt idx="91">
                  <c:v>50615.5</c:v>
                </c:pt>
                <c:pt idx="92">
                  <c:v>51228</c:v>
                </c:pt>
                <c:pt idx="93">
                  <c:v>51259.5</c:v>
                </c:pt>
                <c:pt idx="94">
                  <c:v>51259.5</c:v>
                </c:pt>
                <c:pt idx="95">
                  <c:v>51405.5</c:v>
                </c:pt>
                <c:pt idx="96">
                  <c:v>52495</c:v>
                </c:pt>
                <c:pt idx="97">
                  <c:v>52495.5</c:v>
                </c:pt>
                <c:pt idx="98">
                  <c:v>53240.5</c:v>
                </c:pt>
                <c:pt idx="99">
                  <c:v>53313.5</c:v>
                </c:pt>
                <c:pt idx="100">
                  <c:v>53462</c:v>
                </c:pt>
                <c:pt idx="101">
                  <c:v>53462</c:v>
                </c:pt>
                <c:pt idx="102">
                  <c:v>53495</c:v>
                </c:pt>
                <c:pt idx="103">
                  <c:v>54373.5</c:v>
                </c:pt>
                <c:pt idx="104">
                  <c:v>54373.5</c:v>
                </c:pt>
                <c:pt idx="105">
                  <c:v>54418</c:v>
                </c:pt>
                <c:pt idx="106">
                  <c:v>54450</c:v>
                </c:pt>
                <c:pt idx="107">
                  <c:v>54532</c:v>
                </c:pt>
                <c:pt idx="108">
                  <c:v>54585</c:v>
                </c:pt>
                <c:pt idx="109">
                  <c:v>54611</c:v>
                </c:pt>
                <c:pt idx="110">
                  <c:v>55250.5</c:v>
                </c:pt>
                <c:pt idx="111">
                  <c:v>55594.5</c:v>
                </c:pt>
                <c:pt idx="112">
                  <c:v>55633.5</c:v>
                </c:pt>
                <c:pt idx="113">
                  <c:v>55656.5</c:v>
                </c:pt>
                <c:pt idx="114">
                  <c:v>55659.5</c:v>
                </c:pt>
                <c:pt idx="115">
                  <c:v>56331.5</c:v>
                </c:pt>
                <c:pt idx="116">
                  <c:v>56331.5</c:v>
                </c:pt>
                <c:pt idx="117">
                  <c:v>56704.5</c:v>
                </c:pt>
                <c:pt idx="118">
                  <c:v>57690</c:v>
                </c:pt>
                <c:pt idx="119">
                  <c:v>57782.5</c:v>
                </c:pt>
                <c:pt idx="120">
                  <c:v>58721.5</c:v>
                </c:pt>
                <c:pt idx="121">
                  <c:v>58823.5</c:v>
                </c:pt>
                <c:pt idx="122">
                  <c:v>58837</c:v>
                </c:pt>
                <c:pt idx="123">
                  <c:v>58849.5</c:v>
                </c:pt>
                <c:pt idx="124">
                  <c:v>59830.5</c:v>
                </c:pt>
                <c:pt idx="125">
                  <c:v>60838.5</c:v>
                </c:pt>
                <c:pt idx="126">
                  <c:v>60964.5</c:v>
                </c:pt>
                <c:pt idx="127">
                  <c:v>60977.5</c:v>
                </c:pt>
                <c:pt idx="128">
                  <c:v>60977.5</c:v>
                </c:pt>
                <c:pt idx="129">
                  <c:v>60977.5</c:v>
                </c:pt>
                <c:pt idx="130">
                  <c:v>60984.5</c:v>
                </c:pt>
                <c:pt idx="131">
                  <c:v>60990</c:v>
                </c:pt>
                <c:pt idx="132">
                  <c:v>61043.5</c:v>
                </c:pt>
                <c:pt idx="133">
                  <c:v>61067</c:v>
                </c:pt>
                <c:pt idx="134">
                  <c:v>61964</c:v>
                </c:pt>
                <c:pt idx="135">
                  <c:v>62028</c:v>
                </c:pt>
                <c:pt idx="136">
                  <c:v>62042</c:v>
                </c:pt>
                <c:pt idx="137">
                  <c:v>62042</c:v>
                </c:pt>
                <c:pt idx="138">
                  <c:v>62042</c:v>
                </c:pt>
                <c:pt idx="139">
                  <c:v>62112.5</c:v>
                </c:pt>
                <c:pt idx="140">
                  <c:v>62112.5</c:v>
                </c:pt>
                <c:pt idx="141">
                  <c:v>62874.5</c:v>
                </c:pt>
                <c:pt idx="142">
                  <c:v>62933</c:v>
                </c:pt>
                <c:pt idx="143">
                  <c:v>62934</c:v>
                </c:pt>
                <c:pt idx="144">
                  <c:v>62934</c:v>
                </c:pt>
                <c:pt idx="145">
                  <c:v>63135</c:v>
                </c:pt>
                <c:pt idx="146">
                  <c:v>63160.5</c:v>
                </c:pt>
                <c:pt idx="147">
                  <c:v>63160.5</c:v>
                </c:pt>
                <c:pt idx="148">
                  <c:v>63160.5</c:v>
                </c:pt>
                <c:pt idx="149">
                  <c:v>63292</c:v>
                </c:pt>
                <c:pt idx="150">
                  <c:v>63849.5</c:v>
                </c:pt>
                <c:pt idx="151">
                  <c:v>63984</c:v>
                </c:pt>
                <c:pt idx="152">
                  <c:v>63987</c:v>
                </c:pt>
                <c:pt idx="153">
                  <c:v>64083.5</c:v>
                </c:pt>
                <c:pt idx="154">
                  <c:v>64238.5</c:v>
                </c:pt>
                <c:pt idx="155">
                  <c:v>64277.5</c:v>
                </c:pt>
                <c:pt idx="156">
                  <c:v>64303.5</c:v>
                </c:pt>
                <c:pt idx="157">
                  <c:v>64338.5</c:v>
                </c:pt>
                <c:pt idx="158">
                  <c:v>64970</c:v>
                </c:pt>
                <c:pt idx="159">
                  <c:v>64990.5</c:v>
                </c:pt>
                <c:pt idx="160">
                  <c:v>65106.5</c:v>
                </c:pt>
                <c:pt idx="161">
                  <c:v>65229</c:v>
                </c:pt>
                <c:pt idx="162">
                  <c:v>65272</c:v>
                </c:pt>
                <c:pt idx="163">
                  <c:v>65286.5</c:v>
                </c:pt>
                <c:pt idx="164">
                  <c:v>65303.5</c:v>
                </c:pt>
                <c:pt idx="165">
                  <c:v>65379.5</c:v>
                </c:pt>
                <c:pt idx="166">
                  <c:v>66319.5</c:v>
                </c:pt>
                <c:pt idx="167">
                  <c:v>66966.5</c:v>
                </c:pt>
                <c:pt idx="168">
                  <c:v>67271</c:v>
                </c:pt>
                <c:pt idx="169">
                  <c:v>67295</c:v>
                </c:pt>
                <c:pt idx="170">
                  <c:v>67332</c:v>
                </c:pt>
                <c:pt idx="171">
                  <c:v>67400.5</c:v>
                </c:pt>
                <c:pt idx="172">
                  <c:v>68302.5</c:v>
                </c:pt>
                <c:pt idx="173">
                  <c:v>68305</c:v>
                </c:pt>
                <c:pt idx="174">
                  <c:v>68311</c:v>
                </c:pt>
                <c:pt idx="175">
                  <c:v>68311</c:v>
                </c:pt>
                <c:pt idx="176">
                  <c:v>68311</c:v>
                </c:pt>
                <c:pt idx="177">
                  <c:v>68320.5</c:v>
                </c:pt>
                <c:pt idx="178">
                  <c:v>68320.5</c:v>
                </c:pt>
                <c:pt idx="179">
                  <c:v>68323.5</c:v>
                </c:pt>
                <c:pt idx="180">
                  <c:v>68335</c:v>
                </c:pt>
                <c:pt idx="181">
                  <c:v>68335</c:v>
                </c:pt>
                <c:pt idx="182">
                  <c:v>68381</c:v>
                </c:pt>
                <c:pt idx="183">
                  <c:v>68381</c:v>
                </c:pt>
                <c:pt idx="184">
                  <c:v>68381</c:v>
                </c:pt>
                <c:pt idx="185">
                  <c:v>68389.5</c:v>
                </c:pt>
                <c:pt idx="186">
                  <c:v>68389.5</c:v>
                </c:pt>
                <c:pt idx="187">
                  <c:v>68390</c:v>
                </c:pt>
                <c:pt idx="188">
                  <c:v>68427.5</c:v>
                </c:pt>
                <c:pt idx="189">
                  <c:v>68465.5</c:v>
                </c:pt>
                <c:pt idx="190">
                  <c:v>68465.5</c:v>
                </c:pt>
                <c:pt idx="191">
                  <c:v>68465.5</c:v>
                </c:pt>
                <c:pt idx="192">
                  <c:v>68472</c:v>
                </c:pt>
                <c:pt idx="193">
                  <c:v>68472</c:v>
                </c:pt>
                <c:pt idx="194">
                  <c:v>69296.5</c:v>
                </c:pt>
                <c:pt idx="195">
                  <c:v>69296.5</c:v>
                </c:pt>
                <c:pt idx="196">
                  <c:v>69424.5</c:v>
                </c:pt>
                <c:pt idx="197">
                  <c:v>69424.5</c:v>
                </c:pt>
                <c:pt idx="198">
                  <c:v>69445</c:v>
                </c:pt>
                <c:pt idx="199">
                  <c:v>69445</c:v>
                </c:pt>
                <c:pt idx="200">
                  <c:v>69467.5</c:v>
                </c:pt>
                <c:pt idx="201">
                  <c:v>69553</c:v>
                </c:pt>
                <c:pt idx="202">
                  <c:v>69553</c:v>
                </c:pt>
                <c:pt idx="203">
                  <c:v>69604.5</c:v>
                </c:pt>
                <c:pt idx="204">
                  <c:v>69604.5</c:v>
                </c:pt>
                <c:pt idx="205">
                  <c:v>70177.5</c:v>
                </c:pt>
                <c:pt idx="206">
                  <c:v>70224</c:v>
                </c:pt>
                <c:pt idx="207">
                  <c:v>70227</c:v>
                </c:pt>
                <c:pt idx="208">
                  <c:v>70233</c:v>
                </c:pt>
                <c:pt idx="209">
                  <c:v>70308.5</c:v>
                </c:pt>
                <c:pt idx="210">
                  <c:v>70309</c:v>
                </c:pt>
                <c:pt idx="211">
                  <c:v>70343.5</c:v>
                </c:pt>
                <c:pt idx="212">
                  <c:v>70423</c:v>
                </c:pt>
                <c:pt idx="213">
                  <c:v>70460</c:v>
                </c:pt>
                <c:pt idx="214">
                  <c:v>70460.5</c:v>
                </c:pt>
                <c:pt idx="215">
                  <c:v>70480.5</c:v>
                </c:pt>
                <c:pt idx="216">
                  <c:v>70481</c:v>
                </c:pt>
                <c:pt idx="217">
                  <c:v>70481</c:v>
                </c:pt>
                <c:pt idx="218">
                  <c:v>70481</c:v>
                </c:pt>
                <c:pt idx="219">
                  <c:v>70481</c:v>
                </c:pt>
                <c:pt idx="220">
                  <c:v>70485</c:v>
                </c:pt>
                <c:pt idx="221">
                  <c:v>70485</c:v>
                </c:pt>
                <c:pt idx="222">
                  <c:v>71428</c:v>
                </c:pt>
                <c:pt idx="223">
                  <c:v>71470</c:v>
                </c:pt>
                <c:pt idx="224">
                  <c:v>71472.5</c:v>
                </c:pt>
                <c:pt idx="225">
                  <c:v>71509</c:v>
                </c:pt>
                <c:pt idx="226">
                  <c:v>71511.5</c:v>
                </c:pt>
                <c:pt idx="227">
                  <c:v>71512</c:v>
                </c:pt>
                <c:pt idx="228">
                  <c:v>71554</c:v>
                </c:pt>
                <c:pt idx="229">
                  <c:v>71592.5</c:v>
                </c:pt>
                <c:pt idx="230">
                  <c:v>71644</c:v>
                </c:pt>
                <c:pt idx="231">
                  <c:v>71656</c:v>
                </c:pt>
                <c:pt idx="232">
                  <c:v>71658.5</c:v>
                </c:pt>
                <c:pt idx="233">
                  <c:v>71670.5</c:v>
                </c:pt>
                <c:pt idx="234">
                  <c:v>71782</c:v>
                </c:pt>
                <c:pt idx="235">
                  <c:v>71782</c:v>
                </c:pt>
                <c:pt idx="236">
                  <c:v>72367</c:v>
                </c:pt>
                <c:pt idx="237">
                  <c:v>72436</c:v>
                </c:pt>
                <c:pt idx="238">
                  <c:v>72498</c:v>
                </c:pt>
                <c:pt idx="239">
                  <c:v>72559.5</c:v>
                </c:pt>
                <c:pt idx="240">
                  <c:v>72749</c:v>
                </c:pt>
                <c:pt idx="241">
                  <c:v>73765.5</c:v>
                </c:pt>
                <c:pt idx="242">
                  <c:v>73928.5</c:v>
                </c:pt>
                <c:pt idx="243">
                  <c:v>74683.5</c:v>
                </c:pt>
                <c:pt idx="244">
                  <c:v>74857.5</c:v>
                </c:pt>
                <c:pt idx="245">
                  <c:v>75719.5</c:v>
                </c:pt>
                <c:pt idx="246">
                  <c:v>75812.5</c:v>
                </c:pt>
                <c:pt idx="247">
                  <c:v>75813</c:v>
                </c:pt>
                <c:pt idx="248">
                  <c:v>75897.5</c:v>
                </c:pt>
                <c:pt idx="249">
                  <c:v>76955</c:v>
                </c:pt>
                <c:pt idx="250">
                  <c:v>78975</c:v>
                </c:pt>
              </c:numCache>
            </c:numRef>
          </c:xVal>
          <c:yVal>
            <c:numRef>
              <c:f>A!$H$21:$H$876</c:f>
              <c:numCache>
                <c:formatCode>General</c:formatCode>
                <c:ptCount val="856"/>
                <c:pt idx="28">
                  <c:v>-9.160262526711449E-2</c:v>
                </c:pt>
                <c:pt idx="30">
                  <c:v>-9.2036388428823557E-2</c:v>
                </c:pt>
                <c:pt idx="39">
                  <c:v>-7.8710869725910015E-2</c:v>
                </c:pt>
                <c:pt idx="40">
                  <c:v>-8.6438494246976916E-2</c:v>
                </c:pt>
                <c:pt idx="41">
                  <c:v>-4.1112458711722866E-2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FBC-44BE-AFF3-B530A181D56A}"/>
            </c:ext>
          </c:extLst>
        </c:ser>
        <c:ser>
          <c:idx val="1"/>
          <c:order val="1"/>
          <c:tx>
            <c:strRef>
              <c:f>A!$I$20:$I$20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A!$D$22:$D$44</c:f>
                <c:numCache>
                  <c:formatCode>General</c:formatCode>
                  <c:ptCount val="2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A!$F$21:$F$876</c:f>
              <c:numCache>
                <c:formatCode>General</c:formatCode>
                <c:ptCount val="856"/>
                <c:pt idx="0">
                  <c:v>-6198.5</c:v>
                </c:pt>
                <c:pt idx="1">
                  <c:v>-5182</c:v>
                </c:pt>
                <c:pt idx="2">
                  <c:v>0.5</c:v>
                </c:pt>
                <c:pt idx="3">
                  <c:v>0.5</c:v>
                </c:pt>
                <c:pt idx="4">
                  <c:v>3.5</c:v>
                </c:pt>
                <c:pt idx="5">
                  <c:v>9.5</c:v>
                </c:pt>
                <c:pt idx="6">
                  <c:v>12</c:v>
                </c:pt>
                <c:pt idx="7">
                  <c:v>15</c:v>
                </c:pt>
                <c:pt idx="8">
                  <c:v>21</c:v>
                </c:pt>
                <c:pt idx="9">
                  <c:v>61.5</c:v>
                </c:pt>
                <c:pt idx="10">
                  <c:v>96.5</c:v>
                </c:pt>
                <c:pt idx="11">
                  <c:v>114.5</c:v>
                </c:pt>
                <c:pt idx="12">
                  <c:v>117</c:v>
                </c:pt>
                <c:pt idx="13">
                  <c:v>207.5</c:v>
                </c:pt>
                <c:pt idx="14">
                  <c:v>210.5</c:v>
                </c:pt>
                <c:pt idx="15">
                  <c:v>280.5</c:v>
                </c:pt>
                <c:pt idx="16">
                  <c:v>283.5</c:v>
                </c:pt>
                <c:pt idx="17">
                  <c:v>298</c:v>
                </c:pt>
                <c:pt idx="18">
                  <c:v>1189.5</c:v>
                </c:pt>
                <c:pt idx="19">
                  <c:v>1204</c:v>
                </c:pt>
                <c:pt idx="20">
                  <c:v>1207</c:v>
                </c:pt>
                <c:pt idx="21">
                  <c:v>11551.5</c:v>
                </c:pt>
                <c:pt idx="22">
                  <c:v>11621.5</c:v>
                </c:pt>
                <c:pt idx="23">
                  <c:v>11671</c:v>
                </c:pt>
                <c:pt idx="24">
                  <c:v>11755.5</c:v>
                </c:pt>
                <c:pt idx="25">
                  <c:v>11831.5</c:v>
                </c:pt>
                <c:pt idx="26">
                  <c:v>11846</c:v>
                </c:pt>
                <c:pt idx="27">
                  <c:v>11893</c:v>
                </c:pt>
                <c:pt idx="28">
                  <c:v>11893</c:v>
                </c:pt>
                <c:pt idx="29">
                  <c:v>12862.5</c:v>
                </c:pt>
                <c:pt idx="30">
                  <c:v>12862.5</c:v>
                </c:pt>
                <c:pt idx="31">
                  <c:v>13827</c:v>
                </c:pt>
                <c:pt idx="32">
                  <c:v>13905.5</c:v>
                </c:pt>
                <c:pt idx="33">
                  <c:v>14031</c:v>
                </c:pt>
                <c:pt idx="34">
                  <c:v>14031</c:v>
                </c:pt>
                <c:pt idx="35">
                  <c:v>15030.5</c:v>
                </c:pt>
                <c:pt idx="36">
                  <c:v>15091.5</c:v>
                </c:pt>
                <c:pt idx="37">
                  <c:v>15944.5</c:v>
                </c:pt>
                <c:pt idx="38">
                  <c:v>16064.5</c:v>
                </c:pt>
                <c:pt idx="39">
                  <c:v>16064.5</c:v>
                </c:pt>
                <c:pt idx="40">
                  <c:v>17069.5</c:v>
                </c:pt>
                <c:pt idx="41">
                  <c:v>17244.5</c:v>
                </c:pt>
                <c:pt idx="42">
                  <c:v>28971.5</c:v>
                </c:pt>
                <c:pt idx="43">
                  <c:v>28974</c:v>
                </c:pt>
                <c:pt idx="44">
                  <c:v>28974.5</c:v>
                </c:pt>
                <c:pt idx="45">
                  <c:v>33145</c:v>
                </c:pt>
                <c:pt idx="46">
                  <c:v>33171</c:v>
                </c:pt>
                <c:pt idx="47">
                  <c:v>33174</c:v>
                </c:pt>
                <c:pt idx="48">
                  <c:v>33439.5</c:v>
                </c:pt>
                <c:pt idx="49">
                  <c:v>33442.5</c:v>
                </c:pt>
                <c:pt idx="50">
                  <c:v>34520.5</c:v>
                </c:pt>
                <c:pt idx="51">
                  <c:v>35316</c:v>
                </c:pt>
                <c:pt idx="52">
                  <c:v>35386.5</c:v>
                </c:pt>
                <c:pt idx="53">
                  <c:v>35576</c:v>
                </c:pt>
                <c:pt idx="54">
                  <c:v>35595.5</c:v>
                </c:pt>
                <c:pt idx="55">
                  <c:v>38473</c:v>
                </c:pt>
                <c:pt idx="56">
                  <c:v>39429.5</c:v>
                </c:pt>
                <c:pt idx="57">
                  <c:v>39429.5</c:v>
                </c:pt>
                <c:pt idx="58">
                  <c:v>39709.5</c:v>
                </c:pt>
                <c:pt idx="59">
                  <c:v>40743</c:v>
                </c:pt>
                <c:pt idx="60">
                  <c:v>40776</c:v>
                </c:pt>
                <c:pt idx="61">
                  <c:v>41680.5</c:v>
                </c:pt>
                <c:pt idx="62">
                  <c:v>41681</c:v>
                </c:pt>
                <c:pt idx="63">
                  <c:v>41777</c:v>
                </c:pt>
                <c:pt idx="64">
                  <c:v>41777</c:v>
                </c:pt>
                <c:pt idx="65">
                  <c:v>41829.5</c:v>
                </c:pt>
                <c:pt idx="66">
                  <c:v>41835.5</c:v>
                </c:pt>
                <c:pt idx="67">
                  <c:v>41835.5</c:v>
                </c:pt>
                <c:pt idx="68">
                  <c:v>41835.5</c:v>
                </c:pt>
                <c:pt idx="69">
                  <c:v>42554.5</c:v>
                </c:pt>
                <c:pt idx="70">
                  <c:v>42560.5</c:v>
                </c:pt>
                <c:pt idx="71">
                  <c:v>42752.5</c:v>
                </c:pt>
                <c:pt idx="72">
                  <c:v>42752.5</c:v>
                </c:pt>
                <c:pt idx="73">
                  <c:v>42755.5</c:v>
                </c:pt>
                <c:pt idx="74">
                  <c:v>42755.5</c:v>
                </c:pt>
                <c:pt idx="75">
                  <c:v>42770</c:v>
                </c:pt>
                <c:pt idx="76">
                  <c:v>42776.5</c:v>
                </c:pt>
                <c:pt idx="77">
                  <c:v>43065</c:v>
                </c:pt>
                <c:pt idx="78">
                  <c:v>43983.5</c:v>
                </c:pt>
                <c:pt idx="79">
                  <c:v>45986.5</c:v>
                </c:pt>
                <c:pt idx="80">
                  <c:v>46057.5</c:v>
                </c:pt>
                <c:pt idx="81">
                  <c:v>46060.5</c:v>
                </c:pt>
                <c:pt idx="82">
                  <c:v>46094.5</c:v>
                </c:pt>
                <c:pt idx="83">
                  <c:v>46123.5</c:v>
                </c:pt>
                <c:pt idx="84">
                  <c:v>46126.5</c:v>
                </c:pt>
                <c:pt idx="85">
                  <c:v>46129.5</c:v>
                </c:pt>
                <c:pt idx="86">
                  <c:v>47026.5</c:v>
                </c:pt>
                <c:pt idx="87">
                  <c:v>47041</c:v>
                </c:pt>
                <c:pt idx="88">
                  <c:v>47041</c:v>
                </c:pt>
                <c:pt idx="89">
                  <c:v>47070.5</c:v>
                </c:pt>
                <c:pt idx="90">
                  <c:v>49001.5</c:v>
                </c:pt>
                <c:pt idx="91">
                  <c:v>50615.5</c:v>
                </c:pt>
                <c:pt idx="92">
                  <c:v>51228</c:v>
                </c:pt>
                <c:pt idx="93">
                  <c:v>51259.5</c:v>
                </c:pt>
                <c:pt idx="94">
                  <c:v>51259.5</c:v>
                </c:pt>
                <c:pt idx="95">
                  <c:v>51405.5</c:v>
                </c:pt>
                <c:pt idx="96">
                  <c:v>52495</c:v>
                </c:pt>
                <c:pt idx="97">
                  <c:v>52495.5</c:v>
                </c:pt>
                <c:pt idx="98">
                  <c:v>53240.5</c:v>
                </c:pt>
                <c:pt idx="99">
                  <c:v>53313.5</c:v>
                </c:pt>
                <c:pt idx="100">
                  <c:v>53462</c:v>
                </c:pt>
                <c:pt idx="101">
                  <c:v>53462</c:v>
                </c:pt>
                <c:pt idx="102">
                  <c:v>53495</c:v>
                </c:pt>
                <c:pt idx="103">
                  <c:v>54373.5</c:v>
                </c:pt>
                <c:pt idx="104">
                  <c:v>54373.5</c:v>
                </c:pt>
                <c:pt idx="105">
                  <c:v>54418</c:v>
                </c:pt>
                <c:pt idx="106">
                  <c:v>54450</c:v>
                </c:pt>
                <c:pt idx="107">
                  <c:v>54532</c:v>
                </c:pt>
                <c:pt idx="108">
                  <c:v>54585</c:v>
                </c:pt>
                <c:pt idx="109">
                  <c:v>54611</c:v>
                </c:pt>
                <c:pt idx="110">
                  <c:v>55250.5</c:v>
                </c:pt>
                <c:pt idx="111">
                  <c:v>55594.5</c:v>
                </c:pt>
                <c:pt idx="112">
                  <c:v>55633.5</c:v>
                </c:pt>
                <c:pt idx="113">
                  <c:v>55656.5</c:v>
                </c:pt>
                <c:pt idx="114">
                  <c:v>55659.5</c:v>
                </c:pt>
                <c:pt idx="115">
                  <c:v>56331.5</c:v>
                </c:pt>
                <c:pt idx="116">
                  <c:v>56331.5</c:v>
                </c:pt>
                <c:pt idx="117">
                  <c:v>56704.5</c:v>
                </c:pt>
                <c:pt idx="118">
                  <c:v>57690</c:v>
                </c:pt>
                <c:pt idx="119">
                  <c:v>57782.5</c:v>
                </c:pt>
                <c:pt idx="120">
                  <c:v>58721.5</c:v>
                </c:pt>
                <c:pt idx="121">
                  <c:v>58823.5</c:v>
                </c:pt>
                <c:pt idx="122">
                  <c:v>58837</c:v>
                </c:pt>
                <c:pt idx="123">
                  <c:v>58849.5</c:v>
                </c:pt>
                <c:pt idx="124">
                  <c:v>59830.5</c:v>
                </c:pt>
                <c:pt idx="125">
                  <c:v>60838.5</c:v>
                </c:pt>
                <c:pt idx="126">
                  <c:v>60964.5</c:v>
                </c:pt>
                <c:pt idx="127">
                  <c:v>60977.5</c:v>
                </c:pt>
                <c:pt idx="128">
                  <c:v>60977.5</c:v>
                </c:pt>
                <c:pt idx="129">
                  <c:v>60977.5</c:v>
                </c:pt>
                <c:pt idx="130">
                  <c:v>60984.5</c:v>
                </c:pt>
                <c:pt idx="131">
                  <c:v>60990</c:v>
                </c:pt>
                <c:pt idx="132">
                  <c:v>61043.5</c:v>
                </c:pt>
                <c:pt idx="133">
                  <c:v>61067</c:v>
                </c:pt>
                <c:pt idx="134">
                  <c:v>61964</c:v>
                </c:pt>
                <c:pt idx="135">
                  <c:v>62028</c:v>
                </c:pt>
                <c:pt idx="136">
                  <c:v>62042</c:v>
                </c:pt>
                <c:pt idx="137">
                  <c:v>62042</c:v>
                </c:pt>
                <c:pt idx="138">
                  <c:v>62042</c:v>
                </c:pt>
                <c:pt idx="139">
                  <c:v>62112.5</c:v>
                </c:pt>
                <c:pt idx="140">
                  <c:v>62112.5</c:v>
                </c:pt>
                <c:pt idx="141">
                  <c:v>62874.5</c:v>
                </c:pt>
                <c:pt idx="142">
                  <c:v>62933</c:v>
                </c:pt>
                <c:pt idx="143">
                  <c:v>62934</c:v>
                </c:pt>
                <c:pt idx="144">
                  <c:v>62934</c:v>
                </c:pt>
                <c:pt idx="145">
                  <c:v>63135</c:v>
                </c:pt>
                <c:pt idx="146">
                  <c:v>63160.5</c:v>
                </c:pt>
                <c:pt idx="147">
                  <c:v>63160.5</c:v>
                </c:pt>
                <c:pt idx="148">
                  <c:v>63160.5</c:v>
                </c:pt>
                <c:pt idx="149">
                  <c:v>63292</c:v>
                </c:pt>
                <c:pt idx="150">
                  <c:v>63849.5</c:v>
                </c:pt>
                <c:pt idx="151">
                  <c:v>63984</c:v>
                </c:pt>
                <c:pt idx="152">
                  <c:v>63987</c:v>
                </c:pt>
                <c:pt idx="153">
                  <c:v>64083.5</c:v>
                </c:pt>
                <c:pt idx="154">
                  <c:v>64238.5</c:v>
                </c:pt>
                <c:pt idx="155">
                  <c:v>64277.5</c:v>
                </c:pt>
                <c:pt idx="156">
                  <c:v>64303.5</c:v>
                </c:pt>
                <c:pt idx="157">
                  <c:v>64338.5</c:v>
                </c:pt>
                <c:pt idx="158">
                  <c:v>64970</c:v>
                </c:pt>
                <c:pt idx="159">
                  <c:v>64990.5</c:v>
                </c:pt>
                <c:pt idx="160">
                  <c:v>65106.5</c:v>
                </c:pt>
                <c:pt idx="161">
                  <c:v>65229</c:v>
                </c:pt>
                <c:pt idx="162">
                  <c:v>65272</c:v>
                </c:pt>
                <c:pt idx="163">
                  <c:v>65286.5</c:v>
                </c:pt>
                <c:pt idx="164">
                  <c:v>65303.5</c:v>
                </c:pt>
                <c:pt idx="165">
                  <c:v>65379.5</c:v>
                </c:pt>
                <c:pt idx="166">
                  <c:v>66319.5</c:v>
                </c:pt>
                <c:pt idx="167">
                  <c:v>66966.5</c:v>
                </c:pt>
                <c:pt idx="168">
                  <c:v>67271</c:v>
                </c:pt>
                <c:pt idx="169">
                  <c:v>67295</c:v>
                </c:pt>
                <c:pt idx="170">
                  <c:v>67332</c:v>
                </c:pt>
                <c:pt idx="171">
                  <c:v>67400.5</c:v>
                </c:pt>
                <c:pt idx="172">
                  <c:v>68302.5</c:v>
                </c:pt>
                <c:pt idx="173">
                  <c:v>68305</c:v>
                </c:pt>
                <c:pt idx="174">
                  <c:v>68311</c:v>
                </c:pt>
                <c:pt idx="175">
                  <c:v>68311</c:v>
                </c:pt>
                <c:pt idx="176">
                  <c:v>68311</c:v>
                </c:pt>
                <c:pt idx="177">
                  <c:v>68320.5</c:v>
                </c:pt>
                <c:pt idx="178">
                  <c:v>68320.5</c:v>
                </c:pt>
                <c:pt idx="179">
                  <c:v>68323.5</c:v>
                </c:pt>
                <c:pt idx="180">
                  <c:v>68335</c:v>
                </c:pt>
                <c:pt idx="181">
                  <c:v>68335</c:v>
                </c:pt>
                <c:pt idx="182">
                  <c:v>68381</c:v>
                </c:pt>
                <c:pt idx="183">
                  <c:v>68381</c:v>
                </c:pt>
                <c:pt idx="184">
                  <c:v>68381</c:v>
                </c:pt>
                <c:pt idx="185">
                  <c:v>68389.5</c:v>
                </c:pt>
                <c:pt idx="186">
                  <c:v>68389.5</c:v>
                </c:pt>
                <c:pt idx="187">
                  <c:v>68390</c:v>
                </c:pt>
                <c:pt idx="188">
                  <c:v>68427.5</c:v>
                </c:pt>
                <c:pt idx="189">
                  <c:v>68465.5</c:v>
                </c:pt>
                <c:pt idx="190">
                  <c:v>68465.5</c:v>
                </c:pt>
                <c:pt idx="191">
                  <c:v>68465.5</c:v>
                </c:pt>
                <c:pt idx="192">
                  <c:v>68472</c:v>
                </c:pt>
                <c:pt idx="193">
                  <c:v>68472</c:v>
                </c:pt>
                <c:pt idx="194">
                  <c:v>69296.5</c:v>
                </c:pt>
                <c:pt idx="195">
                  <c:v>69296.5</c:v>
                </c:pt>
                <c:pt idx="196">
                  <c:v>69424.5</c:v>
                </c:pt>
                <c:pt idx="197">
                  <c:v>69424.5</c:v>
                </c:pt>
                <c:pt idx="198">
                  <c:v>69445</c:v>
                </c:pt>
                <c:pt idx="199">
                  <c:v>69445</c:v>
                </c:pt>
                <c:pt idx="200">
                  <c:v>69467.5</c:v>
                </c:pt>
                <c:pt idx="201">
                  <c:v>69553</c:v>
                </c:pt>
                <c:pt idx="202">
                  <c:v>69553</c:v>
                </c:pt>
                <c:pt idx="203">
                  <c:v>69604.5</c:v>
                </c:pt>
                <c:pt idx="204">
                  <c:v>69604.5</c:v>
                </c:pt>
                <c:pt idx="205">
                  <c:v>70177.5</c:v>
                </c:pt>
                <c:pt idx="206">
                  <c:v>70224</c:v>
                </c:pt>
                <c:pt idx="207">
                  <c:v>70227</c:v>
                </c:pt>
                <c:pt idx="208">
                  <c:v>70233</c:v>
                </c:pt>
                <c:pt idx="209">
                  <c:v>70308.5</c:v>
                </c:pt>
                <c:pt idx="210">
                  <c:v>70309</c:v>
                </c:pt>
                <c:pt idx="211">
                  <c:v>70343.5</c:v>
                </c:pt>
                <c:pt idx="212">
                  <c:v>70423</c:v>
                </c:pt>
                <c:pt idx="213">
                  <c:v>70460</c:v>
                </c:pt>
                <c:pt idx="214">
                  <c:v>70460.5</c:v>
                </c:pt>
                <c:pt idx="215">
                  <c:v>70480.5</c:v>
                </c:pt>
                <c:pt idx="216">
                  <c:v>70481</c:v>
                </c:pt>
                <c:pt idx="217">
                  <c:v>70481</c:v>
                </c:pt>
                <c:pt idx="218">
                  <c:v>70481</c:v>
                </c:pt>
                <c:pt idx="219">
                  <c:v>70481</c:v>
                </c:pt>
                <c:pt idx="220">
                  <c:v>70485</c:v>
                </c:pt>
                <c:pt idx="221">
                  <c:v>70485</c:v>
                </c:pt>
                <c:pt idx="222">
                  <c:v>71428</c:v>
                </c:pt>
                <c:pt idx="223">
                  <c:v>71470</c:v>
                </c:pt>
                <c:pt idx="224">
                  <c:v>71472.5</c:v>
                </c:pt>
                <c:pt idx="225">
                  <c:v>71509</c:v>
                </c:pt>
                <c:pt idx="226">
                  <c:v>71511.5</c:v>
                </c:pt>
                <c:pt idx="227">
                  <c:v>71512</c:v>
                </c:pt>
                <c:pt idx="228">
                  <c:v>71554</c:v>
                </c:pt>
                <c:pt idx="229">
                  <c:v>71592.5</c:v>
                </c:pt>
                <c:pt idx="230">
                  <c:v>71644</c:v>
                </c:pt>
                <c:pt idx="231">
                  <c:v>71656</c:v>
                </c:pt>
                <c:pt idx="232">
                  <c:v>71658.5</c:v>
                </c:pt>
                <c:pt idx="233">
                  <c:v>71670.5</c:v>
                </c:pt>
                <c:pt idx="234">
                  <c:v>71782</c:v>
                </c:pt>
                <c:pt idx="235">
                  <c:v>71782</c:v>
                </c:pt>
                <c:pt idx="236">
                  <c:v>72367</c:v>
                </c:pt>
                <c:pt idx="237">
                  <c:v>72436</c:v>
                </c:pt>
                <c:pt idx="238">
                  <c:v>72498</c:v>
                </c:pt>
                <c:pt idx="239">
                  <c:v>72559.5</c:v>
                </c:pt>
                <c:pt idx="240">
                  <c:v>72749</c:v>
                </c:pt>
                <c:pt idx="241">
                  <c:v>73765.5</c:v>
                </c:pt>
                <c:pt idx="242">
                  <c:v>73928.5</c:v>
                </c:pt>
                <c:pt idx="243">
                  <c:v>74683.5</c:v>
                </c:pt>
                <c:pt idx="244">
                  <c:v>74857.5</c:v>
                </c:pt>
                <c:pt idx="245">
                  <c:v>75719.5</c:v>
                </c:pt>
                <c:pt idx="246">
                  <c:v>75812.5</c:v>
                </c:pt>
                <c:pt idx="247">
                  <c:v>75813</c:v>
                </c:pt>
                <c:pt idx="248">
                  <c:v>75897.5</c:v>
                </c:pt>
                <c:pt idx="249">
                  <c:v>76955</c:v>
                </c:pt>
                <c:pt idx="250">
                  <c:v>78975</c:v>
                </c:pt>
              </c:numCache>
            </c:numRef>
          </c:xVal>
          <c:yVal>
            <c:numRef>
              <c:f>A!$I$21:$I$876</c:f>
              <c:numCache>
                <c:formatCode>General</c:formatCode>
                <c:ptCount val="856"/>
                <c:pt idx="0">
                  <c:v>-0.23202817852870794</c:v>
                </c:pt>
                <c:pt idx="1">
                  <c:v>-0.22141437785467133</c:v>
                </c:pt>
                <c:pt idx="2">
                  <c:v>-0.17215906846831786</c:v>
                </c:pt>
                <c:pt idx="3">
                  <c:v>-0.17115906846811413</c:v>
                </c:pt>
                <c:pt idx="4">
                  <c:v>-0.18211347928809118</c:v>
                </c:pt>
                <c:pt idx="5">
                  <c:v>-0.16502230092737591</c:v>
                </c:pt>
                <c:pt idx="6">
                  <c:v>-0.17881764327830751</c:v>
                </c:pt>
                <c:pt idx="7">
                  <c:v>-0.16477205409682938</c:v>
                </c:pt>
                <c:pt idx="8">
                  <c:v>-0.16668087573634693</c:v>
                </c:pt>
                <c:pt idx="9">
                  <c:v>-0.17756542179995449</c:v>
                </c:pt>
                <c:pt idx="10">
                  <c:v>-0.17270021469084895</c:v>
                </c:pt>
                <c:pt idx="11">
                  <c:v>-0.16942667960756808</c:v>
                </c:pt>
                <c:pt idx="12">
                  <c:v>-0.16722202195524005</c:v>
                </c:pt>
                <c:pt idx="13">
                  <c:v>-0.16701341501175193</c:v>
                </c:pt>
                <c:pt idx="14">
                  <c:v>-0.16396782583251479</c:v>
                </c:pt>
                <c:pt idx="15">
                  <c:v>-0.15923741161896032</c:v>
                </c:pt>
                <c:pt idx="16">
                  <c:v>-0.1671918224383262</c:v>
                </c:pt>
                <c:pt idx="17">
                  <c:v>-0.17180480806564447</c:v>
                </c:pt>
                <c:pt idx="18">
                  <c:v>-0.16342388991324697</c:v>
                </c:pt>
                <c:pt idx="19">
                  <c:v>-0.15703687554196222</c:v>
                </c:pt>
                <c:pt idx="20">
                  <c:v>-0.15899128636010573</c:v>
                </c:pt>
                <c:pt idx="21">
                  <c:v>-8.4958860323240515E-2</c:v>
                </c:pt>
                <c:pt idx="22">
                  <c:v>-8.6228446110908408E-2</c:v>
                </c:pt>
                <c:pt idx="23">
                  <c:v>-9.5976224634796381E-2</c:v>
                </c:pt>
                <c:pt idx="24">
                  <c:v>-9.2858796044311021E-2</c:v>
                </c:pt>
                <c:pt idx="25">
                  <c:v>-0.10403720347676426</c:v>
                </c:pt>
                <c:pt idx="26">
                  <c:v>-8.3650189095351379E-2</c:v>
                </c:pt>
                <c:pt idx="27">
                  <c:v>-9.7602625268336851E-2</c:v>
                </c:pt>
                <c:pt idx="29">
                  <c:v>-0.10203638843086082</c:v>
                </c:pt>
                <c:pt idx="31">
                  <c:v>-6.5879466885235161E-2</c:v>
                </c:pt>
                <c:pt idx="32">
                  <c:v>-7.9853216659103055E-2</c:v>
                </c:pt>
                <c:pt idx="33">
                  <c:v>-9.3779402610380203E-2</c:v>
                </c:pt>
                <c:pt idx="34">
                  <c:v>-7.4779402610147372E-2</c:v>
                </c:pt>
                <c:pt idx="35">
                  <c:v>-6.8757273955270648E-2</c:v>
                </c:pt>
                <c:pt idx="37">
                  <c:v>-7.553443695360329E-2</c:v>
                </c:pt>
                <c:pt idx="38">
                  <c:v>-9.2710869728762191E-2</c:v>
                </c:pt>
                <c:pt idx="45">
                  <c:v>-7.3648870318720583E-2</c:v>
                </c:pt>
                <c:pt idx="46">
                  <c:v>1.1079569245339371E-2</c:v>
                </c:pt>
                <c:pt idx="48">
                  <c:v>8.6598009074805304E-3</c:v>
                </c:pt>
                <c:pt idx="49">
                  <c:v>-7.2946099098771811E-3</c:v>
                </c:pt>
                <c:pt idx="51">
                  <c:v>-7.3241666614194401E-3</c:v>
                </c:pt>
                <c:pt idx="52">
                  <c:v>-4.7528209252050146E-3</c:v>
                </c:pt>
                <c:pt idx="53">
                  <c:v>-2.5039771018782631E-2</c:v>
                </c:pt>
                <c:pt idx="54">
                  <c:v>-1.2434413438313641E-3</c:v>
                </c:pt>
                <c:pt idx="55">
                  <c:v>-1.1682485674100462E-2</c:v>
                </c:pt>
                <c:pt idx="56">
                  <c:v>1.1019531390047632E-2</c:v>
                </c:pt>
                <c:pt idx="57">
                  <c:v>2.0019531388243195E-2</c:v>
                </c:pt>
                <c:pt idx="58">
                  <c:v>2.3941188243043143E-2</c:v>
                </c:pt>
                <c:pt idx="59">
                  <c:v>-4.0853339065506589E-2</c:v>
                </c:pt>
                <c:pt idx="60">
                  <c:v>1.0648141927958932E-2</c:v>
                </c:pt>
                <c:pt idx="61">
                  <c:v>2.8932798595633358E-3</c:v>
                </c:pt>
                <c:pt idx="62">
                  <c:v>6.7342113834456541E-3</c:v>
                </c:pt>
                <c:pt idx="63">
                  <c:v>3.5930651647504419E-3</c:v>
                </c:pt>
                <c:pt idx="64">
                  <c:v>5.5930651651578955E-3</c:v>
                </c:pt>
                <c:pt idx="65">
                  <c:v>-1.5509124175878242E-2</c:v>
                </c:pt>
                <c:pt idx="66">
                  <c:v>-1.3417945818218868E-2</c:v>
                </c:pt>
                <c:pt idx="67">
                  <c:v>-3.4179458161816001E-3</c:v>
                </c:pt>
                <c:pt idx="68">
                  <c:v>6.582054185855668E-3</c:v>
                </c:pt>
                <c:pt idx="69">
                  <c:v>2.8415944616426714E-3</c:v>
                </c:pt>
                <c:pt idx="70">
                  <c:v>5.9327728085918352E-3</c:v>
                </c:pt>
                <c:pt idx="71">
                  <c:v>-1.4951962657505646E-4</c:v>
                </c:pt>
                <c:pt idx="72">
                  <c:v>5.8504803746473044E-3</c:v>
                </c:pt>
                <c:pt idx="73">
                  <c:v>-4.0103930448822211E-2</c:v>
                </c:pt>
                <c:pt idx="74">
                  <c:v>-2.1039304483565502E-3</c:v>
                </c:pt>
                <c:pt idx="75">
                  <c:v>1.3283083921123762E-2</c:v>
                </c:pt>
                <c:pt idx="76">
                  <c:v>1.215193813550286E-3</c:v>
                </c:pt>
                <c:pt idx="78">
                  <c:v>5.223907450272236E-3</c:v>
                </c:pt>
                <c:pt idx="79">
                  <c:v>2.9956169964862056E-3</c:v>
                </c:pt>
                <c:pt idx="80">
                  <c:v>7.4078942707274109E-3</c:v>
                </c:pt>
                <c:pt idx="81">
                  <c:v>-1.2546516554721165E-2</c:v>
                </c:pt>
                <c:pt idx="82">
                  <c:v>9.6368274898850359E-3</c:v>
                </c:pt>
                <c:pt idx="83">
                  <c:v>4.1085624252445996E-4</c:v>
                </c:pt>
                <c:pt idx="84">
                  <c:v>1.5456445413292386E-2</c:v>
                </c:pt>
                <c:pt idx="85">
                  <c:v>3.502034604025539E-3</c:v>
                </c:pt>
                <c:pt idx="86">
                  <c:v>1.2133199583331589E-2</c:v>
                </c:pt>
                <c:pt idx="88">
                  <c:v>2.0520213955023792E-2</c:v>
                </c:pt>
                <c:pt idx="89">
                  <c:v>1.1135174223454669E-2</c:v>
                </c:pt>
                <c:pt idx="90">
                  <c:v>6.8127434351481497E-3</c:v>
                </c:pt>
                <c:pt idx="91">
                  <c:v>5.3397225710796192E-3</c:v>
                </c:pt>
                <c:pt idx="92">
                  <c:v>2.448084692878183E-2</c:v>
                </c:pt>
                <c:pt idx="93">
                  <c:v>5.3595333301927894E-3</c:v>
                </c:pt>
                <c:pt idx="94">
                  <c:v>5.459533327666577E-3</c:v>
                </c:pt>
                <c:pt idx="96">
                  <c:v>3.401344183657784E-3</c:v>
                </c:pt>
                <c:pt idx="97">
                  <c:v>8.2422757113818079E-3</c:v>
                </c:pt>
                <c:pt idx="99">
                  <c:v>1.3006258937821258E-2</c:v>
                </c:pt>
                <c:pt idx="102">
                  <c:v>7.1644043564447202E-3</c:v>
                </c:pt>
                <c:pt idx="105">
                  <c:v>-4.3759910913649946E-3</c:v>
                </c:pt>
                <c:pt idx="106">
                  <c:v>9.4436268336721696E-3</c:v>
                </c:pt>
                <c:pt idx="107">
                  <c:v>2.1356397766794544E-2</c:v>
                </c:pt>
                <c:pt idx="108">
                  <c:v>-1.8504860046959948E-2</c:v>
                </c:pt>
                <c:pt idx="109">
                  <c:v>6.2235795194283128E-3</c:v>
                </c:pt>
                <c:pt idx="112">
                  <c:v>2.3285585557459854E-3</c:v>
                </c:pt>
                <c:pt idx="113">
                  <c:v>1.3611408932774793E-2</c:v>
                </c:pt>
                <c:pt idx="114">
                  <c:v>1.5656998119084165E-2</c:v>
                </c:pt>
                <c:pt idx="118">
                  <c:v>-3.2005818502511829E-4</c:v>
                </c:pt>
                <c:pt idx="121">
                  <c:v>1.4071720528590959E-2</c:v>
                </c:pt>
                <c:pt idx="123">
                  <c:v>2.4800160099403001E-2</c:v>
                </c:pt>
                <c:pt idx="126">
                  <c:v>3.1940532382577658E-2</c:v>
                </c:pt>
                <c:pt idx="128">
                  <c:v>7.2547521631349809E-3</c:v>
                </c:pt>
                <c:pt idx="130">
                  <c:v>9.5777935857768171E-3</c:v>
                </c:pt>
                <c:pt idx="132">
                  <c:v>1.4807714134803973E-2</c:v>
                </c:pt>
                <c:pt idx="133">
                  <c:v>9.3314960467978381E-3</c:v>
                </c:pt>
                <c:pt idx="139">
                  <c:v>4.7193254649755545E-3</c:v>
                </c:pt>
                <c:pt idx="140">
                  <c:v>7.7193254619487561E-3</c:v>
                </c:pt>
                <c:pt idx="155">
                  <c:v>5.9528507554205135E-3</c:v>
                </c:pt>
                <c:pt idx="158">
                  <c:v>3.1430199378519319E-3</c:v>
                </c:pt>
                <c:pt idx="159">
                  <c:v>2.7212126660742797E-3</c:v>
                </c:pt>
                <c:pt idx="166">
                  <c:v>-3.8278035208350047E-4</c:v>
                </c:pt>
                <c:pt idx="169">
                  <c:v>-3.9253651484614238E-3</c:v>
                </c:pt>
                <c:pt idx="171">
                  <c:v>-4.9888123030541465E-3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FBC-44BE-AFF3-B530A181D56A}"/>
            </c:ext>
          </c:extLst>
        </c:ser>
        <c:ser>
          <c:idx val="3"/>
          <c:order val="2"/>
          <c:tx>
            <c:strRef>
              <c:f>A!$J$20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A!$D$21:$D$44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A!$F$21:$F$876</c:f>
              <c:numCache>
                <c:formatCode>General</c:formatCode>
                <c:ptCount val="856"/>
                <c:pt idx="0">
                  <c:v>-6198.5</c:v>
                </c:pt>
                <c:pt idx="1">
                  <c:v>-5182</c:v>
                </c:pt>
                <c:pt idx="2">
                  <c:v>0.5</c:v>
                </c:pt>
                <c:pt idx="3">
                  <c:v>0.5</c:v>
                </c:pt>
                <c:pt idx="4">
                  <c:v>3.5</c:v>
                </c:pt>
                <c:pt idx="5">
                  <c:v>9.5</c:v>
                </c:pt>
                <c:pt idx="6">
                  <c:v>12</c:v>
                </c:pt>
                <c:pt idx="7">
                  <c:v>15</c:v>
                </c:pt>
                <c:pt idx="8">
                  <c:v>21</c:v>
                </c:pt>
                <c:pt idx="9">
                  <c:v>61.5</c:v>
                </c:pt>
                <c:pt idx="10">
                  <c:v>96.5</c:v>
                </c:pt>
                <c:pt idx="11">
                  <c:v>114.5</c:v>
                </c:pt>
                <c:pt idx="12">
                  <c:v>117</c:v>
                </c:pt>
                <c:pt idx="13">
                  <c:v>207.5</c:v>
                </c:pt>
                <c:pt idx="14">
                  <c:v>210.5</c:v>
                </c:pt>
                <c:pt idx="15">
                  <c:v>280.5</c:v>
                </c:pt>
                <c:pt idx="16">
                  <c:v>283.5</c:v>
                </c:pt>
                <c:pt idx="17">
                  <c:v>298</c:v>
                </c:pt>
                <c:pt idx="18">
                  <c:v>1189.5</c:v>
                </c:pt>
                <c:pt idx="19">
                  <c:v>1204</c:v>
                </c:pt>
                <c:pt idx="20">
                  <c:v>1207</c:v>
                </c:pt>
                <c:pt idx="21">
                  <c:v>11551.5</c:v>
                </c:pt>
                <c:pt idx="22">
                  <c:v>11621.5</c:v>
                </c:pt>
                <c:pt idx="23">
                  <c:v>11671</c:v>
                </c:pt>
                <c:pt idx="24">
                  <c:v>11755.5</c:v>
                </c:pt>
                <c:pt idx="25">
                  <c:v>11831.5</c:v>
                </c:pt>
                <c:pt idx="26">
                  <c:v>11846</c:v>
                </c:pt>
                <c:pt idx="27">
                  <c:v>11893</c:v>
                </c:pt>
                <c:pt idx="28">
                  <c:v>11893</c:v>
                </c:pt>
                <c:pt idx="29">
                  <c:v>12862.5</c:v>
                </c:pt>
                <c:pt idx="30">
                  <c:v>12862.5</c:v>
                </c:pt>
                <c:pt idx="31">
                  <c:v>13827</c:v>
                </c:pt>
                <c:pt idx="32">
                  <c:v>13905.5</c:v>
                </c:pt>
                <c:pt idx="33">
                  <c:v>14031</c:v>
                </c:pt>
                <c:pt idx="34">
                  <c:v>14031</c:v>
                </c:pt>
                <c:pt idx="35">
                  <c:v>15030.5</c:v>
                </c:pt>
                <c:pt idx="36">
                  <c:v>15091.5</c:v>
                </c:pt>
                <c:pt idx="37">
                  <c:v>15944.5</c:v>
                </c:pt>
                <c:pt idx="38">
                  <c:v>16064.5</c:v>
                </c:pt>
                <c:pt idx="39">
                  <c:v>16064.5</c:v>
                </c:pt>
                <c:pt idx="40">
                  <c:v>17069.5</c:v>
                </c:pt>
                <c:pt idx="41">
                  <c:v>17244.5</c:v>
                </c:pt>
                <c:pt idx="42">
                  <c:v>28971.5</c:v>
                </c:pt>
                <c:pt idx="43">
                  <c:v>28974</c:v>
                </c:pt>
                <c:pt idx="44">
                  <c:v>28974.5</c:v>
                </c:pt>
                <c:pt idx="45">
                  <c:v>33145</c:v>
                </c:pt>
                <c:pt idx="46">
                  <c:v>33171</c:v>
                </c:pt>
                <c:pt idx="47">
                  <c:v>33174</c:v>
                </c:pt>
                <c:pt idx="48">
                  <c:v>33439.5</c:v>
                </c:pt>
                <c:pt idx="49">
                  <c:v>33442.5</c:v>
                </c:pt>
                <c:pt idx="50">
                  <c:v>34520.5</c:v>
                </c:pt>
                <c:pt idx="51">
                  <c:v>35316</c:v>
                </c:pt>
                <c:pt idx="52">
                  <c:v>35386.5</c:v>
                </c:pt>
                <c:pt idx="53">
                  <c:v>35576</c:v>
                </c:pt>
                <c:pt idx="54">
                  <c:v>35595.5</c:v>
                </c:pt>
                <c:pt idx="55">
                  <c:v>38473</c:v>
                </c:pt>
                <c:pt idx="56">
                  <c:v>39429.5</c:v>
                </c:pt>
                <c:pt idx="57">
                  <c:v>39429.5</c:v>
                </c:pt>
                <c:pt idx="58">
                  <c:v>39709.5</c:v>
                </c:pt>
                <c:pt idx="59">
                  <c:v>40743</c:v>
                </c:pt>
                <c:pt idx="60">
                  <c:v>40776</c:v>
                </c:pt>
                <c:pt idx="61">
                  <c:v>41680.5</c:v>
                </c:pt>
                <c:pt idx="62">
                  <c:v>41681</c:v>
                </c:pt>
                <c:pt idx="63">
                  <c:v>41777</c:v>
                </c:pt>
                <c:pt idx="64">
                  <c:v>41777</c:v>
                </c:pt>
                <c:pt idx="65">
                  <c:v>41829.5</c:v>
                </c:pt>
                <c:pt idx="66">
                  <c:v>41835.5</c:v>
                </c:pt>
                <c:pt idx="67">
                  <c:v>41835.5</c:v>
                </c:pt>
                <c:pt idx="68">
                  <c:v>41835.5</c:v>
                </c:pt>
                <c:pt idx="69">
                  <c:v>42554.5</c:v>
                </c:pt>
                <c:pt idx="70">
                  <c:v>42560.5</c:v>
                </c:pt>
                <c:pt idx="71">
                  <c:v>42752.5</c:v>
                </c:pt>
                <c:pt idx="72">
                  <c:v>42752.5</c:v>
                </c:pt>
                <c:pt idx="73">
                  <c:v>42755.5</c:v>
                </c:pt>
                <c:pt idx="74">
                  <c:v>42755.5</c:v>
                </c:pt>
                <c:pt idx="75">
                  <c:v>42770</c:v>
                </c:pt>
                <c:pt idx="76">
                  <c:v>42776.5</c:v>
                </c:pt>
                <c:pt idx="77">
                  <c:v>43065</c:v>
                </c:pt>
                <c:pt idx="78">
                  <c:v>43983.5</c:v>
                </c:pt>
                <c:pt idx="79">
                  <c:v>45986.5</c:v>
                </c:pt>
                <c:pt idx="80">
                  <c:v>46057.5</c:v>
                </c:pt>
                <c:pt idx="81">
                  <c:v>46060.5</c:v>
                </c:pt>
                <c:pt idx="82">
                  <c:v>46094.5</c:v>
                </c:pt>
                <c:pt idx="83">
                  <c:v>46123.5</c:v>
                </c:pt>
                <c:pt idx="84">
                  <c:v>46126.5</c:v>
                </c:pt>
                <c:pt idx="85">
                  <c:v>46129.5</c:v>
                </c:pt>
                <c:pt idx="86">
                  <c:v>47026.5</c:v>
                </c:pt>
                <c:pt idx="87">
                  <c:v>47041</c:v>
                </c:pt>
                <c:pt idx="88">
                  <c:v>47041</c:v>
                </c:pt>
                <c:pt idx="89">
                  <c:v>47070.5</c:v>
                </c:pt>
                <c:pt idx="90">
                  <c:v>49001.5</c:v>
                </c:pt>
                <c:pt idx="91">
                  <c:v>50615.5</c:v>
                </c:pt>
                <c:pt idx="92">
                  <c:v>51228</c:v>
                </c:pt>
                <c:pt idx="93">
                  <c:v>51259.5</c:v>
                </c:pt>
                <c:pt idx="94">
                  <c:v>51259.5</c:v>
                </c:pt>
                <c:pt idx="95">
                  <c:v>51405.5</c:v>
                </c:pt>
                <c:pt idx="96">
                  <c:v>52495</c:v>
                </c:pt>
                <c:pt idx="97">
                  <c:v>52495.5</c:v>
                </c:pt>
                <c:pt idx="98">
                  <c:v>53240.5</c:v>
                </c:pt>
                <c:pt idx="99">
                  <c:v>53313.5</c:v>
                </c:pt>
                <c:pt idx="100">
                  <c:v>53462</c:v>
                </c:pt>
                <c:pt idx="101">
                  <c:v>53462</c:v>
                </c:pt>
                <c:pt idx="102">
                  <c:v>53495</c:v>
                </c:pt>
                <c:pt idx="103">
                  <c:v>54373.5</c:v>
                </c:pt>
                <c:pt idx="104">
                  <c:v>54373.5</c:v>
                </c:pt>
                <c:pt idx="105">
                  <c:v>54418</c:v>
                </c:pt>
                <c:pt idx="106">
                  <c:v>54450</c:v>
                </c:pt>
                <c:pt idx="107">
                  <c:v>54532</c:v>
                </c:pt>
                <c:pt idx="108">
                  <c:v>54585</c:v>
                </c:pt>
                <c:pt idx="109">
                  <c:v>54611</c:v>
                </c:pt>
                <c:pt idx="110">
                  <c:v>55250.5</c:v>
                </c:pt>
                <c:pt idx="111">
                  <c:v>55594.5</c:v>
                </c:pt>
                <c:pt idx="112">
                  <c:v>55633.5</c:v>
                </c:pt>
                <c:pt idx="113">
                  <c:v>55656.5</c:v>
                </c:pt>
                <c:pt idx="114">
                  <c:v>55659.5</c:v>
                </c:pt>
                <c:pt idx="115">
                  <c:v>56331.5</c:v>
                </c:pt>
                <c:pt idx="116">
                  <c:v>56331.5</c:v>
                </c:pt>
                <c:pt idx="117">
                  <c:v>56704.5</c:v>
                </c:pt>
                <c:pt idx="118">
                  <c:v>57690</c:v>
                </c:pt>
                <c:pt idx="119">
                  <c:v>57782.5</c:v>
                </c:pt>
                <c:pt idx="120">
                  <c:v>58721.5</c:v>
                </c:pt>
                <c:pt idx="121">
                  <c:v>58823.5</c:v>
                </c:pt>
                <c:pt idx="122">
                  <c:v>58837</c:v>
                </c:pt>
                <c:pt idx="123">
                  <c:v>58849.5</c:v>
                </c:pt>
                <c:pt idx="124">
                  <c:v>59830.5</c:v>
                </c:pt>
                <c:pt idx="125">
                  <c:v>60838.5</c:v>
                </c:pt>
                <c:pt idx="126">
                  <c:v>60964.5</c:v>
                </c:pt>
                <c:pt idx="127">
                  <c:v>60977.5</c:v>
                </c:pt>
                <c:pt idx="128">
                  <c:v>60977.5</c:v>
                </c:pt>
                <c:pt idx="129">
                  <c:v>60977.5</c:v>
                </c:pt>
                <c:pt idx="130">
                  <c:v>60984.5</c:v>
                </c:pt>
                <c:pt idx="131">
                  <c:v>60990</c:v>
                </c:pt>
                <c:pt idx="132">
                  <c:v>61043.5</c:v>
                </c:pt>
                <c:pt idx="133">
                  <c:v>61067</c:v>
                </c:pt>
                <c:pt idx="134">
                  <c:v>61964</c:v>
                </c:pt>
                <c:pt idx="135">
                  <c:v>62028</c:v>
                </c:pt>
                <c:pt idx="136">
                  <c:v>62042</c:v>
                </c:pt>
                <c:pt idx="137">
                  <c:v>62042</c:v>
                </c:pt>
                <c:pt idx="138">
                  <c:v>62042</c:v>
                </c:pt>
                <c:pt idx="139">
                  <c:v>62112.5</c:v>
                </c:pt>
                <c:pt idx="140">
                  <c:v>62112.5</c:v>
                </c:pt>
                <c:pt idx="141">
                  <c:v>62874.5</c:v>
                </c:pt>
                <c:pt idx="142">
                  <c:v>62933</c:v>
                </c:pt>
                <c:pt idx="143">
                  <c:v>62934</c:v>
                </c:pt>
                <c:pt idx="144">
                  <c:v>62934</c:v>
                </c:pt>
                <c:pt idx="145">
                  <c:v>63135</c:v>
                </c:pt>
                <c:pt idx="146">
                  <c:v>63160.5</c:v>
                </c:pt>
                <c:pt idx="147">
                  <c:v>63160.5</c:v>
                </c:pt>
                <c:pt idx="148">
                  <c:v>63160.5</c:v>
                </c:pt>
                <c:pt idx="149">
                  <c:v>63292</c:v>
                </c:pt>
                <c:pt idx="150">
                  <c:v>63849.5</c:v>
                </c:pt>
                <c:pt idx="151">
                  <c:v>63984</c:v>
                </c:pt>
                <c:pt idx="152">
                  <c:v>63987</c:v>
                </c:pt>
                <c:pt idx="153">
                  <c:v>64083.5</c:v>
                </c:pt>
                <c:pt idx="154">
                  <c:v>64238.5</c:v>
                </c:pt>
                <c:pt idx="155">
                  <c:v>64277.5</c:v>
                </c:pt>
                <c:pt idx="156">
                  <c:v>64303.5</c:v>
                </c:pt>
                <c:pt idx="157">
                  <c:v>64338.5</c:v>
                </c:pt>
                <c:pt idx="158">
                  <c:v>64970</c:v>
                </c:pt>
                <c:pt idx="159">
                  <c:v>64990.5</c:v>
                </c:pt>
                <c:pt idx="160">
                  <c:v>65106.5</c:v>
                </c:pt>
                <c:pt idx="161">
                  <c:v>65229</c:v>
                </c:pt>
                <c:pt idx="162">
                  <c:v>65272</c:v>
                </c:pt>
                <c:pt idx="163">
                  <c:v>65286.5</c:v>
                </c:pt>
                <c:pt idx="164">
                  <c:v>65303.5</c:v>
                </c:pt>
                <c:pt idx="165">
                  <c:v>65379.5</c:v>
                </c:pt>
                <c:pt idx="166">
                  <c:v>66319.5</c:v>
                </c:pt>
                <c:pt idx="167">
                  <c:v>66966.5</c:v>
                </c:pt>
                <c:pt idx="168">
                  <c:v>67271</c:v>
                </c:pt>
                <c:pt idx="169">
                  <c:v>67295</c:v>
                </c:pt>
                <c:pt idx="170">
                  <c:v>67332</c:v>
                </c:pt>
                <c:pt idx="171">
                  <c:v>67400.5</c:v>
                </c:pt>
                <c:pt idx="172">
                  <c:v>68302.5</c:v>
                </c:pt>
                <c:pt idx="173">
                  <c:v>68305</c:v>
                </c:pt>
                <c:pt idx="174">
                  <c:v>68311</c:v>
                </c:pt>
                <c:pt idx="175">
                  <c:v>68311</c:v>
                </c:pt>
                <c:pt idx="176">
                  <c:v>68311</c:v>
                </c:pt>
                <c:pt idx="177">
                  <c:v>68320.5</c:v>
                </c:pt>
                <c:pt idx="178">
                  <c:v>68320.5</c:v>
                </c:pt>
                <c:pt idx="179">
                  <c:v>68323.5</c:v>
                </c:pt>
                <c:pt idx="180">
                  <c:v>68335</c:v>
                </c:pt>
                <c:pt idx="181">
                  <c:v>68335</c:v>
                </c:pt>
                <c:pt idx="182">
                  <c:v>68381</c:v>
                </c:pt>
                <c:pt idx="183">
                  <c:v>68381</c:v>
                </c:pt>
                <c:pt idx="184">
                  <c:v>68381</c:v>
                </c:pt>
                <c:pt idx="185">
                  <c:v>68389.5</c:v>
                </c:pt>
                <c:pt idx="186">
                  <c:v>68389.5</c:v>
                </c:pt>
                <c:pt idx="187">
                  <c:v>68390</c:v>
                </c:pt>
                <c:pt idx="188">
                  <c:v>68427.5</c:v>
                </c:pt>
                <c:pt idx="189">
                  <c:v>68465.5</c:v>
                </c:pt>
                <c:pt idx="190">
                  <c:v>68465.5</c:v>
                </c:pt>
                <c:pt idx="191">
                  <c:v>68465.5</c:v>
                </c:pt>
                <c:pt idx="192">
                  <c:v>68472</c:v>
                </c:pt>
                <c:pt idx="193">
                  <c:v>68472</c:v>
                </c:pt>
                <c:pt idx="194">
                  <c:v>69296.5</c:v>
                </c:pt>
                <c:pt idx="195">
                  <c:v>69296.5</c:v>
                </c:pt>
                <c:pt idx="196">
                  <c:v>69424.5</c:v>
                </c:pt>
                <c:pt idx="197">
                  <c:v>69424.5</c:v>
                </c:pt>
                <c:pt idx="198">
                  <c:v>69445</c:v>
                </c:pt>
                <c:pt idx="199">
                  <c:v>69445</c:v>
                </c:pt>
                <c:pt idx="200">
                  <c:v>69467.5</c:v>
                </c:pt>
                <c:pt idx="201">
                  <c:v>69553</c:v>
                </c:pt>
                <c:pt idx="202">
                  <c:v>69553</c:v>
                </c:pt>
                <c:pt idx="203">
                  <c:v>69604.5</c:v>
                </c:pt>
                <c:pt idx="204">
                  <c:v>69604.5</c:v>
                </c:pt>
                <c:pt idx="205">
                  <c:v>70177.5</c:v>
                </c:pt>
                <c:pt idx="206">
                  <c:v>70224</c:v>
                </c:pt>
                <c:pt idx="207">
                  <c:v>70227</c:v>
                </c:pt>
                <c:pt idx="208">
                  <c:v>70233</c:v>
                </c:pt>
                <c:pt idx="209">
                  <c:v>70308.5</c:v>
                </c:pt>
                <c:pt idx="210">
                  <c:v>70309</c:v>
                </c:pt>
                <c:pt idx="211">
                  <c:v>70343.5</c:v>
                </c:pt>
                <c:pt idx="212">
                  <c:v>70423</c:v>
                </c:pt>
                <c:pt idx="213">
                  <c:v>70460</c:v>
                </c:pt>
                <c:pt idx="214">
                  <c:v>70460.5</c:v>
                </c:pt>
                <c:pt idx="215">
                  <c:v>70480.5</c:v>
                </c:pt>
                <c:pt idx="216">
                  <c:v>70481</c:v>
                </c:pt>
                <c:pt idx="217">
                  <c:v>70481</c:v>
                </c:pt>
                <c:pt idx="218">
                  <c:v>70481</c:v>
                </c:pt>
                <c:pt idx="219">
                  <c:v>70481</c:v>
                </c:pt>
                <c:pt idx="220">
                  <c:v>70485</c:v>
                </c:pt>
                <c:pt idx="221">
                  <c:v>70485</c:v>
                </c:pt>
                <c:pt idx="222">
                  <c:v>71428</c:v>
                </c:pt>
                <c:pt idx="223">
                  <c:v>71470</c:v>
                </c:pt>
                <c:pt idx="224">
                  <c:v>71472.5</c:v>
                </c:pt>
                <c:pt idx="225">
                  <c:v>71509</c:v>
                </c:pt>
                <c:pt idx="226">
                  <c:v>71511.5</c:v>
                </c:pt>
                <c:pt idx="227">
                  <c:v>71512</c:v>
                </c:pt>
                <c:pt idx="228">
                  <c:v>71554</c:v>
                </c:pt>
                <c:pt idx="229">
                  <c:v>71592.5</c:v>
                </c:pt>
                <c:pt idx="230">
                  <c:v>71644</c:v>
                </c:pt>
                <c:pt idx="231">
                  <c:v>71656</c:v>
                </c:pt>
                <c:pt idx="232">
                  <c:v>71658.5</c:v>
                </c:pt>
                <c:pt idx="233">
                  <c:v>71670.5</c:v>
                </c:pt>
                <c:pt idx="234">
                  <c:v>71782</c:v>
                </c:pt>
                <c:pt idx="235">
                  <c:v>71782</c:v>
                </c:pt>
                <c:pt idx="236">
                  <c:v>72367</c:v>
                </c:pt>
                <c:pt idx="237">
                  <c:v>72436</c:v>
                </c:pt>
                <c:pt idx="238">
                  <c:v>72498</c:v>
                </c:pt>
                <c:pt idx="239">
                  <c:v>72559.5</c:v>
                </c:pt>
                <c:pt idx="240">
                  <c:v>72749</c:v>
                </c:pt>
                <c:pt idx="241">
                  <c:v>73765.5</c:v>
                </c:pt>
                <c:pt idx="242">
                  <c:v>73928.5</c:v>
                </c:pt>
                <c:pt idx="243">
                  <c:v>74683.5</c:v>
                </c:pt>
                <c:pt idx="244">
                  <c:v>74857.5</c:v>
                </c:pt>
                <c:pt idx="245">
                  <c:v>75719.5</c:v>
                </c:pt>
                <c:pt idx="246">
                  <c:v>75812.5</c:v>
                </c:pt>
                <c:pt idx="247">
                  <c:v>75813</c:v>
                </c:pt>
                <c:pt idx="248">
                  <c:v>75897.5</c:v>
                </c:pt>
                <c:pt idx="249">
                  <c:v>76955</c:v>
                </c:pt>
                <c:pt idx="250">
                  <c:v>78975</c:v>
                </c:pt>
              </c:numCache>
            </c:numRef>
          </c:xVal>
          <c:yVal>
            <c:numRef>
              <c:f>A!$J$21:$J$876</c:f>
              <c:numCache>
                <c:formatCode>General</c:formatCode>
                <c:ptCount val="856"/>
                <c:pt idx="42">
                  <c:v>-1.8504351981391665E-2</c:v>
                </c:pt>
                <c:pt idx="43">
                  <c:v>-1.7999694326135796E-2</c:v>
                </c:pt>
                <c:pt idx="47">
                  <c:v>-8.7484157120343298E-4</c:v>
                </c:pt>
                <c:pt idx="87">
                  <c:v>5.3202139606582932E-3</c:v>
                </c:pt>
                <c:pt idx="95">
                  <c:v>6.3115401135291904E-3</c:v>
                </c:pt>
                <c:pt idx="98">
                  <c:v>5.4302555436152034E-3</c:v>
                </c:pt>
                <c:pt idx="100">
                  <c:v>7.3629233811516315E-3</c:v>
                </c:pt>
                <c:pt idx="101">
                  <c:v>7.5629233760992065E-3</c:v>
                </c:pt>
                <c:pt idx="103">
                  <c:v>4.5811027302988805E-3</c:v>
                </c:pt>
                <c:pt idx="104">
                  <c:v>4.5811027302988805E-3</c:v>
                </c:pt>
                <c:pt idx="110">
                  <c:v>5.0750065056490712E-3</c:v>
                </c:pt>
                <c:pt idx="111">
                  <c:v>6.6358992116875015E-3</c:v>
                </c:pt>
                <c:pt idx="115">
                  <c:v>6.9689745578216389E-3</c:v>
                </c:pt>
                <c:pt idx="116">
                  <c:v>6.9689745578216389E-3</c:v>
                </c:pt>
                <c:pt idx="117">
                  <c:v>8.2038960099453107E-3</c:v>
                </c:pt>
                <c:pt idx="119">
                  <c:v>5.0522748861112632E-3</c:v>
                </c:pt>
                <c:pt idx="120">
                  <c:v>4.5216883954708464E-3</c:v>
                </c:pt>
                <c:pt idx="122">
                  <c:v>4.9768718454288319E-3</c:v>
                </c:pt>
                <c:pt idx="124">
                  <c:v>7.3078221321338788E-3</c:v>
                </c:pt>
                <c:pt idx="131">
                  <c:v>9.0280404183431529E-3</c:v>
                </c:pt>
                <c:pt idx="136">
                  <c:v>1.0247979720588773E-2</c:v>
                </c:pt>
                <c:pt idx="137">
                  <c:v>1.0847979719983414E-2</c:v>
                </c:pt>
                <c:pt idx="138">
                  <c:v>1.1547979716851842E-2</c:v>
                </c:pt>
                <c:pt idx="141">
                  <c:v>5.598977324552834E-3</c:v>
                </c:pt>
                <c:pt idx="142">
                  <c:v>7.487966344342567E-3</c:v>
                </c:pt>
                <c:pt idx="146">
                  <c:v>5.8118125380133279E-3</c:v>
                </c:pt>
                <c:pt idx="147">
                  <c:v>6.6118125323555432E-3</c:v>
                </c:pt>
                <c:pt idx="148">
                  <c:v>7.5118125387234613E-3</c:v>
                </c:pt>
                <c:pt idx="153">
                  <c:v>5.5714170812279917E-3</c:v>
                </c:pt>
                <c:pt idx="154">
                  <c:v>4.0601914079161361E-3</c:v>
                </c:pt>
                <c:pt idx="160">
                  <c:v>1.5173276406130753E-3</c:v>
                </c:pt>
                <c:pt idx="170">
                  <c:v>-4.5964319215272553E-3</c:v>
                </c:pt>
                <c:pt idx="173">
                  <c:v>-8.0436743664904498E-3</c:v>
                </c:pt>
                <c:pt idx="188">
                  <c:v>-8.8154494951595552E-3</c:v>
                </c:pt>
                <c:pt idx="200">
                  <c:v>-1.2477866905101109E-2</c:v>
                </c:pt>
                <c:pt idx="212">
                  <c:v>-1.635771290602861E-2</c:v>
                </c:pt>
                <c:pt idx="222">
                  <c:v>-2.0585337420925498E-2</c:v>
                </c:pt>
                <c:pt idx="237">
                  <c:v>-2.3767372760630678E-2</c:v>
                </c:pt>
                <c:pt idx="244">
                  <c:v>-3.7035972534795292E-2</c:v>
                </c:pt>
                <c:pt idx="246">
                  <c:v>-3.9556750060000923E-2</c:v>
                </c:pt>
                <c:pt idx="249">
                  <c:v>-4.3028203806898091E-2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FBC-44BE-AFF3-B530A181D56A}"/>
            </c:ext>
          </c:extLst>
        </c:ser>
        <c:ser>
          <c:idx val="4"/>
          <c:order val="3"/>
          <c:tx>
            <c:strRef>
              <c:f>A!$K$20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A!$D$21:$D$92</c:f>
                <c:numCache>
                  <c:formatCode>General</c:formatCode>
                  <c:ptCount val="7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9">
                    <c:v>0</c:v>
                  </c:pt>
                  <c:pt idx="32">
                    <c:v>0</c:v>
                  </c:pt>
                  <c:pt idx="33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</c:numCache>
              </c:numRef>
            </c:plus>
            <c:minus>
              <c:numRef>
                <c:f>A!$D$21:$D$92</c:f>
                <c:numCache>
                  <c:formatCode>General</c:formatCode>
                  <c:ptCount val="7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9">
                    <c:v>0</c:v>
                  </c:pt>
                  <c:pt idx="32">
                    <c:v>0</c:v>
                  </c:pt>
                  <c:pt idx="33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A!$F$21:$F$876</c:f>
              <c:numCache>
                <c:formatCode>General</c:formatCode>
                <c:ptCount val="856"/>
                <c:pt idx="0">
                  <c:v>-6198.5</c:v>
                </c:pt>
                <c:pt idx="1">
                  <c:v>-5182</c:v>
                </c:pt>
                <c:pt idx="2">
                  <c:v>0.5</c:v>
                </c:pt>
                <c:pt idx="3">
                  <c:v>0.5</c:v>
                </c:pt>
                <c:pt idx="4">
                  <c:v>3.5</c:v>
                </c:pt>
                <c:pt idx="5">
                  <c:v>9.5</c:v>
                </c:pt>
                <c:pt idx="6">
                  <c:v>12</c:v>
                </c:pt>
                <c:pt idx="7">
                  <c:v>15</c:v>
                </c:pt>
                <c:pt idx="8">
                  <c:v>21</c:v>
                </c:pt>
                <c:pt idx="9">
                  <c:v>61.5</c:v>
                </c:pt>
                <c:pt idx="10">
                  <c:v>96.5</c:v>
                </c:pt>
                <c:pt idx="11">
                  <c:v>114.5</c:v>
                </c:pt>
                <c:pt idx="12">
                  <c:v>117</c:v>
                </c:pt>
                <c:pt idx="13">
                  <c:v>207.5</c:v>
                </c:pt>
                <c:pt idx="14">
                  <c:v>210.5</c:v>
                </c:pt>
                <c:pt idx="15">
                  <c:v>280.5</c:v>
                </c:pt>
                <c:pt idx="16">
                  <c:v>283.5</c:v>
                </c:pt>
                <c:pt idx="17">
                  <c:v>298</c:v>
                </c:pt>
                <c:pt idx="18">
                  <c:v>1189.5</c:v>
                </c:pt>
                <c:pt idx="19">
                  <c:v>1204</c:v>
                </c:pt>
                <c:pt idx="20">
                  <c:v>1207</c:v>
                </c:pt>
                <c:pt idx="21">
                  <c:v>11551.5</c:v>
                </c:pt>
                <c:pt idx="22">
                  <c:v>11621.5</c:v>
                </c:pt>
                <c:pt idx="23">
                  <c:v>11671</c:v>
                </c:pt>
                <c:pt idx="24">
                  <c:v>11755.5</c:v>
                </c:pt>
                <c:pt idx="25">
                  <c:v>11831.5</c:v>
                </c:pt>
                <c:pt idx="26">
                  <c:v>11846</c:v>
                </c:pt>
                <c:pt idx="27">
                  <c:v>11893</c:v>
                </c:pt>
                <c:pt idx="28">
                  <c:v>11893</c:v>
                </c:pt>
                <c:pt idx="29">
                  <c:v>12862.5</c:v>
                </c:pt>
                <c:pt idx="30">
                  <c:v>12862.5</c:v>
                </c:pt>
                <c:pt idx="31">
                  <c:v>13827</c:v>
                </c:pt>
                <c:pt idx="32">
                  <c:v>13905.5</c:v>
                </c:pt>
                <c:pt idx="33">
                  <c:v>14031</c:v>
                </c:pt>
                <c:pt idx="34">
                  <c:v>14031</c:v>
                </c:pt>
                <c:pt idx="35">
                  <c:v>15030.5</c:v>
                </c:pt>
                <c:pt idx="36">
                  <c:v>15091.5</c:v>
                </c:pt>
                <c:pt idx="37">
                  <c:v>15944.5</c:v>
                </c:pt>
                <c:pt idx="38">
                  <c:v>16064.5</c:v>
                </c:pt>
                <c:pt idx="39">
                  <c:v>16064.5</c:v>
                </c:pt>
                <c:pt idx="40">
                  <c:v>17069.5</c:v>
                </c:pt>
                <c:pt idx="41">
                  <c:v>17244.5</c:v>
                </c:pt>
                <c:pt idx="42">
                  <c:v>28971.5</c:v>
                </c:pt>
                <c:pt idx="43">
                  <c:v>28974</c:v>
                </c:pt>
                <c:pt idx="44">
                  <c:v>28974.5</c:v>
                </c:pt>
                <c:pt idx="45">
                  <c:v>33145</c:v>
                </c:pt>
                <c:pt idx="46">
                  <c:v>33171</c:v>
                </c:pt>
                <c:pt idx="47">
                  <c:v>33174</c:v>
                </c:pt>
                <c:pt idx="48">
                  <c:v>33439.5</c:v>
                </c:pt>
                <c:pt idx="49">
                  <c:v>33442.5</c:v>
                </c:pt>
                <c:pt idx="50">
                  <c:v>34520.5</c:v>
                </c:pt>
                <c:pt idx="51">
                  <c:v>35316</c:v>
                </c:pt>
                <c:pt idx="52">
                  <c:v>35386.5</c:v>
                </c:pt>
                <c:pt idx="53">
                  <c:v>35576</c:v>
                </c:pt>
                <c:pt idx="54">
                  <c:v>35595.5</c:v>
                </c:pt>
                <c:pt idx="55">
                  <c:v>38473</c:v>
                </c:pt>
                <c:pt idx="56">
                  <c:v>39429.5</c:v>
                </c:pt>
                <c:pt idx="57">
                  <c:v>39429.5</c:v>
                </c:pt>
                <c:pt idx="58">
                  <c:v>39709.5</c:v>
                </c:pt>
                <c:pt idx="59">
                  <c:v>40743</c:v>
                </c:pt>
                <c:pt idx="60">
                  <c:v>40776</c:v>
                </c:pt>
                <c:pt idx="61">
                  <c:v>41680.5</c:v>
                </c:pt>
                <c:pt idx="62">
                  <c:v>41681</c:v>
                </c:pt>
                <c:pt idx="63">
                  <c:v>41777</c:v>
                </c:pt>
                <c:pt idx="64">
                  <c:v>41777</c:v>
                </c:pt>
                <c:pt idx="65">
                  <c:v>41829.5</c:v>
                </c:pt>
                <c:pt idx="66">
                  <c:v>41835.5</c:v>
                </c:pt>
                <c:pt idx="67">
                  <c:v>41835.5</c:v>
                </c:pt>
                <c:pt idx="68">
                  <c:v>41835.5</c:v>
                </c:pt>
                <c:pt idx="69">
                  <c:v>42554.5</c:v>
                </c:pt>
                <c:pt idx="70">
                  <c:v>42560.5</c:v>
                </c:pt>
                <c:pt idx="71">
                  <c:v>42752.5</c:v>
                </c:pt>
                <c:pt idx="72">
                  <c:v>42752.5</c:v>
                </c:pt>
                <c:pt idx="73">
                  <c:v>42755.5</c:v>
                </c:pt>
                <c:pt idx="74">
                  <c:v>42755.5</c:v>
                </c:pt>
                <c:pt idx="75">
                  <c:v>42770</c:v>
                </c:pt>
                <c:pt idx="76">
                  <c:v>42776.5</c:v>
                </c:pt>
                <c:pt idx="77">
                  <c:v>43065</c:v>
                </c:pt>
                <c:pt idx="78">
                  <c:v>43983.5</c:v>
                </c:pt>
                <c:pt idx="79">
                  <c:v>45986.5</c:v>
                </c:pt>
                <c:pt idx="80">
                  <c:v>46057.5</c:v>
                </c:pt>
                <c:pt idx="81">
                  <c:v>46060.5</c:v>
                </c:pt>
                <c:pt idx="82">
                  <c:v>46094.5</c:v>
                </c:pt>
                <c:pt idx="83">
                  <c:v>46123.5</c:v>
                </c:pt>
                <c:pt idx="84">
                  <c:v>46126.5</c:v>
                </c:pt>
                <c:pt idx="85">
                  <c:v>46129.5</c:v>
                </c:pt>
                <c:pt idx="86">
                  <c:v>47026.5</c:v>
                </c:pt>
                <c:pt idx="87">
                  <c:v>47041</c:v>
                </c:pt>
                <c:pt idx="88">
                  <c:v>47041</c:v>
                </c:pt>
                <c:pt idx="89">
                  <c:v>47070.5</c:v>
                </c:pt>
                <c:pt idx="90">
                  <c:v>49001.5</c:v>
                </c:pt>
                <c:pt idx="91">
                  <c:v>50615.5</c:v>
                </c:pt>
                <c:pt idx="92">
                  <c:v>51228</c:v>
                </c:pt>
                <c:pt idx="93">
                  <c:v>51259.5</c:v>
                </c:pt>
                <c:pt idx="94">
                  <c:v>51259.5</c:v>
                </c:pt>
                <c:pt idx="95">
                  <c:v>51405.5</c:v>
                </c:pt>
                <c:pt idx="96">
                  <c:v>52495</c:v>
                </c:pt>
                <c:pt idx="97">
                  <c:v>52495.5</c:v>
                </c:pt>
                <c:pt idx="98">
                  <c:v>53240.5</c:v>
                </c:pt>
                <c:pt idx="99">
                  <c:v>53313.5</c:v>
                </c:pt>
                <c:pt idx="100">
                  <c:v>53462</c:v>
                </c:pt>
                <c:pt idx="101">
                  <c:v>53462</c:v>
                </c:pt>
                <c:pt idx="102">
                  <c:v>53495</c:v>
                </c:pt>
                <c:pt idx="103">
                  <c:v>54373.5</c:v>
                </c:pt>
                <c:pt idx="104">
                  <c:v>54373.5</c:v>
                </c:pt>
                <c:pt idx="105">
                  <c:v>54418</c:v>
                </c:pt>
                <c:pt idx="106">
                  <c:v>54450</c:v>
                </c:pt>
                <c:pt idx="107">
                  <c:v>54532</c:v>
                </c:pt>
                <c:pt idx="108">
                  <c:v>54585</c:v>
                </c:pt>
                <c:pt idx="109">
                  <c:v>54611</c:v>
                </c:pt>
                <c:pt idx="110">
                  <c:v>55250.5</c:v>
                </c:pt>
                <c:pt idx="111">
                  <c:v>55594.5</c:v>
                </c:pt>
                <c:pt idx="112">
                  <c:v>55633.5</c:v>
                </c:pt>
                <c:pt idx="113">
                  <c:v>55656.5</c:v>
                </c:pt>
                <c:pt idx="114">
                  <c:v>55659.5</c:v>
                </c:pt>
                <c:pt idx="115">
                  <c:v>56331.5</c:v>
                </c:pt>
                <c:pt idx="116">
                  <c:v>56331.5</c:v>
                </c:pt>
                <c:pt idx="117">
                  <c:v>56704.5</c:v>
                </c:pt>
                <c:pt idx="118">
                  <c:v>57690</c:v>
                </c:pt>
                <c:pt idx="119">
                  <c:v>57782.5</c:v>
                </c:pt>
                <c:pt idx="120">
                  <c:v>58721.5</c:v>
                </c:pt>
                <c:pt idx="121">
                  <c:v>58823.5</c:v>
                </c:pt>
                <c:pt idx="122">
                  <c:v>58837</c:v>
                </c:pt>
                <c:pt idx="123">
                  <c:v>58849.5</c:v>
                </c:pt>
                <c:pt idx="124">
                  <c:v>59830.5</c:v>
                </c:pt>
                <c:pt idx="125">
                  <c:v>60838.5</c:v>
                </c:pt>
                <c:pt idx="126">
                  <c:v>60964.5</c:v>
                </c:pt>
                <c:pt idx="127">
                  <c:v>60977.5</c:v>
                </c:pt>
                <c:pt idx="128">
                  <c:v>60977.5</c:v>
                </c:pt>
                <c:pt idx="129">
                  <c:v>60977.5</c:v>
                </c:pt>
                <c:pt idx="130">
                  <c:v>60984.5</c:v>
                </c:pt>
                <c:pt idx="131">
                  <c:v>60990</c:v>
                </c:pt>
                <c:pt idx="132">
                  <c:v>61043.5</c:v>
                </c:pt>
                <c:pt idx="133">
                  <c:v>61067</c:v>
                </c:pt>
                <c:pt idx="134">
                  <c:v>61964</c:v>
                </c:pt>
                <c:pt idx="135">
                  <c:v>62028</c:v>
                </c:pt>
                <c:pt idx="136">
                  <c:v>62042</c:v>
                </c:pt>
                <c:pt idx="137">
                  <c:v>62042</c:v>
                </c:pt>
                <c:pt idx="138">
                  <c:v>62042</c:v>
                </c:pt>
                <c:pt idx="139">
                  <c:v>62112.5</c:v>
                </c:pt>
                <c:pt idx="140">
                  <c:v>62112.5</c:v>
                </c:pt>
                <c:pt idx="141">
                  <c:v>62874.5</c:v>
                </c:pt>
                <c:pt idx="142">
                  <c:v>62933</c:v>
                </c:pt>
                <c:pt idx="143">
                  <c:v>62934</c:v>
                </c:pt>
                <c:pt idx="144">
                  <c:v>62934</c:v>
                </c:pt>
                <c:pt idx="145">
                  <c:v>63135</c:v>
                </c:pt>
                <c:pt idx="146">
                  <c:v>63160.5</c:v>
                </c:pt>
                <c:pt idx="147">
                  <c:v>63160.5</c:v>
                </c:pt>
                <c:pt idx="148">
                  <c:v>63160.5</c:v>
                </c:pt>
                <c:pt idx="149">
                  <c:v>63292</c:v>
                </c:pt>
                <c:pt idx="150">
                  <c:v>63849.5</c:v>
                </c:pt>
                <c:pt idx="151">
                  <c:v>63984</c:v>
                </c:pt>
                <c:pt idx="152">
                  <c:v>63987</c:v>
                </c:pt>
                <c:pt idx="153">
                  <c:v>64083.5</c:v>
                </c:pt>
                <c:pt idx="154">
                  <c:v>64238.5</c:v>
                </c:pt>
                <c:pt idx="155">
                  <c:v>64277.5</c:v>
                </c:pt>
                <c:pt idx="156">
                  <c:v>64303.5</c:v>
                </c:pt>
                <c:pt idx="157">
                  <c:v>64338.5</c:v>
                </c:pt>
                <c:pt idx="158">
                  <c:v>64970</c:v>
                </c:pt>
                <c:pt idx="159">
                  <c:v>64990.5</c:v>
                </c:pt>
                <c:pt idx="160">
                  <c:v>65106.5</c:v>
                </c:pt>
                <c:pt idx="161">
                  <c:v>65229</c:v>
                </c:pt>
                <c:pt idx="162">
                  <c:v>65272</c:v>
                </c:pt>
                <c:pt idx="163">
                  <c:v>65286.5</c:v>
                </c:pt>
                <c:pt idx="164">
                  <c:v>65303.5</c:v>
                </c:pt>
                <c:pt idx="165">
                  <c:v>65379.5</c:v>
                </c:pt>
                <c:pt idx="166">
                  <c:v>66319.5</c:v>
                </c:pt>
                <c:pt idx="167">
                  <c:v>66966.5</c:v>
                </c:pt>
                <c:pt idx="168">
                  <c:v>67271</c:v>
                </c:pt>
                <c:pt idx="169">
                  <c:v>67295</c:v>
                </c:pt>
                <c:pt idx="170">
                  <c:v>67332</c:v>
                </c:pt>
                <c:pt idx="171">
                  <c:v>67400.5</c:v>
                </c:pt>
                <c:pt idx="172">
                  <c:v>68302.5</c:v>
                </c:pt>
                <c:pt idx="173">
                  <c:v>68305</c:v>
                </c:pt>
                <c:pt idx="174">
                  <c:v>68311</c:v>
                </c:pt>
                <c:pt idx="175">
                  <c:v>68311</c:v>
                </c:pt>
                <c:pt idx="176">
                  <c:v>68311</c:v>
                </c:pt>
                <c:pt idx="177">
                  <c:v>68320.5</c:v>
                </c:pt>
                <c:pt idx="178">
                  <c:v>68320.5</c:v>
                </c:pt>
                <c:pt idx="179">
                  <c:v>68323.5</c:v>
                </c:pt>
                <c:pt idx="180">
                  <c:v>68335</c:v>
                </c:pt>
                <c:pt idx="181">
                  <c:v>68335</c:v>
                </c:pt>
                <c:pt idx="182">
                  <c:v>68381</c:v>
                </c:pt>
                <c:pt idx="183">
                  <c:v>68381</c:v>
                </c:pt>
                <c:pt idx="184">
                  <c:v>68381</c:v>
                </c:pt>
                <c:pt idx="185">
                  <c:v>68389.5</c:v>
                </c:pt>
                <c:pt idx="186">
                  <c:v>68389.5</c:v>
                </c:pt>
                <c:pt idx="187">
                  <c:v>68390</c:v>
                </c:pt>
                <c:pt idx="188">
                  <c:v>68427.5</c:v>
                </c:pt>
                <c:pt idx="189">
                  <c:v>68465.5</c:v>
                </c:pt>
                <c:pt idx="190">
                  <c:v>68465.5</c:v>
                </c:pt>
                <c:pt idx="191">
                  <c:v>68465.5</c:v>
                </c:pt>
                <c:pt idx="192">
                  <c:v>68472</c:v>
                </c:pt>
                <c:pt idx="193">
                  <c:v>68472</c:v>
                </c:pt>
                <c:pt idx="194">
                  <c:v>69296.5</c:v>
                </c:pt>
                <c:pt idx="195">
                  <c:v>69296.5</c:v>
                </c:pt>
                <c:pt idx="196">
                  <c:v>69424.5</c:v>
                </c:pt>
                <c:pt idx="197">
                  <c:v>69424.5</c:v>
                </c:pt>
                <c:pt idx="198">
                  <c:v>69445</c:v>
                </c:pt>
                <c:pt idx="199">
                  <c:v>69445</c:v>
                </c:pt>
                <c:pt idx="200">
                  <c:v>69467.5</c:v>
                </c:pt>
                <c:pt idx="201">
                  <c:v>69553</c:v>
                </c:pt>
                <c:pt idx="202">
                  <c:v>69553</c:v>
                </c:pt>
                <c:pt idx="203">
                  <c:v>69604.5</c:v>
                </c:pt>
                <c:pt idx="204">
                  <c:v>69604.5</c:v>
                </c:pt>
                <c:pt idx="205">
                  <c:v>70177.5</c:v>
                </c:pt>
                <c:pt idx="206">
                  <c:v>70224</c:v>
                </c:pt>
                <c:pt idx="207">
                  <c:v>70227</c:v>
                </c:pt>
                <c:pt idx="208">
                  <c:v>70233</c:v>
                </c:pt>
                <c:pt idx="209">
                  <c:v>70308.5</c:v>
                </c:pt>
                <c:pt idx="210">
                  <c:v>70309</c:v>
                </c:pt>
                <c:pt idx="211">
                  <c:v>70343.5</c:v>
                </c:pt>
                <c:pt idx="212">
                  <c:v>70423</c:v>
                </c:pt>
                <c:pt idx="213">
                  <c:v>70460</c:v>
                </c:pt>
                <c:pt idx="214">
                  <c:v>70460.5</c:v>
                </c:pt>
                <c:pt idx="215">
                  <c:v>70480.5</c:v>
                </c:pt>
                <c:pt idx="216">
                  <c:v>70481</c:v>
                </c:pt>
                <c:pt idx="217">
                  <c:v>70481</c:v>
                </c:pt>
                <c:pt idx="218">
                  <c:v>70481</c:v>
                </c:pt>
                <c:pt idx="219">
                  <c:v>70481</c:v>
                </c:pt>
                <c:pt idx="220">
                  <c:v>70485</c:v>
                </c:pt>
                <c:pt idx="221">
                  <c:v>70485</c:v>
                </c:pt>
                <c:pt idx="222">
                  <c:v>71428</c:v>
                </c:pt>
                <c:pt idx="223">
                  <c:v>71470</c:v>
                </c:pt>
                <c:pt idx="224">
                  <c:v>71472.5</c:v>
                </c:pt>
                <c:pt idx="225">
                  <c:v>71509</c:v>
                </c:pt>
                <c:pt idx="226">
                  <c:v>71511.5</c:v>
                </c:pt>
                <c:pt idx="227">
                  <c:v>71512</c:v>
                </c:pt>
                <c:pt idx="228">
                  <c:v>71554</c:v>
                </c:pt>
                <c:pt idx="229">
                  <c:v>71592.5</c:v>
                </c:pt>
                <c:pt idx="230">
                  <c:v>71644</c:v>
                </c:pt>
                <c:pt idx="231">
                  <c:v>71656</c:v>
                </c:pt>
                <c:pt idx="232">
                  <c:v>71658.5</c:v>
                </c:pt>
                <c:pt idx="233">
                  <c:v>71670.5</c:v>
                </c:pt>
                <c:pt idx="234">
                  <c:v>71782</c:v>
                </c:pt>
                <c:pt idx="235">
                  <c:v>71782</c:v>
                </c:pt>
                <c:pt idx="236">
                  <c:v>72367</c:v>
                </c:pt>
                <c:pt idx="237">
                  <c:v>72436</c:v>
                </c:pt>
                <c:pt idx="238">
                  <c:v>72498</c:v>
                </c:pt>
                <c:pt idx="239">
                  <c:v>72559.5</c:v>
                </c:pt>
                <c:pt idx="240">
                  <c:v>72749</c:v>
                </c:pt>
                <c:pt idx="241">
                  <c:v>73765.5</c:v>
                </c:pt>
                <c:pt idx="242">
                  <c:v>73928.5</c:v>
                </c:pt>
                <c:pt idx="243">
                  <c:v>74683.5</c:v>
                </c:pt>
                <c:pt idx="244">
                  <c:v>74857.5</c:v>
                </c:pt>
                <c:pt idx="245">
                  <c:v>75719.5</c:v>
                </c:pt>
                <c:pt idx="246">
                  <c:v>75812.5</c:v>
                </c:pt>
                <c:pt idx="247">
                  <c:v>75813</c:v>
                </c:pt>
                <c:pt idx="248">
                  <c:v>75897.5</c:v>
                </c:pt>
                <c:pt idx="249">
                  <c:v>76955</c:v>
                </c:pt>
                <c:pt idx="250">
                  <c:v>78975</c:v>
                </c:pt>
              </c:numCache>
            </c:numRef>
          </c:xVal>
          <c:yVal>
            <c:numRef>
              <c:f>A!$K$21:$K$876</c:f>
              <c:numCache>
                <c:formatCode>General</c:formatCode>
                <c:ptCount val="856"/>
                <c:pt idx="36">
                  <c:v>-6.6163627285277471E-2</c:v>
                </c:pt>
                <c:pt idx="125">
                  <c:v>7.3257867989013903E-3</c:v>
                </c:pt>
                <c:pt idx="127">
                  <c:v>6.8047521635890007E-3</c:v>
                </c:pt>
                <c:pt idx="129">
                  <c:v>7.7047521626809612E-3</c:v>
                </c:pt>
                <c:pt idx="134">
                  <c:v>1.0462661026394926E-2</c:v>
                </c:pt>
                <c:pt idx="135">
                  <c:v>9.5018968859221786E-3</c:v>
                </c:pt>
                <c:pt idx="143">
                  <c:v>6.769829400582239E-3</c:v>
                </c:pt>
                <c:pt idx="144">
                  <c:v>6.7776799842249602E-3</c:v>
                </c:pt>
                <c:pt idx="145">
                  <c:v>6.824304502515588E-3</c:v>
                </c:pt>
                <c:pt idx="149">
                  <c:v>7.576804950076621E-3</c:v>
                </c:pt>
                <c:pt idx="150">
                  <c:v>4.0154610032914206E-3</c:v>
                </c:pt>
                <c:pt idx="151">
                  <c:v>5.9260425914544612E-3</c:v>
                </c:pt>
                <c:pt idx="152">
                  <c:v>5.3716317779617384E-3</c:v>
                </c:pt>
                <c:pt idx="156">
                  <c:v>5.2812903231824748E-3</c:v>
                </c:pt>
                <c:pt idx="157">
                  <c:v>4.9464974290458485E-3</c:v>
                </c:pt>
                <c:pt idx="161">
                  <c:v>2.4455525126541033E-3</c:v>
                </c:pt>
                <c:pt idx="162">
                  <c:v>4.165664104220923E-3</c:v>
                </c:pt>
                <c:pt idx="163">
                  <c:v>2.8526784808491357E-3</c:v>
                </c:pt>
                <c:pt idx="164">
                  <c:v>2.6443504975759424E-3</c:v>
                </c:pt>
                <c:pt idx="165">
                  <c:v>2.1659430713043548E-3</c:v>
                </c:pt>
                <c:pt idx="167">
                  <c:v>-3.7173804230405949E-3</c:v>
                </c:pt>
                <c:pt idx="168">
                  <c:v>-3.8900785948499106E-3</c:v>
                </c:pt>
                <c:pt idx="174">
                  <c:v>-8.1524959969101474E-3</c:v>
                </c:pt>
                <c:pt idx="175">
                  <c:v>-8.0724959989311174E-3</c:v>
                </c:pt>
                <c:pt idx="176">
                  <c:v>-8.0524959994363599E-3</c:v>
                </c:pt>
                <c:pt idx="177">
                  <c:v>-8.774796937359497E-3</c:v>
                </c:pt>
                <c:pt idx="178">
                  <c:v>-8.774796937359497E-3</c:v>
                </c:pt>
                <c:pt idx="180">
                  <c:v>-7.887782558100298E-3</c:v>
                </c:pt>
                <c:pt idx="181">
                  <c:v>-7.887782558100298E-3</c:v>
                </c:pt>
                <c:pt idx="182">
                  <c:v>-7.922081793367397E-3</c:v>
                </c:pt>
                <c:pt idx="183">
                  <c:v>-7.8620817876071669E-3</c:v>
                </c:pt>
                <c:pt idx="184">
                  <c:v>-7.8220817886176519E-3</c:v>
                </c:pt>
                <c:pt idx="185">
                  <c:v>-9.1262457790435292E-3</c:v>
                </c:pt>
                <c:pt idx="186">
                  <c:v>-9.0962457834393717E-3</c:v>
                </c:pt>
                <c:pt idx="187">
                  <c:v>-7.8853142476873472E-3</c:v>
                </c:pt>
                <c:pt idx="189">
                  <c:v>-9.3046532056177966E-3</c:v>
                </c:pt>
                <c:pt idx="190">
                  <c:v>-9.3046532056177966E-3</c:v>
                </c:pt>
                <c:pt idx="191">
                  <c:v>-9.2046532008680515E-3</c:v>
                </c:pt>
                <c:pt idx="192">
                  <c:v>-7.3725433176150545E-3</c:v>
                </c:pt>
                <c:pt idx="193">
                  <c:v>-7.3725433176150545E-3</c:v>
                </c:pt>
                <c:pt idx="194">
                  <c:v>-1.2176450196420774E-2</c:v>
                </c:pt>
                <c:pt idx="195">
                  <c:v>-1.2176450196420774E-2</c:v>
                </c:pt>
                <c:pt idx="196">
                  <c:v>-1.2497978488681838E-2</c:v>
                </c:pt>
                <c:pt idx="197">
                  <c:v>-1.2497978488681838E-2</c:v>
                </c:pt>
                <c:pt idx="198">
                  <c:v>-1.1019785757525824E-2</c:v>
                </c:pt>
                <c:pt idx="199">
                  <c:v>-1.1019785757525824E-2</c:v>
                </c:pt>
                <c:pt idx="201">
                  <c:v>-1.2578575260704383E-2</c:v>
                </c:pt>
                <c:pt idx="202">
                  <c:v>-1.2578575260704383E-2</c:v>
                </c:pt>
                <c:pt idx="203">
                  <c:v>-1.7562627661391161E-2</c:v>
                </c:pt>
                <c:pt idx="204">
                  <c:v>-1.7562627661391161E-2</c:v>
                </c:pt>
                <c:pt idx="205">
                  <c:v>-1.6375094179238658E-2</c:v>
                </c:pt>
                <c:pt idx="206">
                  <c:v>-1.4868461883452255E-2</c:v>
                </c:pt>
                <c:pt idx="207">
                  <c:v>-1.5892872695985716E-2</c:v>
                </c:pt>
                <c:pt idx="208">
                  <c:v>-1.6941694346314762E-2</c:v>
                </c:pt>
                <c:pt idx="209">
                  <c:v>-1.7371033296512906E-2</c:v>
                </c:pt>
                <c:pt idx="210">
                  <c:v>-1.6350101766875014E-2</c:v>
                </c:pt>
                <c:pt idx="211">
                  <c:v>-1.6525826191355009E-2</c:v>
                </c:pt>
                <c:pt idx="213">
                  <c:v>-1.6268779676465783E-2</c:v>
                </c:pt>
                <c:pt idx="214">
                  <c:v>-1.8117848143447191E-2</c:v>
                </c:pt>
                <c:pt idx="215">
                  <c:v>-1.8410586941172369E-2</c:v>
                </c:pt>
                <c:pt idx="216">
                  <c:v>-1.7449655417294707E-2</c:v>
                </c:pt>
                <c:pt idx="217">
                  <c:v>-1.6779655416030437E-2</c:v>
                </c:pt>
                <c:pt idx="218">
                  <c:v>-1.6739655417040922E-2</c:v>
                </c:pt>
                <c:pt idx="219">
                  <c:v>-1.6139655417646281E-2</c:v>
                </c:pt>
                <c:pt idx="220">
                  <c:v>-1.5982203171006404E-2</c:v>
                </c:pt>
                <c:pt idx="221">
                  <c:v>-1.5982203171006404E-2</c:v>
                </c:pt>
                <c:pt idx="223">
                  <c:v>-1.9847088893584441E-2</c:v>
                </c:pt>
                <c:pt idx="225">
                  <c:v>-2.0654429543355945E-2</c:v>
                </c:pt>
                <c:pt idx="226">
                  <c:v>-2.2549771900230553E-2</c:v>
                </c:pt>
                <c:pt idx="227">
                  <c:v>-2.0708840369479731E-2</c:v>
                </c:pt>
                <c:pt idx="228">
                  <c:v>-1.7970591834455263E-2</c:v>
                </c:pt>
                <c:pt idx="229">
                  <c:v>-2.0518864024779759E-2</c:v>
                </c:pt>
                <c:pt idx="230">
                  <c:v>-2.100291641545482E-2</c:v>
                </c:pt>
                <c:pt idx="231">
                  <c:v>-2.2120559697214048E-2</c:v>
                </c:pt>
                <c:pt idx="232">
                  <c:v>-2.1615902056510095E-2</c:v>
                </c:pt>
                <c:pt idx="233">
                  <c:v>-2.193354533665115E-2</c:v>
                </c:pt>
                <c:pt idx="234">
                  <c:v>-2.1705814120650757E-2</c:v>
                </c:pt>
                <c:pt idx="235">
                  <c:v>-2.1705814120650757E-2</c:v>
                </c:pt>
                <c:pt idx="236">
                  <c:v>-2.3215923909447156E-2</c:v>
                </c:pt>
                <c:pt idx="238">
                  <c:v>-2.3991863025003113E-2</c:v>
                </c:pt>
                <c:pt idx="239">
                  <c:v>-2.625728482962586E-2</c:v>
                </c:pt>
                <c:pt idx="240">
                  <c:v>-2.6944234923576005E-2</c:v>
                </c:pt>
                <c:pt idx="241">
                  <c:v>-3.0430434249865357E-2</c:v>
                </c:pt>
                <c:pt idx="242">
                  <c:v>-3.7356755441578571E-2</c:v>
                </c:pt>
                <c:pt idx="243">
                  <c:v>-3.5580145005951636E-2</c:v>
                </c:pt>
                <c:pt idx="245">
                  <c:v>-3.4470014659746084E-2</c:v>
                </c:pt>
                <c:pt idx="247">
                  <c:v>-4.0415818533801939E-2</c:v>
                </c:pt>
                <c:pt idx="248">
                  <c:v>-4.5398389942420181E-2</c:v>
                </c:pt>
                <c:pt idx="250">
                  <c:v>-5.2164822242048103E-2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FBC-44BE-AFF3-B530A181D56A}"/>
            </c:ext>
          </c:extLst>
        </c:ser>
        <c:ser>
          <c:idx val="2"/>
          <c:order val="4"/>
          <c:tx>
            <c:strRef>
              <c:f>A!$L$20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A!$D$21:$D$92</c:f>
                <c:numCache>
                  <c:formatCode>General</c:formatCode>
                  <c:ptCount val="7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9">
                    <c:v>0</c:v>
                  </c:pt>
                  <c:pt idx="32">
                    <c:v>0</c:v>
                  </c:pt>
                  <c:pt idx="33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</c:numCache>
              </c:numRef>
            </c:plus>
            <c:minus>
              <c:numRef>
                <c:f>A!$D$21:$D$92</c:f>
                <c:numCache>
                  <c:formatCode>General</c:formatCode>
                  <c:ptCount val="7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9">
                    <c:v>0</c:v>
                  </c:pt>
                  <c:pt idx="32">
                    <c:v>0</c:v>
                  </c:pt>
                  <c:pt idx="33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A!$F$21:$F$876</c:f>
              <c:numCache>
                <c:formatCode>General</c:formatCode>
                <c:ptCount val="856"/>
                <c:pt idx="0">
                  <c:v>-6198.5</c:v>
                </c:pt>
                <c:pt idx="1">
                  <c:v>-5182</c:v>
                </c:pt>
                <c:pt idx="2">
                  <c:v>0.5</c:v>
                </c:pt>
                <c:pt idx="3">
                  <c:v>0.5</c:v>
                </c:pt>
                <c:pt idx="4">
                  <c:v>3.5</c:v>
                </c:pt>
                <c:pt idx="5">
                  <c:v>9.5</c:v>
                </c:pt>
                <c:pt idx="6">
                  <c:v>12</c:v>
                </c:pt>
                <c:pt idx="7">
                  <c:v>15</c:v>
                </c:pt>
                <c:pt idx="8">
                  <c:v>21</c:v>
                </c:pt>
                <c:pt idx="9">
                  <c:v>61.5</c:v>
                </c:pt>
                <c:pt idx="10">
                  <c:v>96.5</c:v>
                </c:pt>
                <c:pt idx="11">
                  <c:v>114.5</c:v>
                </c:pt>
                <c:pt idx="12">
                  <c:v>117</c:v>
                </c:pt>
                <c:pt idx="13">
                  <c:v>207.5</c:v>
                </c:pt>
                <c:pt idx="14">
                  <c:v>210.5</c:v>
                </c:pt>
                <c:pt idx="15">
                  <c:v>280.5</c:v>
                </c:pt>
                <c:pt idx="16">
                  <c:v>283.5</c:v>
                </c:pt>
                <c:pt idx="17">
                  <c:v>298</c:v>
                </c:pt>
                <c:pt idx="18">
                  <c:v>1189.5</c:v>
                </c:pt>
                <c:pt idx="19">
                  <c:v>1204</c:v>
                </c:pt>
                <c:pt idx="20">
                  <c:v>1207</c:v>
                </c:pt>
                <c:pt idx="21">
                  <c:v>11551.5</c:v>
                </c:pt>
                <c:pt idx="22">
                  <c:v>11621.5</c:v>
                </c:pt>
                <c:pt idx="23">
                  <c:v>11671</c:v>
                </c:pt>
                <c:pt idx="24">
                  <c:v>11755.5</c:v>
                </c:pt>
                <c:pt idx="25">
                  <c:v>11831.5</c:v>
                </c:pt>
                <c:pt idx="26">
                  <c:v>11846</c:v>
                </c:pt>
                <c:pt idx="27">
                  <c:v>11893</c:v>
                </c:pt>
                <c:pt idx="28">
                  <c:v>11893</c:v>
                </c:pt>
                <c:pt idx="29">
                  <c:v>12862.5</c:v>
                </c:pt>
                <c:pt idx="30">
                  <c:v>12862.5</c:v>
                </c:pt>
                <c:pt idx="31">
                  <c:v>13827</c:v>
                </c:pt>
                <c:pt idx="32">
                  <c:v>13905.5</c:v>
                </c:pt>
                <c:pt idx="33">
                  <c:v>14031</c:v>
                </c:pt>
                <c:pt idx="34">
                  <c:v>14031</c:v>
                </c:pt>
                <c:pt idx="35">
                  <c:v>15030.5</c:v>
                </c:pt>
                <c:pt idx="36">
                  <c:v>15091.5</c:v>
                </c:pt>
                <c:pt idx="37">
                  <c:v>15944.5</c:v>
                </c:pt>
                <c:pt idx="38">
                  <c:v>16064.5</c:v>
                </c:pt>
                <c:pt idx="39">
                  <c:v>16064.5</c:v>
                </c:pt>
                <c:pt idx="40">
                  <c:v>17069.5</c:v>
                </c:pt>
                <c:pt idx="41">
                  <c:v>17244.5</c:v>
                </c:pt>
                <c:pt idx="42">
                  <c:v>28971.5</c:v>
                </c:pt>
                <c:pt idx="43">
                  <c:v>28974</c:v>
                </c:pt>
                <c:pt idx="44">
                  <c:v>28974.5</c:v>
                </c:pt>
                <c:pt idx="45">
                  <c:v>33145</c:v>
                </c:pt>
                <c:pt idx="46">
                  <c:v>33171</c:v>
                </c:pt>
                <c:pt idx="47">
                  <c:v>33174</c:v>
                </c:pt>
                <c:pt idx="48">
                  <c:v>33439.5</c:v>
                </c:pt>
                <c:pt idx="49">
                  <c:v>33442.5</c:v>
                </c:pt>
                <c:pt idx="50">
                  <c:v>34520.5</c:v>
                </c:pt>
                <c:pt idx="51">
                  <c:v>35316</c:v>
                </c:pt>
                <c:pt idx="52">
                  <c:v>35386.5</c:v>
                </c:pt>
                <c:pt idx="53">
                  <c:v>35576</c:v>
                </c:pt>
                <c:pt idx="54">
                  <c:v>35595.5</c:v>
                </c:pt>
                <c:pt idx="55">
                  <c:v>38473</c:v>
                </c:pt>
                <c:pt idx="56">
                  <c:v>39429.5</c:v>
                </c:pt>
                <c:pt idx="57">
                  <c:v>39429.5</c:v>
                </c:pt>
                <c:pt idx="58">
                  <c:v>39709.5</c:v>
                </c:pt>
                <c:pt idx="59">
                  <c:v>40743</c:v>
                </c:pt>
                <c:pt idx="60">
                  <c:v>40776</c:v>
                </c:pt>
                <c:pt idx="61">
                  <c:v>41680.5</c:v>
                </c:pt>
                <c:pt idx="62">
                  <c:v>41681</c:v>
                </c:pt>
                <c:pt idx="63">
                  <c:v>41777</c:v>
                </c:pt>
                <c:pt idx="64">
                  <c:v>41777</c:v>
                </c:pt>
                <c:pt idx="65">
                  <c:v>41829.5</c:v>
                </c:pt>
                <c:pt idx="66">
                  <c:v>41835.5</c:v>
                </c:pt>
                <c:pt idx="67">
                  <c:v>41835.5</c:v>
                </c:pt>
                <c:pt idx="68">
                  <c:v>41835.5</c:v>
                </c:pt>
                <c:pt idx="69">
                  <c:v>42554.5</c:v>
                </c:pt>
                <c:pt idx="70">
                  <c:v>42560.5</c:v>
                </c:pt>
                <c:pt idx="71">
                  <c:v>42752.5</c:v>
                </c:pt>
                <c:pt idx="72">
                  <c:v>42752.5</c:v>
                </c:pt>
                <c:pt idx="73">
                  <c:v>42755.5</c:v>
                </c:pt>
                <c:pt idx="74">
                  <c:v>42755.5</c:v>
                </c:pt>
                <c:pt idx="75">
                  <c:v>42770</c:v>
                </c:pt>
                <c:pt idx="76">
                  <c:v>42776.5</c:v>
                </c:pt>
                <c:pt idx="77">
                  <c:v>43065</c:v>
                </c:pt>
                <c:pt idx="78">
                  <c:v>43983.5</c:v>
                </c:pt>
                <c:pt idx="79">
                  <c:v>45986.5</c:v>
                </c:pt>
                <c:pt idx="80">
                  <c:v>46057.5</c:v>
                </c:pt>
                <c:pt idx="81">
                  <c:v>46060.5</c:v>
                </c:pt>
                <c:pt idx="82">
                  <c:v>46094.5</c:v>
                </c:pt>
                <c:pt idx="83">
                  <c:v>46123.5</c:v>
                </c:pt>
                <c:pt idx="84">
                  <c:v>46126.5</c:v>
                </c:pt>
                <c:pt idx="85">
                  <c:v>46129.5</c:v>
                </c:pt>
                <c:pt idx="86">
                  <c:v>47026.5</c:v>
                </c:pt>
                <c:pt idx="87">
                  <c:v>47041</c:v>
                </c:pt>
                <c:pt idx="88">
                  <c:v>47041</c:v>
                </c:pt>
                <c:pt idx="89">
                  <c:v>47070.5</c:v>
                </c:pt>
                <c:pt idx="90">
                  <c:v>49001.5</c:v>
                </c:pt>
                <c:pt idx="91">
                  <c:v>50615.5</c:v>
                </c:pt>
                <c:pt idx="92">
                  <c:v>51228</c:v>
                </c:pt>
                <c:pt idx="93">
                  <c:v>51259.5</c:v>
                </c:pt>
                <c:pt idx="94">
                  <c:v>51259.5</c:v>
                </c:pt>
                <c:pt idx="95">
                  <c:v>51405.5</c:v>
                </c:pt>
                <c:pt idx="96">
                  <c:v>52495</c:v>
                </c:pt>
                <c:pt idx="97">
                  <c:v>52495.5</c:v>
                </c:pt>
                <c:pt idx="98">
                  <c:v>53240.5</c:v>
                </c:pt>
                <c:pt idx="99">
                  <c:v>53313.5</c:v>
                </c:pt>
                <c:pt idx="100">
                  <c:v>53462</c:v>
                </c:pt>
                <c:pt idx="101">
                  <c:v>53462</c:v>
                </c:pt>
                <c:pt idx="102">
                  <c:v>53495</c:v>
                </c:pt>
                <c:pt idx="103">
                  <c:v>54373.5</c:v>
                </c:pt>
                <c:pt idx="104">
                  <c:v>54373.5</c:v>
                </c:pt>
                <c:pt idx="105">
                  <c:v>54418</c:v>
                </c:pt>
                <c:pt idx="106">
                  <c:v>54450</c:v>
                </c:pt>
                <c:pt idx="107">
                  <c:v>54532</c:v>
                </c:pt>
                <c:pt idx="108">
                  <c:v>54585</c:v>
                </c:pt>
                <c:pt idx="109">
                  <c:v>54611</c:v>
                </c:pt>
                <c:pt idx="110">
                  <c:v>55250.5</c:v>
                </c:pt>
                <c:pt idx="111">
                  <c:v>55594.5</c:v>
                </c:pt>
                <c:pt idx="112">
                  <c:v>55633.5</c:v>
                </c:pt>
                <c:pt idx="113">
                  <c:v>55656.5</c:v>
                </c:pt>
                <c:pt idx="114">
                  <c:v>55659.5</c:v>
                </c:pt>
                <c:pt idx="115">
                  <c:v>56331.5</c:v>
                </c:pt>
                <c:pt idx="116">
                  <c:v>56331.5</c:v>
                </c:pt>
                <c:pt idx="117">
                  <c:v>56704.5</c:v>
                </c:pt>
                <c:pt idx="118">
                  <c:v>57690</c:v>
                </c:pt>
                <c:pt idx="119">
                  <c:v>57782.5</c:v>
                </c:pt>
                <c:pt idx="120">
                  <c:v>58721.5</c:v>
                </c:pt>
                <c:pt idx="121">
                  <c:v>58823.5</c:v>
                </c:pt>
                <c:pt idx="122">
                  <c:v>58837</c:v>
                </c:pt>
                <c:pt idx="123">
                  <c:v>58849.5</c:v>
                </c:pt>
                <c:pt idx="124">
                  <c:v>59830.5</c:v>
                </c:pt>
                <c:pt idx="125">
                  <c:v>60838.5</c:v>
                </c:pt>
                <c:pt idx="126">
                  <c:v>60964.5</c:v>
                </c:pt>
                <c:pt idx="127">
                  <c:v>60977.5</c:v>
                </c:pt>
                <c:pt idx="128">
                  <c:v>60977.5</c:v>
                </c:pt>
                <c:pt idx="129">
                  <c:v>60977.5</c:v>
                </c:pt>
                <c:pt idx="130">
                  <c:v>60984.5</c:v>
                </c:pt>
                <c:pt idx="131">
                  <c:v>60990</c:v>
                </c:pt>
                <c:pt idx="132">
                  <c:v>61043.5</c:v>
                </c:pt>
                <c:pt idx="133">
                  <c:v>61067</c:v>
                </c:pt>
                <c:pt idx="134">
                  <c:v>61964</c:v>
                </c:pt>
                <c:pt idx="135">
                  <c:v>62028</c:v>
                </c:pt>
                <c:pt idx="136">
                  <c:v>62042</c:v>
                </c:pt>
                <c:pt idx="137">
                  <c:v>62042</c:v>
                </c:pt>
                <c:pt idx="138">
                  <c:v>62042</c:v>
                </c:pt>
                <c:pt idx="139">
                  <c:v>62112.5</c:v>
                </c:pt>
                <c:pt idx="140">
                  <c:v>62112.5</c:v>
                </c:pt>
                <c:pt idx="141">
                  <c:v>62874.5</c:v>
                </c:pt>
                <c:pt idx="142">
                  <c:v>62933</c:v>
                </c:pt>
                <c:pt idx="143">
                  <c:v>62934</c:v>
                </c:pt>
                <c:pt idx="144">
                  <c:v>62934</c:v>
                </c:pt>
                <c:pt idx="145">
                  <c:v>63135</c:v>
                </c:pt>
                <c:pt idx="146">
                  <c:v>63160.5</c:v>
                </c:pt>
                <c:pt idx="147">
                  <c:v>63160.5</c:v>
                </c:pt>
                <c:pt idx="148">
                  <c:v>63160.5</c:v>
                </c:pt>
                <c:pt idx="149">
                  <c:v>63292</c:v>
                </c:pt>
                <c:pt idx="150">
                  <c:v>63849.5</c:v>
                </c:pt>
                <c:pt idx="151">
                  <c:v>63984</c:v>
                </c:pt>
                <c:pt idx="152">
                  <c:v>63987</c:v>
                </c:pt>
                <c:pt idx="153">
                  <c:v>64083.5</c:v>
                </c:pt>
                <c:pt idx="154">
                  <c:v>64238.5</c:v>
                </c:pt>
                <c:pt idx="155">
                  <c:v>64277.5</c:v>
                </c:pt>
                <c:pt idx="156">
                  <c:v>64303.5</c:v>
                </c:pt>
                <c:pt idx="157">
                  <c:v>64338.5</c:v>
                </c:pt>
                <c:pt idx="158">
                  <c:v>64970</c:v>
                </c:pt>
                <c:pt idx="159">
                  <c:v>64990.5</c:v>
                </c:pt>
                <c:pt idx="160">
                  <c:v>65106.5</c:v>
                </c:pt>
                <c:pt idx="161">
                  <c:v>65229</c:v>
                </c:pt>
                <c:pt idx="162">
                  <c:v>65272</c:v>
                </c:pt>
                <c:pt idx="163">
                  <c:v>65286.5</c:v>
                </c:pt>
                <c:pt idx="164">
                  <c:v>65303.5</c:v>
                </c:pt>
                <c:pt idx="165">
                  <c:v>65379.5</c:v>
                </c:pt>
                <c:pt idx="166">
                  <c:v>66319.5</c:v>
                </c:pt>
                <c:pt idx="167">
                  <c:v>66966.5</c:v>
                </c:pt>
                <c:pt idx="168">
                  <c:v>67271</c:v>
                </c:pt>
                <c:pt idx="169">
                  <c:v>67295</c:v>
                </c:pt>
                <c:pt idx="170">
                  <c:v>67332</c:v>
                </c:pt>
                <c:pt idx="171">
                  <c:v>67400.5</c:v>
                </c:pt>
                <c:pt idx="172">
                  <c:v>68302.5</c:v>
                </c:pt>
                <c:pt idx="173">
                  <c:v>68305</c:v>
                </c:pt>
                <c:pt idx="174">
                  <c:v>68311</c:v>
                </c:pt>
                <c:pt idx="175">
                  <c:v>68311</c:v>
                </c:pt>
                <c:pt idx="176">
                  <c:v>68311</c:v>
                </c:pt>
                <c:pt idx="177">
                  <c:v>68320.5</c:v>
                </c:pt>
                <c:pt idx="178">
                  <c:v>68320.5</c:v>
                </c:pt>
                <c:pt idx="179">
                  <c:v>68323.5</c:v>
                </c:pt>
                <c:pt idx="180">
                  <c:v>68335</c:v>
                </c:pt>
                <c:pt idx="181">
                  <c:v>68335</c:v>
                </c:pt>
                <c:pt idx="182">
                  <c:v>68381</c:v>
                </c:pt>
                <c:pt idx="183">
                  <c:v>68381</c:v>
                </c:pt>
                <c:pt idx="184">
                  <c:v>68381</c:v>
                </c:pt>
                <c:pt idx="185">
                  <c:v>68389.5</c:v>
                </c:pt>
                <c:pt idx="186">
                  <c:v>68389.5</c:v>
                </c:pt>
                <c:pt idx="187">
                  <c:v>68390</c:v>
                </c:pt>
                <c:pt idx="188">
                  <c:v>68427.5</c:v>
                </c:pt>
                <c:pt idx="189">
                  <c:v>68465.5</c:v>
                </c:pt>
                <c:pt idx="190">
                  <c:v>68465.5</c:v>
                </c:pt>
                <c:pt idx="191">
                  <c:v>68465.5</c:v>
                </c:pt>
                <c:pt idx="192">
                  <c:v>68472</c:v>
                </c:pt>
                <c:pt idx="193">
                  <c:v>68472</c:v>
                </c:pt>
                <c:pt idx="194">
                  <c:v>69296.5</c:v>
                </c:pt>
                <c:pt idx="195">
                  <c:v>69296.5</c:v>
                </c:pt>
                <c:pt idx="196">
                  <c:v>69424.5</c:v>
                </c:pt>
                <c:pt idx="197">
                  <c:v>69424.5</c:v>
                </c:pt>
                <c:pt idx="198">
                  <c:v>69445</c:v>
                </c:pt>
                <c:pt idx="199">
                  <c:v>69445</c:v>
                </c:pt>
                <c:pt idx="200">
                  <c:v>69467.5</c:v>
                </c:pt>
                <c:pt idx="201">
                  <c:v>69553</c:v>
                </c:pt>
                <c:pt idx="202">
                  <c:v>69553</c:v>
                </c:pt>
                <c:pt idx="203">
                  <c:v>69604.5</c:v>
                </c:pt>
                <c:pt idx="204">
                  <c:v>69604.5</c:v>
                </c:pt>
                <c:pt idx="205">
                  <c:v>70177.5</c:v>
                </c:pt>
                <c:pt idx="206">
                  <c:v>70224</c:v>
                </c:pt>
                <c:pt idx="207">
                  <c:v>70227</c:v>
                </c:pt>
                <c:pt idx="208">
                  <c:v>70233</c:v>
                </c:pt>
                <c:pt idx="209">
                  <c:v>70308.5</c:v>
                </c:pt>
                <c:pt idx="210">
                  <c:v>70309</c:v>
                </c:pt>
                <c:pt idx="211">
                  <c:v>70343.5</c:v>
                </c:pt>
                <c:pt idx="212">
                  <c:v>70423</c:v>
                </c:pt>
                <c:pt idx="213">
                  <c:v>70460</c:v>
                </c:pt>
                <c:pt idx="214">
                  <c:v>70460.5</c:v>
                </c:pt>
                <c:pt idx="215">
                  <c:v>70480.5</c:v>
                </c:pt>
                <c:pt idx="216">
                  <c:v>70481</c:v>
                </c:pt>
                <c:pt idx="217">
                  <c:v>70481</c:v>
                </c:pt>
                <c:pt idx="218">
                  <c:v>70481</c:v>
                </c:pt>
                <c:pt idx="219">
                  <c:v>70481</c:v>
                </c:pt>
                <c:pt idx="220">
                  <c:v>70485</c:v>
                </c:pt>
                <c:pt idx="221">
                  <c:v>70485</c:v>
                </c:pt>
                <c:pt idx="222">
                  <c:v>71428</c:v>
                </c:pt>
                <c:pt idx="223">
                  <c:v>71470</c:v>
                </c:pt>
                <c:pt idx="224">
                  <c:v>71472.5</c:v>
                </c:pt>
                <c:pt idx="225">
                  <c:v>71509</c:v>
                </c:pt>
                <c:pt idx="226">
                  <c:v>71511.5</c:v>
                </c:pt>
                <c:pt idx="227">
                  <c:v>71512</c:v>
                </c:pt>
                <c:pt idx="228">
                  <c:v>71554</c:v>
                </c:pt>
                <c:pt idx="229">
                  <c:v>71592.5</c:v>
                </c:pt>
                <c:pt idx="230">
                  <c:v>71644</c:v>
                </c:pt>
                <c:pt idx="231">
                  <c:v>71656</c:v>
                </c:pt>
                <c:pt idx="232">
                  <c:v>71658.5</c:v>
                </c:pt>
                <c:pt idx="233">
                  <c:v>71670.5</c:v>
                </c:pt>
                <c:pt idx="234">
                  <c:v>71782</c:v>
                </c:pt>
                <c:pt idx="235">
                  <c:v>71782</c:v>
                </c:pt>
                <c:pt idx="236">
                  <c:v>72367</c:v>
                </c:pt>
                <c:pt idx="237">
                  <c:v>72436</c:v>
                </c:pt>
                <c:pt idx="238">
                  <c:v>72498</c:v>
                </c:pt>
                <c:pt idx="239">
                  <c:v>72559.5</c:v>
                </c:pt>
                <c:pt idx="240">
                  <c:v>72749</c:v>
                </c:pt>
                <c:pt idx="241">
                  <c:v>73765.5</c:v>
                </c:pt>
                <c:pt idx="242">
                  <c:v>73928.5</c:v>
                </c:pt>
                <c:pt idx="243">
                  <c:v>74683.5</c:v>
                </c:pt>
                <c:pt idx="244">
                  <c:v>74857.5</c:v>
                </c:pt>
                <c:pt idx="245">
                  <c:v>75719.5</c:v>
                </c:pt>
                <c:pt idx="246">
                  <c:v>75812.5</c:v>
                </c:pt>
                <c:pt idx="247">
                  <c:v>75813</c:v>
                </c:pt>
                <c:pt idx="248">
                  <c:v>75897.5</c:v>
                </c:pt>
                <c:pt idx="249">
                  <c:v>76955</c:v>
                </c:pt>
                <c:pt idx="250">
                  <c:v>78975</c:v>
                </c:pt>
              </c:numCache>
            </c:numRef>
          </c:xVal>
          <c:yVal>
            <c:numRef>
              <c:f>A!$L$21:$L$876</c:f>
              <c:numCache>
                <c:formatCode>General</c:formatCode>
                <c:ptCount val="85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FBC-44BE-AFF3-B530A181D56A}"/>
            </c:ext>
          </c:extLst>
        </c:ser>
        <c:ser>
          <c:idx val="5"/>
          <c:order val="5"/>
          <c:tx>
            <c:strRef>
              <c:f>A!$M$20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A!$D$21:$D$92</c:f>
                <c:numCache>
                  <c:formatCode>General</c:formatCode>
                  <c:ptCount val="7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9">
                    <c:v>0</c:v>
                  </c:pt>
                  <c:pt idx="32">
                    <c:v>0</c:v>
                  </c:pt>
                  <c:pt idx="33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</c:numCache>
              </c:numRef>
            </c:plus>
            <c:minus>
              <c:numRef>
                <c:f>A!$D$21:$D$92</c:f>
                <c:numCache>
                  <c:formatCode>General</c:formatCode>
                  <c:ptCount val="7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9">
                    <c:v>0</c:v>
                  </c:pt>
                  <c:pt idx="32">
                    <c:v>0</c:v>
                  </c:pt>
                  <c:pt idx="33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A!$F$21:$F$876</c:f>
              <c:numCache>
                <c:formatCode>General</c:formatCode>
                <c:ptCount val="856"/>
                <c:pt idx="0">
                  <c:v>-6198.5</c:v>
                </c:pt>
                <c:pt idx="1">
                  <c:v>-5182</c:v>
                </c:pt>
                <c:pt idx="2">
                  <c:v>0.5</c:v>
                </c:pt>
                <c:pt idx="3">
                  <c:v>0.5</c:v>
                </c:pt>
                <c:pt idx="4">
                  <c:v>3.5</c:v>
                </c:pt>
                <c:pt idx="5">
                  <c:v>9.5</c:v>
                </c:pt>
                <c:pt idx="6">
                  <c:v>12</c:v>
                </c:pt>
                <c:pt idx="7">
                  <c:v>15</c:v>
                </c:pt>
                <c:pt idx="8">
                  <c:v>21</c:v>
                </c:pt>
                <c:pt idx="9">
                  <c:v>61.5</c:v>
                </c:pt>
                <c:pt idx="10">
                  <c:v>96.5</c:v>
                </c:pt>
                <c:pt idx="11">
                  <c:v>114.5</c:v>
                </c:pt>
                <c:pt idx="12">
                  <c:v>117</c:v>
                </c:pt>
                <c:pt idx="13">
                  <c:v>207.5</c:v>
                </c:pt>
                <c:pt idx="14">
                  <c:v>210.5</c:v>
                </c:pt>
                <c:pt idx="15">
                  <c:v>280.5</c:v>
                </c:pt>
                <c:pt idx="16">
                  <c:v>283.5</c:v>
                </c:pt>
                <c:pt idx="17">
                  <c:v>298</c:v>
                </c:pt>
                <c:pt idx="18">
                  <c:v>1189.5</c:v>
                </c:pt>
                <c:pt idx="19">
                  <c:v>1204</c:v>
                </c:pt>
                <c:pt idx="20">
                  <c:v>1207</c:v>
                </c:pt>
                <c:pt idx="21">
                  <c:v>11551.5</c:v>
                </c:pt>
                <c:pt idx="22">
                  <c:v>11621.5</c:v>
                </c:pt>
                <c:pt idx="23">
                  <c:v>11671</c:v>
                </c:pt>
                <c:pt idx="24">
                  <c:v>11755.5</c:v>
                </c:pt>
                <c:pt idx="25">
                  <c:v>11831.5</c:v>
                </c:pt>
                <c:pt idx="26">
                  <c:v>11846</c:v>
                </c:pt>
                <c:pt idx="27">
                  <c:v>11893</c:v>
                </c:pt>
                <c:pt idx="28">
                  <c:v>11893</c:v>
                </c:pt>
                <c:pt idx="29">
                  <c:v>12862.5</c:v>
                </c:pt>
                <c:pt idx="30">
                  <c:v>12862.5</c:v>
                </c:pt>
                <c:pt idx="31">
                  <c:v>13827</c:v>
                </c:pt>
                <c:pt idx="32">
                  <c:v>13905.5</c:v>
                </c:pt>
                <c:pt idx="33">
                  <c:v>14031</c:v>
                </c:pt>
                <c:pt idx="34">
                  <c:v>14031</c:v>
                </c:pt>
                <c:pt idx="35">
                  <c:v>15030.5</c:v>
                </c:pt>
                <c:pt idx="36">
                  <c:v>15091.5</c:v>
                </c:pt>
                <c:pt idx="37">
                  <c:v>15944.5</c:v>
                </c:pt>
                <c:pt idx="38">
                  <c:v>16064.5</c:v>
                </c:pt>
                <c:pt idx="39">
                  <c:v>16064.5</c:v>
                </c:pt>
                <c:pt idx="40">
                  <c:v>17069.5</c:v>
                </c:pt>
                <c:pt idx="41">
                  <c:v>17244.5</c:v>
                </c:pt>
                <c:pt idx="42">
                  <c:v>28971.5</c:v>
                </c:pt>
                <c:pt idx="43">
                  <c:v>28974</c:v>
                </c:pt>
                <c:pt idx="44">
                  <c:v>28974.5</c:v>
                </c:pt>
                <c:pt idx="45">
                  <c:v>33145</c:v>
                </c:pt>
                <c:pt idx="46">
                  <c:v>33171</c:v>
                </c:pt>
                <c:pt idx="47">
                  <c:v>33174</c:v>
                </c:pt>
                <c:pt idx="48">
                  <c:v>33439.5</c:v>
                </c:pt>
                <c:pt idx="49">
                  <c:v>33442.5</c:v>
                </c:pt>
                <c:pt idx="50">
                  <c:v>34520.5</c:v>
                </c:pt>
                <c:pt idx="51">
                  <c:v>35316</c:v>
                </c:pt>
                <c:pt idx="52">
                  <c:v>35386.5</c:v>
                </c:pt>
                <c:pt idx="53">
                  <c:v>35576</c:v>
                </c:pt>
                <c:pt idx="54">
                  <c:v>35595.5</c:v>
                </c:pt>
                <c:pt idx="55">
                  <c:v>38473</c:v>
                </c:pt>
                <c:pt idx="56">
                  <c:v>39429.5</c:v>
                </c:pt>
                <c:pt idx="57">
                  <c:v>39429.5</c:v>
                </c:pt>
                <c:pt idx="58">
                  <c:v>39709.5</c:v>
                </c:pt>
                <c:pt idx="59">
                  <c:v>40743</c:v>
                </c:pt>
                <c:pt idx="60">
                  <c:v>40776</c:v>
                </c:pt>
                <c:pt idx="61">
                  <c:v>41680.5</c:v>
                </c:pt>
                <c:pt idx="62">
                  <c:v>41681</c:v>
                </c:pt>
                <c:pt idx="63">
                  <c:v>41777</c:v>
                </c:pt>
                <c:pt idx="64">
                  <c:v>41777</c:v>
                </c:pt>
                <c:pt idx="65">
                  <c:v>41829.5</c:v>
                </c:pt>
                <c:pt idx="66">
                  <c:v>41835.5</c:v>
                </c:pt>
                <c:pt idx="67">
                  <c:v>41835.5</c:v>
                </c:pt>
                <c:pt idx="68">
                  <c:v>41835.5</c:v>
                </c:pt>
                <c:pt idx="69">
                  <c:v>42554.5</c:v>
                </c:pt>
                <c:pt idx="70">
                  <c:v>42560.5</c:v>
                </c:pt>
                <c:pt idx="71">
                  <c:v>42752.5</c:v>
                </c:pt>
                <c:pt idx="72">
                  <c:v>42752.5</c:v>
                </c:pt>
                <c:pt idx="73">
                  <c:v>42755.5</c:v>
                </c:pt>
                <c:pt idx="74">
                  <c:v>42755.5</c:v>
                </c:pt>
                <c:pt idx="75">
                  <c:v>42770</c:v>
                </c:pt>
                <c:pt idx="76">
                  <c:v>42776.5</c:v>
                </c:pt>
                <c:pt idx="77">
                  <c:v>43065</c:v>
                </c:pt>
                <c:pt idx="78">
                  <c:v>43983.5</c:v>
                </c:pt>
                <c:pt idx="79">
                  <c:v>45986.5</c:v>
                </c:pt>
                <c:pt idx="80">
                  <c:v>46057.5</c:v>
                </c:pt>
                <c:pt idx="81">
                  <c:v>46060.5</c:v>
                </c:pt>
                <c:pt idx="82">
                  <c:v>46094.5</c:v>
                </c:pt>
                <c:pt idx="83">
                  <c:v>46123.5</c:v>
                </c:pt>
                <c:pt idx="84">
                  <c:v>46126.5</c:v>
                </c:pt>
                <c:pt idx="85">
                  <c:v>46129.5</c:v>
                </c:pt>
                <c:pt idx="86">
                  <c:v>47026.5</c:v>
                </c:pt>
                <c:pt idx="87">
                  <c:v>47041</c:v>
                </c:pt>
                <c:pt idx="88">
                  <c:v>47041</c:v>
                </c:pt>
                <c:pt idx="89">
                  <c:v>47070.5</c:v>
                </c:pt>
                <c:pt idx="90">
                  <c:v>49001.5</c:v>
                </c:pt>
                <c:pt idx="91">
                  <c:v>50615.5</c:v>
                </c:pt>
                <c:pt idx="92">
                  <c:v>51228</c:v>
                </c:pt>
                <c:pt idx="93">
                  <c:v>51259.5</c:v>
                </c:pt>
                <c:pt idx="94">
                  <c:v>51259.5</c:v>
                </c:pt>
                <c:pt idx="95">
                  <c:v>51405.5</c:v>
                </c:pt>
                <c:pt idx="96">
                  <c:v>52495</c:v>
                </c:pt>
                <c:pt idx="97">
                  <c:v>52495.5</c:v>
                </c:pt>
                <c:pt idx="98">
                  <c:v>53240.5</c:v>
                </c:pt>
                <c:pt idx="99">
                  <c:v>53313.5</c:v>
                </c:pt>
                <c:pt idx="100">
                  <c:v>53462</c:v>
                </c:pt>
                <c:pt idx="101">
                  <c:v>53462</c:v>
                </c:pt>
                <c:pt idx="102">
                  <c:v>53495</c:v>
                </c:pt>
                <c:pt idx="103">
                  <c:v>54373.5</c:v>
                </c:pt>
                <c:pt idx="104">
                  <c:v>54373.5</c:v>
                </c:pt>
                <c:pt idx="105">
                  <c:v>54418</c:v>
                </c:pt>
                <c:pt idx="106">
                  <c:v>54450</c:v>
                </c:pt>
                <c:pt idx="107">
                  <c:v>54532</c:v>
                </c:pt>
                <c:pt idx="108">
                  <c:v>54585</c:v>
                </c:pt>
                <c:pt idx="109">
                  <c:v>54611</c:v>
                </c:pt>
                <c:pt idx="110">
                  <c:v>55250.5</c:v>
                </c:pt>
                <c:pt idx="111">
                  <c:v>55594.5</c:v>
                </c:pt>
                <c:pt idx="112">
                  <c:v>55633.5</c:v>
                </c:pt>
                <c:pt idx="113">
                  <c:v>55656.5</c:v>
                </c:pt>
                <c:pt idx="114">
                  <c:v>55659.5</c:v>
                </c:pt>
                <c:pt idx="115">
                  <c:v>56331.5</c:v>
                </c:pt>
                <c:pt idx="116">
                  <c:v>56331.5</c:v>
                </c:pt>
                <c:pt idx="117">
                  <c:v>56704.5</c:v>
                </c:pt>
                <c:pt idx="118">
                  <c:v>57690</c:v>
                </c:pt>
                <c:pt idx="119">
                  <c:v>57782.5</c:v>
                </c:pt>
                <c:pt idx="120">
                  <c:v>58721.5</c:v>
                </c:pt>
                <c:pt idx="121">
                  <c:v>58823.5</c:v>
                </c:pt>
                <c:pt idx="122">
                  <c:v>58837</c:v>
                </c:pt>
                <c:pt idx="123">
                  <c:v>58849.5</c:v>
                </c:pt>
                <c:pt idx="124">
                  <c:v>59830.5</c:v>
                </c:pt>
                <c:pt idx="125">
                  <c:v>60838.5</c:v>
                </c:pt>
                <c:pt idx="126">
                  <c:v>60964.5</c:v>
                </c:pt>
                <c:pt idx="127">
                  <c:v>60977.5</c:v>
                </c:pt>
                <c:pt idx="128">
                  <c:v>60977.5</c:v>
                </c:pt>
                <c:pt idx="129">
                  <c:v>60977.5</c:v>
                </c:pt>
                <c:pt idx="130">
                  <c:v>60984.5</c:v>
                </c:pt>
                <c:pt idx="131">
                  <c:v>60990</c:v>
                </c:pt>
                <c:pt idx="132">
                  <c:v>61043.5</c:v>
                </c:pt>
                <c:pt idx="133">
                  <c:v>61067</c:v>
                </c:pt>
                <c:pt idx="134">
                  <c:v>61964</c:v>
                </c:pt>
                <c:pt idx="135">
                  <c:v>62028</c:v>
                </c:pt>
                <c:pt idx="136">
                  <c:v>62042</c:v>
                </c:pt>
                <c:pt idx="137">
                  <c:v>62042</c:v>
                </c:pt>
                <c:pt idx="138">
                  <c:v>62042</c:v>
                </c:pt>
                <c:pt idx="139">
                  <c:v>62112.5</c:v>
                </c:pt>
                <c:pt idx="140">
                  <c:v>62112.5</c:v>
                </c:pt>
                <c:pt idx="141">
                  <c:v>62874.5</c:v>
                </c:pt>
                <c:pt idx="142">
                  <c:v>62933</c:v>
                </c:pt>
                <c:pt idx="143">
                  <c:v>62934</c:v>
                </c:pt>
                <c:pt idx="144">
                  <c:v>62934</c:v>
                </c:pt>
                <c:pt idx="145">
                  <c:v>63135</c:v>
                </c:pt>
                <c:pt idx="146">
                  <c:v>63160.5</c:v>
                </c:pt>
                <c:pt idx="147">
                  <c:v>63160.5</c:v>
                </c:pt>
                <c:pt idx="148">
                  <c:v>63160.5</c:v>
                </c:pt>
                <c:pt idx="149">
                  <c:v>63292</c:v>
                </c:pt>
                <c:pt idx="150">
                  <c:v>63849.5</c:v>
                </c:pt>
                <c:pt idx="151">
                  <c:v>63984</c:v>
                </c:pt>
                <c:pt idx="152">
                  <c:v>63987</c:v>
                </c:pt>
                <c:pt idx="153">
                  <c:v>64083.5</c:v>
                </c:pt>
                <c:pt idx="154">
                  <c:v>64238.5</c:v>
                </c:pt>
                <c:pt idx="155">
                  <c:v>64277.5</c:v>
                </c:pt>
                <c:pt idx="156">
                  <c:v>64303.5</c:v>
                </c:pt>
                <c:pt idx="157">
                  <c:v>64338.5</c:v>
                </c:pt>
                <c:pt idx="158">
                  <c:v>64970</c:v>
                </c:pt>
                <c:pt idx="159">
                  <c:v>64990.5</c:v>
                </c:pt>
                <c:pt idx="160">
                  <c:v>65106.5</c:v>
                </c:pt>
                <c:pt idx="161">
                  <c:v>65229</c:v>
                </c:pt>
                <c:pt idx="162">
                  <c:v>65272</c:v>
                </c:pt>
                <c:pt idx="163">
                  <c:v>65286.5</c:v>
                </c:pt>
                <c:pt idx="164">
                  <c:v>65303.5</c:v>
                </c:pt>
                <c:pt idx="165">
                  <c:v>65379.5</c:v>
                </c:pt>
                <c:pt idx="166">
                  <c:v>66319.5</c:v>
                </c:pt>
                <c:pt idx="167">
                  <c:v>66966.5</c:v>
                </c:pt>
                <c:pt idx="168">
                  <c:v>67271</c:v>
                </c:pt>
                <c:pt idx="169">
                  <c:v>67295</c:v>
                </c:pt>
                <c:pt idx="170">
                  <c:v>67332</c:v>
                </c:pt>
                <c:pt idx="171">
                  <c:v>67400.5</c:v>
                </c:pt>
                <c:pt idx="172">
                  <c:v>68302.5</c:v>
                </c:pt>
                <c:pt idx="173">
                  <c:v>68305</c:v>
                </c:pt>
                <c:pt idx="174">
                  <c:v>68311</c:v>
                </c:pt>
                <c:pt idx="175">
                  <c:v>68311</c:v>
                </c:pt>
                <c:pt idx="176">
                  <c:v>68311</c:v>
                </c:pt>
                <c:pt idx="177">
                  <c:v>68320.5</c:v>
                </c:pt>
                <c:pt idx="178">
                  <c:v>68320.5</c:v>
                </c:pt>
                <c:pt idx="179">
                  <c:v>68323.5</c:v>
                </c:pt>
                <c:pt idx="180">
                  <c:v>68335</c:v>
                </c:pt>
                <c:pt idx="181">
                  <c:v>68335</c:v>
                </c:pt>
                <c:pt idx="182">
                  <c:v>68381</c:v>
                </c:pt>
                <c:pt idx="183">
                  <c:v>68381</c:v>
                </c:pt>
                <c:pt idx="184">
                  <c:v>68381</c:v>
                </c:pt>
                <c:pt idx="185">
                  <c:v>68389.5</c:v>
                </c:pt>
                <c:pt idx="186">
                  <c:v>68389.5</c:v>
                </c:pt>
                <c:pt idx="187">
                  <c:v>68390</c:v>
                </c:pt>
                <c:pt idx="188">
                  <c:v>68427.5</c:v>
                </c:pt>
                <c:pt idx="189">
                  <c:v>68465.5</c:v>
                </c:pt>
                <c:pt idx="190">
                  <c:v>68465.5</c:v>
                </c:pt>
                <c:pt idx="191">
                  <c:v>68465.5</c:v>
                </c:pt>
                <c:pt idx="192">
                  <c:v>68472</c:v>
                </c:pt>
                <c:pt idx="193">
                  <c:v>68472</c:v>
                </c:pt>
                <c:pt idx="194">
                  <c:v>69296.5</c:v>
                </c:pt>
                <c:pt idx="195">
                  <c:v>69296.5</c:v>
                </c:pt>
                <c:pt idx="196">
                  <c:v>69424.5</c:v>
                </c:pt>
                <c:pt idx="197">
                  <c:v>69424.5</c:v>
                </c:pt>
                <c:pt idx="198">
                  <c:v>69445</c:v>
                </c:pt>
                <c:pt idx="199">
                  <c:v>69445</c:v>
                </c:pt>
                <c:pt idx="200">
                  <c:v>69467.5</c:v>
                </c:pt>
                <c:pt idx="201">
                  <c:v>69553</c:v>
                </c:pt>
                <c:pt idx="202">
                  <c:v>69553</c:v>
                </c:pt>
                <c:pt idx="203">
                  <c:v>69604.5</c:v>
                </c:pt>
                <c:pt idx="204">
                  <c:v>69604.5</c:v>
                </c:pt>
                <c:pt idx="205">
                  <c:v>70177.5</c:v>
                </c:pt>
                <c:pt idx="206">
                  <c:v>70224</c:v>
                </c:pt>
                <c:pt idx="207">
                  <c:v>70227</c:v>
                </c:pt>
                <c:pt idx="208">
                  <c:v>70233</c:v>
                </c:pt>
                <c:pt idx="209">
                  <c:v>70308.5</c:v>
                </c:pt>
                <c:pt idx="210">
                  <c:v>70309</c:v>
                </c:pt>
                <c:pt idx="211">
                  <c:v>70343.5</c:v>
                </c:pt>
                <c:pt idx="212">
                  <c:v>70423</c:v>
                </c:pt>
                <c:pt idx="213">
                  <c:v>70460</c:v>
                </c:pt>
                <c:pt idx="214">
                  <c:v>70460.5</c:v>
                </c:pt>
                <c:pt idx="215">
                  <c:v>70480.5</c:v>
                </c:pt>
                <c:pt idx="216">
                  <c:v>70481</c:v>
                </c:pt>
                <c:pt idx="217">
                  <c:v>70481</c:v>
                </c:pt>
                <c:pt idx="218">
                  <c:v>70481</c:v>
                </c:pt>
                <c:pt idx="219">
                  <c:v>70481</c:v>
                </c:pt>
                <c:pt idx="220">
                  <c:v>70485</c:v>
                </c:pt>
                <c:pt idx="221">
                  <c:v>70485</c:v>
                </c:pt>
                <c:pt idx="222">
                  <c:v>71428</c:v>
                </c:pt>
                <c:pt idx="223">
                  <c:v>71470</c:v>
                </c:pt>
                <c:pt idx="224">
                  <c:v>71472.5</c:v>
                </c:pt>
                <c:pt idx="225">
                  <c:v>71509</c:v>
                </c:pt>
                <c:pt idx="226">
                  <c:v>71511.5</c:v>
                </c:pt>
                <c:pt idx="227">
                  <c:v>71512</c:v>
                </c:pt>
                <c:pt idx="228">
                  <c:v>71554</c:v>
                </c:pt>
                <c:pt idx="229">
                  <c:v>71592.5</c:v>
                </c:pt>
                <c:pt idx="230">
                  <c:v>71644</c:v>
                </c:pt>
                <c:pt idx="231">
                  <c:v>71656</c:v>
                </c:pt>
                <c:pt idx="232">
                  <c:v>71658.5</c:v>
                </c:pt>
                <c:pt idx="233">
                  <c:v>71670.5</c:v>
                </c:pt>
                <c:pt idx="234">
                  <c:v>71782</c:v>
                </c:pt>
                <c:pt idx="235">
                  <c:v>71782</c:v>
                </c:pt>
                <c:pt idx="236">
                  <c:v>72367</c:v>
                </c:pt>
                <c:pt idx="237">
                  <c:v>72436</c:v>
                </c:pt>
                <c:pt idx="238">
                  <c:v>72498</c:v>
                </c:pt>
                <c:pt idx="239">
                  <c:v>72559.5</c:v>
                </c:pt>
                <c:pt idx="240">
                  <c:v>72749</c:v>
                </c:pt>
                <c:pt idx="241">
                  <c:v>73765.5</c:v>
                </c:pt>
                <c:pt idx="242">
                  <c:v>73928.5</c:v>
                </c:pt>
                <c:pt idx="243">
                  <c:v>74683.5</c:v>
                </c:pt>
                <c:pt idx="244">
                  <c:v>74857.5</c:v>
                </c:pt>
                <c:pt idx="245">
                  <c:v>75719.5</c:v>
                </c:pt>
                <c:pt idx="246">
                  <c:v>75812.5</c:v>
                </c:pt>
                <c:pt idx="247">
                  <c:v>75813</c:v>
                </c:pt>
                <c:pt idx="248">
                  <c:v>75897.5</c:v>
                </c:pt>
                <c:pt idx="249">
                  <c:v>76955</c:v>
                </c:pt>
                <c:pt idx="250">
                  <c:v>78975</c:v>
                </c:pt>
              </c:numCache>
            </c:numRef>
          </c:xVal>
          <c:yVal>
            <c:numRef>
              <c:f>A!$M$21:$M$876</c:f>
              <c:numCache>
                <c:formatCode>General</c:formatCode>
                <c:ptCount val="85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FBC-44BE-AFF3-B530A181D56A}"/>
            </c:ext>
          </c:extLst>
        </c:ser>
        <c:ser>
          <c:idx val="6"/>
          <c:order val="6"/>
          <c:tx>
            <c:strRef>
              <c:f>A!$N$20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A!$D$21:$D$92</c:f>
                <c:numCache>
                  <c:formatCode>General</c:formatCode>
                  <c:ptCount val="7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9">
                    <c:v>0</c:v>
                  </c:pt>
                  <c:pt idx="32">
                    <c:v>0</c:v>
                  </c:pt>
                  <c:pt idx="33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</c:numCache>
              </c:numRef>
            </c:plus>
            <c:minus>
              <c:numRef>
                <c:f>A!$D$21:$D$92</c:f>
                <c:numCache>
                  <c:formatCode>General</c:formatCode>
                  <c:ptCount val="7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9">
                    <c:v>0</c:v>
                  </c:pt>
                  <c:pt idx="32">
                    <c:v>0</c:v>
                  </c:pt>
                  <c:pt idx="33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A!$F$21:$F$876</c:f>
              <c:numCache>
                <c:formatCode>General</c:formatCode>
                <c:ptCount val="856"/>
                <c:pt idx="0">
                  <c:v>-6198.5</c:v>
                </c:pt>
                <c:pt idx="1">
                  <c:v>-5182</c:v>
                </c:pt>
                <c:pt idx="2">
                  <c:v>0.5</c:v>
                </c:pt>
                <c:pt idx="3">
                  <c:v>0.5</c:v>
                </c:pt>
                <c:pt idx="4">
                  <c:v>3.5</c:v>
                </c:pt>
                <c:pt idx="5">
                  <c:v>9.5</c:v>
                </c:pt>
                <c:pt idx="6">
                  <c:v>12</c:v>
                </c:pt>
                <c:pt idx="7">
                  <c:v>15</c:v>
                </c:pt>
                <c:pt idx="8">
                  <c:v>21</c:v>
                </c:pt>
                <c:pt idx="9">
                  <c:v>61.5</c:v>
                </c:pt>
                <c:pt idx="10">
                  <c:v>96.5</c:v>
                </c:pt>
                <c:pt idx="11">
                  <c:v>114.5</c:v>
                </c:pt>
                <c:pt idx="12">
                  <c:v>117</c:v>
                </c:pt>
                <c:pt idx="13">
                  <c:v>207.5</c:v>
                </c:pt>
                <c:pt idx="14">
                  <c:v>210.5</c:v>
                </c:pt>
                <c:pt idx="15">
                  <c:v>280.5</c:v>
                </c:pt>
                <c:pt idx="16">
                  <c:v>283.5</c:v>
                </c:pt>
                <c:pt idx="17">
                  <c:v>298</c:v>
                </c:pt>
                <c:pt idx="18">
                  <c:v>1189.5</c:v>
                </c:pt>
                <c:pt idx="19">
                  <c:v>1204</c:v>
                </c:pt>
                <c:pt idx="20">
                  <c:v>1207</c:v>
                </c:pt>
                <c:pt idx="21">
                  <c:v>11551.5</c:v>
                </c:pt>
                <c:pt idx="22">
                  <c:v>11621.5</c:v>
                </c:pt>
                <c:pt idx="23">
                  <c:v>11671</c:v>
                </c:pt>
                <c:pt idx="24">
                  <c:v>11755.5</c:v>
                </c:pt>
                <c:pt idx="25">
                  <c:v>11831.5</c:v>
                </c:pt>
                <c:pt idx="26">
                  <c:v>11846</c:v>
                </c:pt>
                <c:pt idx="27">
                  <c:v>11893</c:v>
                </c:pt>
                <c:pt idx="28">
                  <c:v>11893</c:v>
                </c:pt>
                <c:pt idx="29">
                  <c:v>12862.5</c:v>
                </c:pt>
                <c:pt idx="30">
                  <c:v>12862.5</c:v>
                </c:pt>
                <c:pt idx="31">
                  <c:v>13827</c:v>
                </c:pt>
                <c:pt idx="32">
                  <c:v>13905.5</c:v>
                </c:pt>
                <c:pt idx="33">
                  <c:v>14031</c:v>
                </c:pt>
                <c:pt idx="34">
                  <c:v>14031</c:v>
                </c:pt>
                <c:pt idx="35">
                  <c:v>15030.5</c:v>
                </c:pt>
                <c:pt idx="36">
                  <c:v>15091.5</c:v>
                </c:pt>
                <c:pt idx="37">
                  <c:v>15944.5</c:v>
                </c:pt>
                <c:pt idx="38">
                  <c:v>16064.5</c:v>
                </c:pt>
                <c:pt idx="39">
                  <c:v>16064.5</c:v>
                </c:pt>
                <c:pt idx="40">
                  <c:v>17069.5</c:v>
                </c:pt>
                <c:pt idx="41">
                  <c:v>17244.5</c:v>
                </c:pt>
                <c:pt idx="42">
                  <c:v>28971.5</c:v>
                </c:pt>
                <c:pt idx="43">
                  <c:v>28974</c:v>
                </c:pt>
                <c:pt idx="44">
                  <c:v>28974.5</c:v>
                </c:pt>
                <c:pt idx="45">
                  <c:v>33145</c:v>
                </c:pt>
                <c:pt idx="46">
                  <c:v>33171</c:v>
                </c:pt>
                <c:pt idx="47">
                  <c:v>33174</c:v>
                </c:pt>
                <c:pt idx="48">
                  <c:v>33439.5</c:v>
                </c:pt>
                <c:pt idx="49">
                  <c:v>33442.5</c:v>
                </c:pt>
                <c:pt idx="50">
                  <c:v>34520.5</c:v>
                </c:pt>
                <c:pt idx="51">
                  <c:v>35316</c:v>
                </c:pt>
                <c:pt idx="52">
                  <c:v>35386.5</c:v>
                </c:pt>
                <c:pt idx="53">
                  <c:v>35576</c:v>
                </c:pt>
                <c:pt idx="54">
                  <c:v>35595.5</c:v>
                </c:pt>
                <c:pt idx="55">
                  <c:v>38473</c:v>
                </c:pt>
                <c:pt idx="56">
                  <c:v>39429.5</c:v>
                </c:pt>
                <c:pt idx="57">
                  <c:v>39429.5</c:v>
                </c:pt>
                <c:pt idx="58">
                  <c:v>39709.5</c:v>
                </c:pt>
                <c:pt idx="59">
                  <c:v>40743</c:v>
                </c:pt>
                <c:pt idx="60">
                  <c:v>40776</c:v>
                </c:pt>
                <c:pt idx="61">
                  <c:v>41680.5</c:v>
                </c:pt>
                <c:pt idx="62">
                  <c:v>41681</c:v>
                </c:pt>
                <c:pt idx="63">
                  <c:v>41777</c:v>
                </c:pt>
                <c:pt idx="64">
                  <c:v>41777</c:v>
                </c:pt>
                <c:pt idx="65">
                  <c:v>41829.5</c:v>
                </c:pt>
                <c:pt idx="66">
                  <c:v>41835.5</c:v>
                </c:pt>
                <c:pt idx="67">
                  <c:v>41835.5</c:v>
                </c:pt>
                <c:pt idx="68">
                  <c:v>41835.5</c:v>
                </c:pt>
                <c:pt idx="69">
                  <c:v>42554.5</c:v>
                </c:pt>
                <c:pt idx="70">
                  <c:v>42560.5</c:v>
                </c:pt>
                <c:pt idx="71">
                  <c:v>42752.5</c:v>
                </c:pt>
                <c:pt idx="72">
                  <c:v>42752.5</c:v>
                </c:pt>
                <c:pt idx="73">
                  <c:v>42755.5</c:v>
                </c:pt>
                <c:pt idx="74">
                  <c:v>42755.5</c:v>
                </c:pt>
                <c:pt idx="75">
                  <c:v>42770</c:v>
                </c:pt>
                <c:pt idx="76">
                  <c:v>42776.5</c:v>
                </c:pt>
                <c:pt idx="77">
                  <c:v>43065</c:v>
                </c:pt>
                <c:pt idx="78">
                  <c:v>43983.5</c:v>
                </c:pt>
                <c:pt idx="79">
                  <c:v>45986.5</c:v>
                </c:pt>
                <c:pt idx="80">
                  <c:v>46057.5</c:v>
                </c:pt>
                <c:pt idx="81">
                  <c:v>46060.5</c:v>
                </c:pt>
                <c:pt idx="82">
                  <c:v>46094.5</c:v>
                </c:pt>
                <c:pt idx="83">
                  <c:v>46123.5</c:v>
                </c:pt>
                <c:pt idx="84">
                  <c:v>46126.5</c:v>
                </c:pt>
                <c:pt idx="85">
                  <c:v>46129.5</c:v>
                </c:pt>
                <c:pt idx="86">
                  <c:v>47026.5</c:v>
                </c:pt>
                <c:pt idx="87">
                  <c:v>47041</c:v>
                </c:pt>
                <c:pt idx="88">
                  <c:v>47041</c:v>
                </c:pt>
                <c:pt idx="89">
                  <c:v>47070.5</c:v>
                </c:pt>
                <c:pt idx="90">
                  <c:v>49001.5</c:v>
                </c:pt>
                <c:pt idx="91">
                  <c:v>50615.5</c:v>
                </c:pt>
                <c:pt idx="92">
                  <c:v>51228</c:v>
                </c:pt>
                <c:pt idx="93">
                  <c:v>51259.5</c:v>
                </c:pt>
                <c:pt idx="94">
                  <c:v>51259.5</c:v>
                </c:pt>
                <c:pt idx="95">
                  <c:v>51405.5</c:v>
                </c:pt>
                <c:pt idx="96">
                  <c:v>52495</c:v>
                </c:pt>
                <c:pt idx="97">
                  <c:v>52495.5</c:v>
                </c:pt>
                <c:pt idx="98">
                  <c:v>53240.5</c:v>
                </c:pt>
                <c:pt idx="99">
                  <c:v>53313.5</c:v>
                </c:pt>
                <c:pt idx="100">
                  <c:v>53462</c:v>
                </c:pt>
                <c:pt idx="101">
                  <c:v>53462</c:v>
                </c:pt>
                <c:pt idx="102">
                  <c:v>53495</c:v>
                </c:pt>
                <c:pt idx="103">
                  <c:v>54373.5</c:v>
                </c:pt>
                <c:pt idx="104">
                  <c:v>54373.5</c:v>
                </c:pt>
                <c:pt idx="105">
                  <c:v>54418</c:v>
                </c:pt>
                <c:pt idx="106">
                  <c:v>54450</c:v>
                </c:pt>
                <c:pt idx="107">
                  <c:v>54532</c:v>
                </c:pt>
                <c:pt idx="108">
                  <c:v>54585</c:v>
                </c:pt>
                <c:pt idx="109">
                  <c:v>54611</c:v>
                </c:pt>
                <c:pt idx="110">
                  <c:v>55250.5</c:v>
                </c:pt>
                <c:pt idx="111">
                  <c:v>55594.5</c:v>
                </c:pt>
                <c:pt idx="112">
                  <c:v>55633.5</c:v>
                </c:pt>
                <c:pt idx="113">
                  <c:v>55656.5</c:v>
                </c:pt>
                <c:pt idx="114">
                  <c:v>55659.5</c:v>
                </c:pt>
                <c:pt idx="115">
                  <c:v>56331.5</c:v>
                </c:pt>
                <c:pt idx="116">
                  <c:v>56331.5</c:v>
                </c:pt>
                <c:pt idx="117">
                  <c:v>56704.5</c:v>
                </c:pt>
                <c:pt idx="118">
                  <c:v>57690</c:v>
                </c:pt>
                <c:pt idx="119">
                  <c:v>57782.5</c:v>
                </c:pt>
                <c:pt idx="120">
                  <c:v>58721.5</c:v>
                </c:pt>
                <c:pt idx="121">
                  <c:v>58823.5</c:v>
                </c:pt>
                <c:pt idx="122">
                  <c:v>58837</c:v>
                </c:pt>
                <c:pt idx="123">
                  <c:v>58849.5</c:v>
                </c:pt>
                <c:pt idx="124">
                  <c:v>59830.5</c:v>
                </c:pt>
                <c:pt idx="125">
                  <c:v>60838.5</c:v>
                </c:pt>
                <c:pt idx="126">
                  <c:v>60964.5</c:v>
                </c:pt>
                <c:pt idx="127">
                  <c:v>60977.5</c:v>
                </c:pt>
                <c:pt idx="128">
                  <c:v>60977.5</c:v>
                </c:pt>
                <c:pt idx="129">
                  <c:v>60977.5</c:v>
                </c:pt>
                <c:pt idx="130">
                  <c:v>60984.5</c:v>
                </c:pt>
                <c:pt idx="131">
                  <c:v>60990</c:v>
                </c:pt>
                <c:pt idx="132">
                  <c:v>61043.5</c:v>
                </c:pt>
                <c:pt idx="133">
                  <c:v>61067</c:v>
                </c:pt>
                <c:pt idx="134">
                  <c:v>61964</c:v>
                </c:pt>
                <c:pt idx="135">
                  <c:v>62028</c:v>
                </c:pt>
                <c:pt idx="136">
                  <c:v>62042</c:v>
                </c:pt>
                <c:pt idx="137">
                  <c:v>62042</c:v>
                </c:pt>
                <c:pt idx="138">
                  <c:v>62042</c:v>
                </c:pt>
                <c:pt idx="139">
                  <c:v>62112.5</c:v>
                </c:pt>
                <c:pt idx="140">
                  <c:v>62112.5</c:v>
                </c:pt>
                <c:pt idx="141">
                  <c:v>62874.5</c:v>
                </c:pt>
                <c:pt idx="142">
                  <c:v>62933</c:v>
                </c:pt>
                <c:pt idx="143">
                  <c:v>62934</c:v>
                </c:pt>
                <c:pt idx="144">
                  <c:v>62934</c:v>
                </c:pt>
                <c:pt idx="145">
                  <c:v>63135</c:v>
                </c:pt>
                <c:pt idx="146">
                  <c:v>63160.5</c:v>
                </c:pt>
                <c:pt idx="147">
                  <c:v>63160.5</c:v>
                </c:pt>
                <c:pt idx="148">
                  <c:v>63160.5</c:v>
                </c:pt>
                <c:pt idx="149">
                  <c:v>63292</c:v>
                </c:pt>
                <c:pt idx="150">
                  <c:v>63849.5</c:v>
                </c:pt>
                <c:pt idx="151">
                  <c:v>63984</c:v>
                </c:pt>
                <c:pt idx="152">
                  <c:v>63987</c:v>
                </c:pt>
                <c:pt idx="153">
                  <c:v>64083.5</c:v>
                </c:pt>
                <c:pt idx="154">
                  <c:v>64238.5</c:v>
                </c:pt>
                <c:pt idx="155">
                  <c:v>64277.5</c:v>
                </c:pt>
                <c:pt idx="156">
                  <c:v>64303.5</c:v>
                </c:pt>
                <c:pt idx="157">
                  <c:v>64338.5</c:v>
                </c:pt>
                <c:pt idx="158">
                  <c:v>64970</c:v>
                </c:pt>
                <c:pt idx="159">
                  <c:v>64990.5</c:v>
                </c:pt>
                <c:pt idx="160">
                  <c:v>65106.5</c:v>
                </c:pt>
                <c:pt idx="161">
                  <c:v>65229</c:v>
                </c:pt>
                <c:pt idx="162">
                  <c:v>65272</c:v>
                </c:pt>
                <c:pt idx="163">
                  <c:v>65286.5</c:v>
                </c:pt>
                <c:pt idx="164">
                  <c:v>65303.5</c:v>
                </c:pt>
                <c:pt idx="165">
                  <c:v>65379.5</c:v>
                </c:pt>
                <c:pt idx="166">
                  <c:v>66319.5</c:v>
                </c:pt>
                <c:pt idx="167">
                  <c:v>66966.5</c:v>
                </c:pt>
                <c:pt idx="168">
                  <c:v>67271</c:v>
                </c:pt>
                <c:pt idx="169">
                  <c:v>67295</c:v>
                </c:pt>
                <c:pt idx="170">
                  <c:v>67332</c:v>
                </c:pt>
                <c:pt idx="171">
                  <c:v>67400.5</c:v>
                </c:pt>
                <c:pt idx="172">
                  <c:v>68302.5</c:v>
                </c:pt>
                <c:pt idx="173">
                  <c:v>68305</c:v>
                </c:pt>
                <c:pt idx="174">
                  <c:v>68311</c:v>
                </c:pt>
                <c:pt idx="175">
                  <c:v>68311</c:v>
                </c:pt>
                <c:pt idx="176">
                  <c:v>68311</c:v>
                </c:pt>
                <c:pt idx="177">
                  <c:v>68320.5</c:v>
                </c:pt>
                <c:pt idx="178">
                  <c:v>68320.5</c:v>
                </c:pt>
                <c:pt idx="179">
                  <c:v>68323.5</c:v>
                </c:pt>
                <c:pt idx="180">
                  <c:v>68335</c:v>
                </c:pt>
                <c:pt idx="181">
                  <c:v>68335</c:v>
                </c:pt>
                <c:pt idx="182">
                  <c:v>68381</c:v>
                </c:pt>
                <c:pt idx="183">
                  <c:v>68381</c:v>
                </c:pt>
                <c:pt idx="184">
                  <c:v>68381</c:v>
                </c:pt>
                <c:pt idx="185">
                  <c:v>68389.5</c:v>
                </c:pt>
                <c:pt idx="186">
                  <c:v>68389.5</c:v>
                </c:pt>
                <c:pt idx="187">
                  <c:v>68390</c:v>
                </c:pt>
                <c:pt idx="188">
                  <c:v>68427.5</c:v>
                </c:pt>
                <c:pt idx="189">
                  <c:v>68465.5</c:v>
                </c:pt>
                <c:pt idx="190">
                  <c:v>68465.5</c:v>
                </c:pt>
                <c:pt idx="191">
                  <c:v>68465.5</c:v>
                </c:pt>
                <c:pt idx="192">
                  <c:v>68472</c:v>
                </c:pt>
                <c:pt idx="193">
                  <c:v>68472</c:v>
                </c:pt>
                <c:pt idx="194">
                  <c:v>69296.5</c:v>
                </c:pt>
                <c:pt idx="195">
                  <c:v>69296.5</c:v>
                </c:pt>
                <c:pt idx="196">
                  <c:v>69424.5</c:v>
                </c:pt>
                <c:pt idx="197">
                  <c:v>69424.5</c:v>
                </c:pt>
                <c:pt idx="198">
                  <c:v>69445</c:v>
                </c:pt>
                <c:pt idx="199">
                  <c:v>69445</c:v>
                </c:pt>
                <c:pt idx="200">
                  <c:v>69467.5</c:v>
                </c:pt>
                <c:pt idx="201">
                  <c:v>69553</c:v>
                </c:pt>
                <c:pt idx="202">
                  <c:v>69553</c:v>
                </c:pt>
                <c:pt idx="203">
                  <c:v>69604.5</c:v>
                </c:pt>
                <c:pt idx="204">
                  <c:v>69604.5</c:v>
                </c:pt>
                <c:pt idx="205">
                  <c:v>70177.5</c:v>
                </c:pt>
                <c:pt idx="206">
                  <c:v>70224</c:v>
                </c:pt>
                <c:pt idx="207">
                  <c:v>70227</c:v>
                </c:pt>
                <c:pt idx="208">
                  <c:v>70233</c:v>
                </c:pt>
                <c:pt idx="209">
                  <c:v>70308.5</c:v>
                </c:pt>
                <c:pt idx="210">
                  <c:v>70309</c:v>
                </c:pt>
                <c:pt idx="211">
                  <c:v>70343.5</c:v>
                </c:pt>
                <c:pt idx="212">
                  <c:v>70423</c:v>
                </c:pt>
                <c:pt idx="213">
                  <c:v>70460</c:v>
                </c:pt>
                <c:pt idx="214">
                  <c:v>70460.5</c:v>
                </c:pt>
                <c:pt idx="215">
                  <c:v>70480.5</c:v>
                </c:pt>
                <c:pt idx="216">
                  <c:v>70481</c:v>
                </c:pt>
                <c:pt idx="217">
                  <c:v>70481</c:v>
                </c:pt>
                <c:pt idx="218">
                  <c:v>70481</c:v>
                </c:pt>
                <c:pt idx="219">
                  <c:v>70481</c:v>
                </c:pt>
                <c:pt idx="220">
                  <c:v>70485</c:v>
                </c:pt>
                <c:pt idx="221">
                  <c:v>70485</c:v>
                </c:pt>
                <c:pt idx="222">
                  <c:v>71428</c:v>
                </c:pt>
                <c:pt idx="223">
                  <c:v>71470</c:v>
                </c:pt>
                <c:pt idx="224">
                  <c:v>71472.5</c:v>
                </c:pt>
                <c:pt idx="225">
                  <c:v>71509</c:v>
                </c:pt>
                <c:pt idx="226">
                  <c:v>71511.5</c:v>
                </c:pt>
                <c:pt idx="227">
                  <c:v>71512</c:v>
                </c:pt>
                <c:pt idx="228">
                  <c:v>71554</c:v>
                </c:pt>
                <c:pt idx="229">
                  <c:v>71592.5</c:v>
                </c:pt>
                <c:pt idx="230">
                  <c:v>71644</c:v>
                </c:pt>
                <c:pt idx="231">
                  <c:v>71656</c:v>
                </c:pt>
                <c:pt idx="232">
                  <c:v>71658.5</c:v>
                </c:pt>
                <c:pt idx="233">
                  <c:v>71670.5</c:v>
                </c:pt>
                <c:pt idx="234">
                  <c:v>71782</c:v>
                </c:pt>
                <c:pt idx="235">
                  <c:v>71782</c:v>
                </c:pt>
                <c:pt idx="236">
                  <c:v>72367</c:v>
                </c:pt>
                <c:pt idx="237">
                  <c:v>72436</c:v>
                </c:pt>
                <c:pt idx="238">
                  <c:v>72498</c:v>
                </c:pt>
                <c:pt idx="239">
                  <c:v>72559.5</c:v>
                </c:pt>
                <c:pt idx="240">
                  <c:v>72749</c:v>
                </c:pt>
                <c:pt idx="241">
                  <c:v>73765.5</c:v>
                </c:pt>
                <c:pt idx="242">
                  <c:v>73928.5</c:v>
                </c:pt>
                <c:pt idx="243">
                  <c:v>74683.5</c:v>
                </c:pt>
                <c:pt idx="244">
                  <c:v>74857.5</c:v>
                </c:pt>
                <c:pt idx="245">
                  <c:v>75719.5</c:v>
                </c:pt>
                <c:pt idx="246">
                  <c:v>75812.5</c:v>
                </c:pt>
                <c:pt idx="247">
                  <c:v>75813</c:v>
                </c:pt>
                <c:pt idx="248">
                  <c:v>75897.5</c:v>
                </c:pt>
                <c:pt idx="249">
                  <c:v>76955</c:v>
                </c:pt>
                <c:pt idx="250">
                  <c:v>78975</c:v>
                </c:pt>
              </c:numCache>
            </c:numRef>
          </c:xVal>
          <c:yVal>
            <c:numRef>
              <c:f>A!$N$21:$N$876</c:f>
              <c:numCache>
                <c:formatCode>General</c:formatCode>
                <c:ptCount val="85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FBC-44BE-AFF3-B530A181D56A}"/>
            </c:ext>
          </c:extLst>
        </c:ser>
        <c:ser>
          <c:idx val="7"/>
          <c:order val="7"/>
          <c:tx>
            <c:strRef>
              <c:f>A!$O$20</c:f>
              <c:strCache>
                <c:ptCount val="1"/>
                <c:pt idx="0">
                  <c:v>Lin Fit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A!$F$21:$F$876</c:f>
              <c:numCache>
                <c:formatCode>General</c:formatCode>
                <c:ptCount val="856"/>
                <c:pt idx="0">
                  <c:v>-6198.5</c:v>
                </c:pt>
                <c:pt idx="1">
                  <c:v>-5182</c:v>
                </c:pt>
                <c:pt idx="2">
                  <c:v>0.5</c:v>
                </c:pt>
                <c:pt idx="3">
                  <c:v>0.5</c:v>
                </c:pt>
                <c:pt idx="4">
                  <c:v>3.5</c:v>
                </c:pt>
                <c:pt idx="5">
                  <c:v>9.5</c:v>
                </c:pt>
                <c:pt idx="6">
                  <c:v>12</c:v>
                </c:pt>
                <c:pt idx="7">
                  <c:v>15</c:v>
                </c:pt>
                <c:pt idx="8">
                  <c:v>21</c:v>
                </c:pt>
                <c:pt idx="9">
                  <c:v>61.5</c:v>
                </c:pt>
                <c:pt idx="10">
                  <c:v>96.5</c:v>
                </c:pt>
                <c:pt idx="11">
                  <c:v>114.5</c:v>
                </c:pt>
                <c:pt idx="12">
                  <c:v>117</c:v>
                </c:pt>
                <c:pt idx="13">
                  <c:v>207.5</c:v>
                </c:pt>
                <c:pt idx="14">
                  <c:v>210.5</c:v>
                </c:pt>
                <c:pt idx="15">
                  <c:v>280.5</c:v>
                </c:pt>
                <c:pt idx="16">
                  <c:v>283.5</c:v>
                </c:pt>
                <c:pt idx="17">
                  <c:v>298</c:v>
                </c:pt>
                <c:pt idx="18">
                  <c:v>1189.5</c:v>
                </c:pt>
                <c:pt idx="19">
                  <c:v>1204</c:v>
                </c:pt>
                <c:pt idx="20">
                  <c:v>1207</c:v>
                </c:pt>
                <c:pt idx="21">
                  <c:v>11551.5</c:v>
                </c:pt>
                <c:pt idx="22">
                  <c:v>11621.5</c:v>
                </c:pt>
                <c:pt idx="23">
                  <c:v>11671</c:v>
                </c:pt>
                <c:pt idx="24">
                  <c:v>11755.5</c:v>
                </c:pt>
                <c:pt idx="25">
                  <c:v>11831.5</c:v>
                </c:pt>
                <c:pt idx="26">
                  <c:v>11846</c:v>
                </c:pt>
                <c:pt idx="27">
                  <c:v>11893</c:v>
                </c:pt>
                <c:pt idx="28">
                  <c:v>11893</c:v>
                </c:pt>
                <c:pt idx="29">
                  <c:v>12862.5</c:v>
                </c:pt>
                <c:pt idx="30">
                  <c:v>12862.5</c:v>
                </c:pt>
                <c:pt idx="31">
                  <c:v>13827</c:v>
                </c:pt>
                <c:pt idx="32">
                  <c:v>13905.5</c:v>
                </c:pt>
                <c:pt idx="33">
                  <c:v>14031</c:v>
                </c:pt>
                <c:pt idx="34">
                  <c:v>14031</c:v>
                </c:pt>
                <c:pt idx="35">
                  <c:v>15030.5</c:v>
                </c:pt>
                <c:pt idx="36">
                  <c:v>15091.5</c:v>
                </c:pt>
                <c:pt idx="37">
                  <c:v>15944.5</c:v>
                </c:pt>
                <c:pt idx="38">
                  <c:v>16064.5</c:v>
                </c:pt>
                <c:pt idx="39">
                  <c:v>16064.5</c:v>
                </c:pt>
                <c:pt idx="40">
                  <c:v>17069.5</c:v>
                </c:pt>
                <c:pt idx="41">
                  <c:v>17244.5</c:v>
                </c:pt>
                <c:pt idx="42">
                  <c:v>28971.5</c:v>
                </c:pt>
                <c:pt idx="43">
                  <c:v>28974</c:v>
                </c:pt>
                <c:pt idx="44">
                  <c:v>28974.5</c:v>
                </c:pt>
                <c:pt idx="45">
                  <c:v>33145</c:v>
                </c:pt>
                <c:pt idx="46">
                  <c:v>33171</c:v>
                </c:pt>
                <c:pt idx="47">
                  <c:v>33174</c:v>
                </c:pt>
                <c:pt idx="48">
                  <c:v>33439.5</c:v>
                </c:pt>
                <c:pt idx="49">
                  <c:v>33442.5</c:v>
                </c:pt>
                <c:pt idx="50">
                  <c:v>34520.5</c:v>
                </c:pt>
                <c:pt idx="51">
                  <c:v>35316</c:v>
                </c:pt>
                <c:pt idx="52">
                  <c:v>35386.5</c:v>
                </c:pt>
                <c:pt idx="53">
                  <c:v>35576</c:v>
                </c:pt>
                <c:pt idx="54">
                  <c:v>35595.5</c:v>
                </c:pt>
                <c:pt idx="55">
                  <c:v>38473</c:v>
                </c:pt>
                <c:pt idx="56">
                  <c:v>39429.5</c:v>
                </c:pt>
                <c:pt idx="57">
                  <c:v>39429.5</c:v>
                </c:pt>
                <c:pt idx="58">
                  <c:v>39709.5</c:v>
                </c:pt>
                <c:pt idx="59">
                  <c:v>40743</c:v>
                </c:pt>
                <c:pt idx="60">
                  <c:v>40776</c:v>
                </c:pt>
                <c:pt idx="61">
                  <c:v>41680.5</c:v>
                </c:pt>
                <c:pt idx="62">
                  <c:v>41681</c:v>
                </c:pt>
                <c:pt idx="63">
                  <c:v>41777</c:v>
                </c:pt>
                <c:pt idx="64">
                  <c:v>41777</c:v>
                </c:pt>
                <c:pt idx="65">
                  <c:v>41829.5</c:v>
                </c:pt>
                <c:pt idx="66">
                  <c:v>41835.5</c:v>
                </c:pt>
                <c:pt idx="67">
                  <c:v>41835.5</c:v>
                </c:pt>
                <c:pt idx="68">
                  <c:v>41835.5</c:v>
                </c:pt>
                <c:pt idx="69">
                  <c:v>42554.5</c:v>
                </c:pt>
                <c:pt idx="70">
                  <c:v>42560.5</c:v>
                </c:pt>
                <c:pt idx="71">
                  <c:v>42752.5</c:v>
                </c:pt>
                <c:pt idx="72">
                  <c:v>42752.5</c:v>
                </c:pt>
                <c:pt idx="73">
                  <c:v>42755.5</c:v>
                </c:pt>
                <c:pt idx="74">
                  <c:v>42755.5</c:v>
                </c:pt>
                <c:pt idx="75">
                  <c:v>42770</c:v>
                </c:pt>
                <c:pt idx="76">
                  <c:v>42776.5</c:v>
                </c:pt>
                <c:pt idx="77">
                  <c:v>43065</c:v>
                </c:pt>
                <c:pt idx="78">
                  <c:v>43983.5</c:v>
                </c:pt>
                <c:pt idx="79">
                  <c:v>45986.5</c:v>
                </c:pt>
                <c:pt idx="80">
                  <c:v>46057.5</c:v>
                </c:pt>
                <c:pt idx="81">
                  <c:v>46060.5</c:v>
                </c:pt>
                <c:pt idx="82">
                  <c:v>46094.5</c:v>
                </c:pt>
                <c:pt idx="83">
                  <c:v>46123.5</c:v>
                </c:pt>
                <c:pt idx="84">
                  <c:v>46126.5</c:v>
                </c:pt>
                <c:pt idx="85">
                  <c:v>46129.5</c:v>
                </c:pt>
                <c:pt idx="86">
                  <c:v>47026.5</c:v>
                </c:pt>
                <c:pt idx="87">
                  <c:v>47041</c:v>
                </c:pt>
                <c:pt idx="88">
                  <c:v>47041</c:v>
                </c:pt>
                <c:pt idx="89">
                  <c:v>47070.5</c:v>
                </c:pt>
                <c:pt idx="90">
                  <c:v>49001.5</c:v>
                </c:pt>
                <c:pt idx="91">
                  <c:v>50615.5</c:v>
                </c:pt>
                <c:pt idx="92">
                  <c:v>51228</c:v>
                </c:pt>
                <c:pt idx="93">
                  <c:v>51259.5</c:v>
                </c:pt>
                <c:pt idx="94">
                  <c:v>51259.5</c:v>
                </c:pt>
                <c:pt idx="95">
                  <c:v>51405.5</c:v>
                </c:pt>
                <c:pt idx="96">
                  <c:v>52495</c:v>
                </c:pt>
                <c:pt idx="97">
                  <c:v>52495.5</c:v>
                </c:pt>
                <c:pt idx="98">
                  <c:v>53240.5</c:v>
                </c:pt>
                <c:pt idx="99">
                  <c:v>53313.5</c:v>
                </c:pt>
                <c:pt idx="100">
                  <c:v>53462</c:v>
                </c:pt>
                <c:pt idx="101">
                  <c:v>53462</c:v>
                </c:pt>
                <c:pt idx="102">
                  <c:v>53495</c:v>
                </c:pt>
                <c:pt idx="103">
                  <c:v>54373.5</c:v>
                </c:pt>
                <c:pt idx="104">
                  <c:v>54373.5</c:v>
                </c:pt>
                <c:pt idx="105">
                  <c:v>54418</c:v>
                </c:pt>
                <c:pt idx="106">
                  <c:v>54450</c:v>
                </c:pt>
                <c:pt idx="107">
                  <c:v>54532</c:v>
                </c:pt>
                <c:pt idx="108">
                  <c:v>54585</c:v>
                </c:pt>
                <c:pt idx="109">
                  <c:v>54611</c:v>
                </c:pt>
                <c:pt idx="110">
                  <c:v>55250.5</c:v>
                </c:pt>
                <c:pt idx="111">
                  <c:v>55594.5</c:v>
                </c:pt>
                <c:pt idx="112">
                  <c:v>55633.5</c:v>
                </c:pt>
                <c:pt idx="113">
                  <c:v>55656.5</c:v>
                </c:pt>
                <c:pt idx="114">
                  <c:v>55659.5</c:v>
                </c:pt>
                <c:pt idx="115">
                  <c:v>56331.5</c:v>
                </c:pt>
                <c:pt idx="116">
                  <c:v>56331.5</c:v>
                </c:pt>
                <c:pt idx="117">
                  <c:v>56704.5</c:v>
                </c:pt>
                <c:pt idx="118">
                  <c:v>57690</c:v>
                </c:pt>
                <c:pt idx="119">
                  <c:v>57782.5</c:v>
                </c:pt>
                <c:pt idx="120">
                  <c:v>58721.5</c:v>
                </c:pt>
                <c:pt idx="121">
                  <c:v>58823.5</c:v>
                </c:pt>
                <c:pt idx="122">
                  <c:v>58837</c:v>
                </c:pt>
                <c:pt idx="123">
                  <c:v>58849.5</c:v>
                </c:pt>
                <c:pt idx="124">
                  <c:v>59830.5</c:v>
                </c:pt>
                <c:pt idx="125">
                  <c:v>60838.5</c:v>
                </c:pt>
                <c:pt idx="126">
                  <c:v>60964.5</c:v>
                </c:pt>
                <c:pt idx="127">
                  <c:v>60977.5</c:v>
                </c:pt>
                <c:pt idx="128">
                  <c:v>60977.5</c:v>
                </c:pt>
                <c:pt idx="129">
                  <c:v>60977.5</c:v>
                </c:pt>
                <c:pt idx="130">
                  <c:v>60984.5</c:v>
                </c:pt>
                <c:pt idx="131">
                  <c:v>60990</c:v>
                </c:pt>
                <c:pt idx="132">
                  <c:v>61043.5</c:v>
                </c:pt>
                <c:pt idx="133">
                  <c:v>61067</c:v>
                </c:pt>
                <c:pt idx="134">
                  <c:v>61964</c:v>
                </c:pt>
                <c:pt idx="135">
                  <c:v>62028</c:v>
                </c:pt>
                <c:pt idx="136">
                  <c:v>62042</c:v>
                </c:pt>
                <c:pt idx="137">
                  <c:v>62042</c:v>
                </c:pt>
                <c:pt idx="138">
                  <c:v>62042</c:v>
                </c:pt>
                <c:pt idx="139">
                  <c:v>62112.5</c:v>
                </c:pt>
                <c:pt idx="140">
                  <c:v>62112.5</c:v>
                </c:pt>
                <c:pt idx="141">
                  <c:v>62874.5</c:v>
                </c:pt>
                <c:pt idx="142">
                  <c:v>62933</c:v>
                </c:pt>
                <c:pt idx="143">
                  <c:v>62934</c:v>
                </c:pt>
                <c:pt idx="144">
                  <c:v>62934</c:v>
                </c:pt>
                <c:pt idx="145">
                  <c:v>63135</c:v>
                </c:pt>
                <c:pt idx="146">
                  <c:v>63160.5</c:v>
                </c:pt>
                <c:pt idx="147">
                  <c:v>63160.5</c:v>
                </c:pt>
                <c:pt idx="148">
                  <c:v>63160.5</c:v>
                </c:pt>
                <c:pt idx="149">
                  <c:v>63292</c:v>
                </c:pt>
                <c:pt idx="150">
                  <c:v>63849.5</c:v>
                </c:pt>
                <c:pt idx="151">
                  <c:v>63984</c:v>
                </c:pt>
                <c:pt idx="152">
                  <c:v>63987</c:v>
                </c:pt>
                <c:pt idx="153">
                  <c:v>64083.5</c:v>
                </c:pt>
                <c:pt idx="154">
                  <c:v>64238.5</c:v>
                </c:pt>
                <c:pt idx="155">
                  <c:v>64277.5</c:v>
                </c:pt>
                <c:pt idx="156">
                  <c:v>64303.5</c:v>
                </c:pt>
                <c:pt idx="157">
                  <c:v>64338.5</c:v>
                </c:pt>
                <c:pt idx="158">
                  <c:v>64970</c:v>
                </c:pt>
                <c:pt idx="159">
                  <c:v>64990.5</c:v>
                </c:pt>
                <c:pt idx="160">
                  <c:v>65106.5</c:v>
                </c:pt>
                <c:pt idx="161">
                  <c:v>65229</c:v>
                </c:pt>
                <c:pt idx="162">
                  <c:v>65272</c:v>
                </c:pt>
                <c:pt idx="163">
                  <c:v>65286.5</c:v>
                </c:pt>
                <c:pt idx="164">
                  <c:v>65303.5</c:v>
                </c:pt>
                <c:pt idx="165">
                  <c:v>65379.5</c:v>
                </c:pt>
                <c:pt idx="166">
                  <c:v>66319.5</c:v>
                </c:pt>
                <c:pt idx="167">
                  <c:v>66966.5</c:v>
                </c:pt>
                <c:pt idx="168">
                  <c:v>67271</c:v>
                </c:pt>
                <c:pt idx="169">
                  <c:v>67295</c:v>
                </c:pt>
                <c:pt idx="170">
                  <c:v>67332</c:v>
                </c:pt>
                <c:pt idx="171">
                  <c:v>67400.5</c:v>
                </c:pt>
                <c:pt idx="172">
                  <c:v>68302.5</c:v>
                </c:pt>
                <c:pt idx="173">
                  <c:v>68305</c:v>
                </c:pt>
                <c:pt idx="174">
                  <c:v>68311</c:v>
                </c:pt>
                <c:pt idx="175">
                  <c:v>68311</c:v>
                </c:pt>
                <c:pt idx="176">
                  <c:v>68311</c:v>
                </c:pt>
                <c:pt idx="177">
                  <c:v>68320.5</c:v>
                </c:pt>
                <c:pt idx="178">
                  <c:v>68320.5</c:v>
                </c:pt>
                <c:pt idx="179">
                  <c:v>68323.5</c:v>
                </c:pt>
                <c:pt idx="180">
                  <c:v>68335</c:v>
                </c:pt>
                <c:pt idx="181">
                  <c:v>68335</c:v>
                </c:pt>
                <c:pt idx="182">
                  <c:v>68381</c:v>
                </c:pt>
                <c:pt idx="183">
                  <c:v>68381</c:v>
                </c:pt>
                <c:pt idx="184">
                  <c:v>68381</c:v>
                </c:pt>
                <c:pt idx="185">
                  <c:v>68389.5</c:v>
                </c:pt>
                <c:pt idx="186">
                  <c:v>68389.5</c:v>
                </c:pt>
                <c:pt idx="187">
                  <c:v>68390</c:v>
                </c:pt>
                <c:pt idx="188">
                  <c:v>68427.5</c:v>
                </c:pt>
                <c:pt idx="189">
                  <c:v>68465.5</c:v>
                </c:pt>
                <c:pt idx="190">
                  <c:v>68465.5</c:v>
                </c:pt>
                <c:pt idx="191">
                  <c:v>68465.5</c:v>
                </c:pt>
                <c:pt idx="192">
                  <c:v>68472</c:v>
                </c:pt>
                <c:pt idx="193">
                  <c:v>68472</c:v>
                </c:pt>
                <c:pt idx="194">
                  <c:v>69296.5</c:v>
                </c:pt>
                <c:pt idx="195">
                  <c:v>69296.5</c:v>
                </c:pt>
                <c:pt idx="196">
                  <c:v>69424.5</c:v>
                </c:pt>
                <c:pt idx="197">
                  <c:v>69424.5</c:v>
                </c:pt>
                <c:pt idx="198">
                  <c:v>69445</c:v>
                </c:pt>
                <c:pt idx="199">
                  <c:v>69445</c:v>
                </c:pt>
                <c:pt idx="200">
                  <c:v>69467.5</c:v>
                </c:pt>
                <c:pt idx="201">
                  <c:v>69553</c:v>
                </c:pt>
                <c:pt idx="202">
                  <c:v>69553</c:v>
                </c:pt>
                <c:pt idx="203">
                  <c:v>69604.5</c:v>
                </c:pt>
                <c:pt idx="204">
                  <c:v>69604.5</c:v>
                </c:pt>
                <c:pt idx="205">
                  <c:v>70177.5</c:v>
                </c:pt>
                <c:pt idx="206">
                  <c:v>70224</c:v>
                </c:pt>
                <c:pt idx="207">
                  <c:v>70227</c:v>
                </c:pt>
                <c:pt idx="208">
                  <c:v>70233</c:v>
                </c:pt>
                <c:pt idx="209">
                  <c:v>70308.5</c:v>
                </c:pt>
                <c:pt idx="210">
                  <c:v>70309</c:v>
                </c:pt>
                <c:pt idx="211">
                  <c:v>70343.5</c:v>
                </c:pt>
                <c:pt idx="212">
                  <c:v>70423</c:v>
                </c:pt>
                <c:pt idx="213">
                  <c:v>70460</c:v>
                </c:pt>
                <c:pt idx="214">
                  <c:v>70460.5</c:v>
                </c:pt>
                <c:pt idx="215">
                  <c:v>70480.5</c:v>
                </c:pt>
                <c:pt idx="216">
                  <c:v>70481</c:v>
                </c:pt>
                <c:pt idx="217">
                  <c:v>70481</c:v>
                </c:pt>
                <c:pt idx="218">
                  <c:v>70481</c:v>
                </c:pt>
                <c:pt idx="219">
                  <c:v>70481</c:v>
                </c:pt>
                <c:pt idx="220">
                  <c:v>70485</c:v>
                </c:pt>
                <c:pt idx="221">
                  <c:v>70485</c:v>
                </c:pt>
                <c:pt idx="222">
                  <c:v>71428</c:v>
                </c:pt>
                <c:pt idx="223">
                  <c:v>71470</c:v>
                </c:pt>
                <c:pt idx="224">
                  <c:v>71472.5</c:v>
                </c:pt>
                <c:pt idx="225">
                  <c:v>71509</c:v>
                </c:pt>
                <c:pt idx="226">
                  <c:v>71511.5</c:v>
                </c:pt>
                <c:pt idx="227">
                  <c:v>71512</c:v>
                </c:pt>
                <c:pt idx="228">
                  <c:v>71554</c:v>
                </c:pt>
                <c:pt idx="229">
                  <c:v>71592.5</c:v>
                </c:pt>
                <c:pt idx="230">
                  <c:v>71644</c:v>
                </c:pt>
                <c:pt idx="231">
                  <c:v>71656</c:v>
                </c:pt>
                <c:pt idx="232">
                  <c:v>71658.5</c:v>
                </c:pt>
                <c:pt idx="233">
                  <c:v>71670.5</c:v>
                </c:pt>
                <c:pt idx="234">
                  <c:v>71782</c:v>
                </c:pt>
                <c:pt idx="235">
                  <c:v>71782</c:v>
                </c:pt>
                <c:pt idx="236">
                  <c:v>72367</c:v>
                </c:pt>
                <c:pt idx="237">
                  <c:v>72436</c:v>
                </c:pt>
                <c:pt idx="238">
                  <c:v>72498</c:v>
                </c:pt>
                <c:pt idx="239">
                  <c:v>72559.5</c:v>
                </c:pt>
                <c:pt idx="240">
                  <c:v>72749</c:v>
                </c:pt>
                <c:pt idx="241">
                  <c:v>73765.5</c:v>
                </c:pt>
                <c:pt idx="242">
                  <c:v>73928.5</c:v>
                </c:pt>
                <c:pt idx="243">
                  <c:v>74683.5</c:v>
                </c:pt>
                <c:pt idx="244">
                  <c:v>74857.5</c:v>
                </c:pt>
                <c:pt idx="245">
                  <c:v>75719.5</c:v>
                </c:pt>
                <c:pt idx="246">
                  <c:v>75812.5</c:v>
                </c:pt>
                <c:pt idx="247">
                  <c:v>75813</c:v>
                </c:pt>
                <c:pt idx="248">
                  <c:v>75897.5</c:v>
                </c:pt>
                <c:pt idx="249">
                  <c:v>76955</c:v>
                </c:pt>
                <c:pt idx="250">
                  <c:v>78975</c:v>
                </c:pt>
              </c:numCache>
            </c:numRef>
          </c:xVal>
          <c:yVal>
            <c:numRef>
              <c:f>A!$O$21:$O$876</c:f>
              <c:numCache>
                <c:formatCode>General</c:formatCode>
                <c:ptCount val="856"/>
                <c:pt idx="172">
                  <c:v>-8.378797288878026E-3</c:v>
                </c:pt>
                <c:pt idx="173">
                  <c:v>-8.3889558991266377E-3</c:v>
                </c:pt>
                <c:pt idx="174">
                  <c:v>-8.4133365637233393E-3</c:v>
                </c:pt>
                <c:pt idx="175">
                  <c:v>-8.4133365637233393E-3</c:v>
                </c:pt>
                <c:pt idx="176">
                  <c:v>-8.4133365637233393E-3</c:v>
                </c:pt>
                <c:pt idx="177">
                  <c:v>-8.4519392826681305E-3</c:v>
                </c:pt>
                <c:pt idx="178">
                  <c:v>-8.4519392826681305E-3</c:v>
                </c:pt>
                <c:pt idx="179">
                  <c:v>-8.4641296149665091E-3</c:v>
                </c:pt>
                <c:pt idx="180">
                  <c:v>-8.5108592221102009E-3</c:v>
                </c:pt>
                <c:pt idx="181">
                  <c:v>-8.5108592221102009E-3</c:v>
                </c:pt>
                <c:pt idx="182">
                  <c:v>-8.697777650684968E-3</c:v>
                </c:pt>
                <c:pt idx="183">
                  <c:v>-8.697777650684968E-3</c:v>
                </c:pt>
                <c:pt idx="184">
                  <c:v>-8.697777650684968E-3</c:v>
                </c:pt>
                <c:pt idx="185">
                  <c:v>-8.7323169255303368E-3</c:v>
                </c:pt>
                <c:pt idx="186">
                  <c:v>-8.7323169255303368E-3</c:v>
                </c:pt>
                <c:pt idx="187">
                  <c:v>-8.734348647580048E-3</c:v>
                </c:pt>
                <c:pt idx="188">
                  <c:v>-8.8867278013095019E-3</c:v>
                </c:pt>
                <c:pt idx="189">
                  <c:v>-9.041138677088667E-3</c:v>
                </c:pt>
                <c:pt idx="190">
                  <c:v>-9.041138677088667E-3</c:v>
                </c:pt>
                <c:pt idx="191">
                  <c:v>-9.041138677088667E-3</c:v>
                </c:pt>
                <c:pt idx="192">
                  <c:v>-9.0675510637351353E-3</c:v>
                </c:pt>
                <c:pt idx="193">
                  <c:v>-9.0675510637351353E-3</c:v>
                </c:pt>
                <c:pt idx="194">
                  <c:v>-1.2417860723733187E-2</c:v>
                </c:pt>
                <c:pt idx="195">
                  <c:v>-1.2417860723733187E-2</c:v>
                </c:pt>
                <c:pt idx="196">
                  <c:v>-1.2937981568463042E-2</c:v>
                </c:pt>
                <c:pt idx="197">
                  <c:v>-1.2937981568463042E-2</c:v>
                </c:pt>
                <c:pt idx="198">
                  <c:v>-1.3021282172501758E-2</c:v>
                </c:pt>
                <c:pt idx="199">
                  <c:v>-1.3021282172501758E-2</c:v>
                </c:pt>
                <c:pt idx="200">
                  <c:v>-1.311270966473943E-2</c:v>
                </c:pt>
                <c:pt idx="201">
                  <c:v>-1.3460134135242607E-2</c:v>
                </c:pt>
                <c:pt idx="202">
                  <c:v>-1.3460134135242607E-2</c:v>
                </c:pt>
                <c:pt idx="203">
                  <c:v>-1.3669401506364365E-2</c:v>
                </c:pt>
                <c:pt idx="204">
                  <c:v>-1.3669401506364365E-2</c:v>
                </c:pt>
                <c:pt idx="205">
                  <c:v>-1.5997754975350276E-2</c:v>
                </c:pt>
                <c:pt idx="206">
                  <c:v>-1.618670512597481E-2</c:v>
                </c:pt>
                <c:pt idx="207">
                  <c:v>-1.6198895458273133E-2</c:v>
                </c:pt>
                <c:pt idx="208">
                  <c:v>-1.6223276122869834E-2</c:v>
                </c:pt>
                <c:pt idx="209">
                  <c:v>-1.6530066152378453E-2</c:v>
                </c:pt>
                <c:pt idx="210">
                  <c:v>-1.653209787442822E-2</c:v>
                </c:pt>
                <c:pt idx="211">
                  <c:v>-1.6672286695859295E-2</c:v>
                </c:pt>
                <c:pt idx="212">
                  <c:v>-1.6995330501765715E-2</c:v>
                </c:pt>
                <c:pt idx="213">
                  <c:v>-1.7145677933445402E-2</c:v>
                </c:pt>
                <c:pt idx="214">
                  <c:v>-1.7147709655495169E-2</c:v>
                </c:pt>
                <c:pt idx="215">
                  <c:v>-1.7228978537484174E-2</c:v>
                </c:pt>
                <c:pt idx="216">
                  <c:v>-1.7231010259533941E-2</c:v>
                </c:pt>
                <c:pt idx="217">
                  <c:v>-1.7231010259533941E-2</c:v>
                </c:pt>
                <c:pt idx="218">
                  <c:v>-1.7231010259533941E-2</c:v>
                </c:pt>
                <c:pt idx="219">
                  <c:v>-1.7231010259533941E-2</c:v>
                </c:pt>
                <c:pt idx="220">
                  <c:v>-1.7247264035931742E-2</c:v>
                </c:pt>
                <c:pt idx="221">
                  <c:v>-1.7247264035931742E-2</c:v>
                </c:pt>
                <c:pt idx="222">
                  <c:v>-2.1079091821714857E-2</c:v>
                </c:pt>
                <c:pt idx="223">
                  <c:v>-2.1249756473891823E-2</c:v>
                </c:pt>
                <c:pt idx="224">
                  <c:v>-2.1259915084140435E-2</c:v>
                </c:pt>
                <c:pt idx="225">
                  <c:v>-2.1408230793770411E-2</c:v>
                </c:pt>
                <c:pt idx="226">
                  <c:v>-2.1418389404019078E-2</c:v>
                </c:pt>
                <c:pt idx="227">
                  <c:v>-2.1420421126068789E-2</c:v>
                </c:pt>
                <c:pt idx="229">
                  <c:v>-2.1747528376074687E-2</c:v>
                </c:pt>
                <c:pt idx="230">
                  <c:v>-2.1956795747196445E-2</c:v>
                </c:pt>
                <c:pt idx="231">
                  <c:v>-2.2005557076389848E-2</c:v>
                </c:pt>
                <c:pt idx="232">
                  <c:v>-2.2015715686638515E-2</c:v>
                </c:pt>
                <c:pt idx="233">
                  <c:v>-2.2064477015831918E-2</c:v>
                </c:pt>
                <c:pt idx="234">
                  <c:v>-2.2517551032920802E-2</c:v>
                </c:pt>
                <c:pt idx="235">
                  <c:v>-2.2517551032920802E-2</c:v>
                </c:pt>
                <c:pt idx="236">
                  <c:v>-2.4894665831100116E-2</c:v>
                </c:pt>
                <c:pt idx="237">
                  <c:v>-2.5175043473962322E-2</c:v>
                </c:pt>
                <c:pt idx="238">
                  <c:v>-2.5426977008128349E-2</c:v>
                </c:pt>
                <c:pt idx="239">
                  <c:v>-2.5676878820244609E-2</c:v>
                </c:pt>
                <c:pt idx="240">
                  <c:v>-2.6446901477090778E-2</c:v>
                </c:pt>
                <c:pt idx="241">
                  <c:v>-3.0577392404183557E-2</c:v>
                </c:pt>
                <c:pt idx="242">
                  <c:v>-3.1239733792394253E-2</c:v>
                </c:pt>
                <c:pt idx="243">
                  <c:v>-3.4307634087480388E-2</c:v>
                </c:pt>
                <c:pt idx="244">
                  <c:v>-3.5014673360785009E-2</c:v>
                </c:pt>
                <c:pt idx="245">
                  <c:v>-3.8517362174512515E-2</c:v>
                </c:pt>
                <c:pt idx="246">
                  <c:v>-3.8895262475761583E-2</c:v>
                </c:pt>
                <c:pt idx="247">
                  <c:v>-3.8897294197811294E-2</c:v>
                </c:pt>
                <c:pt idx="248">
                  <c:v>-3.9240655224214993E-2</c:v>
                </c:pt>
                <c:pt idx="249">
                  <c:v>-4.3537747359385315E-2</c:v>
                </c:pt>
                <c:pt idx="250">
                  <c:v>-5.1745904440278101E-2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FBC-44BE-AFF3-B530A181D56A}"/>
            </c:ext>
          </c:extLst>
        </c:ser>
        <c:ser>
          <c:idx val="8"/>
          <c:order val="8"/>
          <c:tx>
            <c:strRef>
              <c:f>A!$Y$1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A!$X$2:$X$30</c:f>
              <c:numCache>
                <c:formatCode>General</c:formatCode>
                <c:ptCount val="29"/>
                <c:pt idx="0">
                  <c:v>-9000</c:v>
                </c:pt>
                <c:pt idx="1">
                  <c:v>-6000</c:v>
                </c:pt>
                <c:pt idx="2">
                  <c:v>-3000</c:v>
                </c:pt>
                <c:pt idx="3">
                  <c:v>0</c:v>
                </c:pt>
                <c:pt idx="4">
                  <c:v>3000</c:v>
                </c:pt>
                <c:pt idx="5">
                  <c:v>6000</c:v>
                </c:pt>
                <c:pt idx="6">
                  <c:v>9000</c:v>
                </c:pt>
                <c:pt idx="7">
                  <c:v>12000</c:v>
                </c:pt>
                <c:pt idx="8">
                  <c:v>15000</c:v>
                </c:pt>
                <c:pt idx="9">
                  <c:v>18000</c:v>
                </c:pt>
                <c:pt idx="10">
                  <c:v>21000</c:v>
                </c:pt>
                <c:pt idx="11">
                  <c:v>24000</c:v>
                </c:pt>
                <c:pt idx="12">
                  <c:v>27000</c:v>
                </c:pt>
                <c:pt idx="13">
                  <c:v>30000</c:v>
                </c:pt>
                <c:pt idx="14">
                  <c:v>33000</c:v>
                </c:pt>
                <c:pt idx="15">
                  <c:v>36000</c:v>
                </c:pt>
                <c:pt idx="16">
                  <c:v>39000</c:v>
                </c:pt>
                <c:pt idx="17">
                  <c:v>42000</c:v>
                </c:pt>
                <c:pt idx="18">
                  <c:v>45000</c:v>
                </c:pt>
                <c:pt idx="19">
                  <c:v>48000</c:v>
                </c:pt>
                <c:pt idx="20">
                  <c:v>51000</c:v>
                </c:pt>
                <c:pt idx="21">
                  <c:v>54000</c:v>
                </c:pt>
                <c:pt idx="22">
                  <c:v>57000</c:v>
                </c:pt>
                <c:pt idx="23">
                  <c:v>60000</c:v>
                </c:pt>
                <c:pt idx="24">
                  <c:v>63000</c:v>
                </c:pt>
                <c:pt idx="25">
                  <c:v>66000</c:v>
                </c:pt>
                <c:pt idx="26">
                  <c:v>69000</c:v>
                </c:pt>
                <c:pt idx="27">
                  <c:v>72000</c:v>
                </c:pt>
                <c:pt idx="28">
                  <c:v>75000</c:v>
                </c:pt>
              </c:numCache>
            </c:numRef>
          </c:xVal>
          <c:yVal>
            <c:numRef>
              <c:f>A!$Y$2:$Y$30</c:f>
              <c:numCache>
                <c:formatCode>General</c:formatCode>
                <c:ptCount val="29"/>
                <c:pt idx="0">
                  <c:v>-0.24395789538499454</c:v>
                </c:pt>
                <c:pt idx="1">
                  <c:v>-0.21904749416675012</c:v>
                </c:pt>
                <c:pt idx="2">
                  <c:v>-0.19541418710015976</c:v>
                </c:pt>
                <c:pt idx="3">
                  <c:v>-0.1730579741852234</c:v>
                </c:pt>
                <c:pt idx="4">
                  <c:v>-0.15197885542194109</c:v>
                </c:pt>
                <c:pt idx="5">
                  <c:v>-0.13217683081031278</c:v>
                </c:pt>
                <c:pt idx="6">
                  <c:v>-0.11365190035033855</c:v>
                </c:pt>
                <c:pt idx="7">
                  <c:v>-9.6404064042018317E-2</c:v>
                </c:pt>
                <c:pt idx="8">
                  <c:v>-8.0433321885352127E-2</c:v>
                </c:pt>
                <c:pt idx="9">
                  <c:v>-6.573967388033998E-2</c:v>
                </c:pt>
                <c:pt idx="10">
                  <c:v>-5.2323120026981848E-2</c:v>
                </c:pt>
                <c:pt idx="11">
                  <c:v>-4.0183660325277745E-2</c:v>
                </c:pt>
                <c:pt idx="12">
                  <c:v>-2.9321294775227678E-2</c:v>
                </c:pt>
                <c:pt idx="13">
                  <c:v>-1.9736023376831641E-2</c:v>
                </c:pt>
                <c:pt idx="14">
                  <c:v>-1.1427846130089639E-2</c:v>
                </c:pt>
                <c:pt idx="15">
                  <c:v>-4.3967630350016801E-3</c:v>
                </c:pt>
                <c:pt idx="16">
                  <c:v>1.3572259084322635E-3</c:v>
                </c:pt>
                <c:pt idx="17">
                  <c:v>5.8341207002121642E-3</c:v>
                </c:pt>
                <c:pt idx="18">
                  <c:v>9.0339213403380636E-3</c:v>
                </c:pt>
                <c:pt idx="19">
                  <c:v>1.0956627828809906E-2</c:v>
                </c:pt>
                <c:pt idx="20">
                  <c:v>1.160224016562772E-2</c:v>
                </c:pt>
                <c:pt idx="21">
                  <c:v>1.0970758350791504E-2</c:v>
                </c:pt>
                <c:pt idx="22">
                  <c:v>9.0621823843012594E-3</c:v>
                </c:pt>
                <c:pt idx="23">
                  <c:v>5.8765122661569857E-3</c:v>
                </c:pt>
                <c:pt idx="24">
                  <c:v>1.413747996358683E-3</c:v>
                </c:pt>
                <c:pt idx="25">
                  <c:v>-4.3261104250936766E-3</c:v>
                </c:pt>
                <c:pt idx="26">
                  <c:v>-1.1343062998200037E-2</c:v>
                </c:pt>
                <c:pt idx="27">
                  <c:v>-1.9637109722960455E-2</c:v>
                </c:pt>
                <c:pt idx="28">
                  <c:v>-2.9208250599374874E-2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3FBC-44BE-AFF3-B530A181D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7502968"/>
        <c:axId val="1"/>
      </c:scatterChart>
      <c:valAx>
        <c:axId val="777502968"/>
        <c:scaling>
          <c:orientation val="minMax"/>
          <c:min val="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475334147587993"/>
              <c:y val="0.870481927710843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2"/>
          <c:min val="-0.0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1155115511551157E-2"/>
              <c:y val="0.385542168674698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750296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9009900990099011E-3"/>
          <c:y val="0.92168674698795183"/>
          <c:w val="0.98019801980198018"/>
          <c:h val="0.9819277108433734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VW Boo -Residuals</a:t>
            </a:r>
          </a:p>
        </c:rich>
      </c:tx>
      <c:layout>
        <c:manualLayout>
          <c:xMode val="edge"/>
          <c:yMode val="edge"/>
          <c:x val="0.37458797848288766"/>
          <c:y val="3.3132530120481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56458778843689"/>
          <c:y val="0.14457831325301204"/>
          <c:w val="0.80198149040437161"/>
          <c:h val="0.66566265060240959"/>
        </c:manualLayout>
      </c:layout>
      <c:scatterChart>
        <c:scatterStyle val="lineMarker"/>
        <c:varyColors val="0"/>
        <c:ser>
          <c:idx val="0"/>
          <c:order val="0"/>
          <c:tx>
            <c:strRef>
              <c:f>A!$H$20:$H$20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A!$F$21:$F$876</c:f>
              <c:numCache>
                <c:formatCode>General</c:formatCode>
                <c:ptCount val="856"/>
                <c:pt idx="0">
                  <c:v>-6198.5</c:v>
                </c:pt>
                <c:pt idx="1">
                  <c:v>-5182</c:v>
                </c:pt>
                <c:pt idx="2">
                  <c:v>0.5</c:v>
                </c:pt>
                <c:pt idx="3">
                  <c:v>0.5</c:v>
                </c:pt>
                <c:pt idx="4">
                  <c:v>3.5</c:v>
                </c:pt>
                <c:pt idx="5">
                  <c:v>9.5</c:v>
                </c:pt>
                <c:pt idx="6">
                  <c:v>12</c:v>
                </c:pt>
                <c:pt idx="7">
                  <c:v>15</c:v>
                </c:pt>
                <c:pt idx="8">
                  <c:v>21</c:v>
                </c:pt>
                <c:pt idx="9">
                  <c:v>61.5</c:v>
                </c:pt>
                <c:pt idx="10">
                  <c:v>96.5</c:v>
                </c:pt>
                <c:pt idx="11">
                  <c:v>114.5</c:v>
                </c:pt>
                <c:pt idx="12">
                  <c:v>117</c:v>
                </c:pt>
                <c:pt idx="13">
                  <c:v>207.5</c:v>
                </c:pt>
                <c:pt idx="14">
                  <c:v>210.5</c:v>
                </c:pt>
                <c:pt idx="15">
                  <c:v>280.5</c:v>
                </c:pt>
                <c:pt idx="16">
                  <c:v>283.5</c:v>
                </c:pt>
                <c:pt idx="17">
                  <c:v>298</c:v>
                </c:pt>
                <c:pt idx="18">
                  <c:v>1189.5</c:v>
                </c:pt>
                <c:pt idx="19">
                  <c:v>1204</c:v>
                </c:pt>
                <c:pt idx="20">
                  <c:v>1207</c:v>
                </c:pt>
                <c:pt idx="21">
                  <c:v>11551.5</c:v>
                </c:pt>
                <c:pt idx="22">
                  <c:v>11621.5</c:v>
                </c:pt>
                <c:pt idx="23">
                  <c:v>11671</c:v>
                </c:pt>
                <c:pt idx="24">
                  <c:v>11755.5</c:v>
                </c:pt>
                <c:pt idx="25">
                  <c:v>11831.5</c:v>
                </c:pt>
                <c:pt idx="26">
                  <c:v>11846</c:v>
                </c:pt>
                <c:pt idx="27">
                  <c:v>11893</c:v>
                </c:pt>
                <c:pt idx="28">
                  <c:v>11893</c:v>
                </c:pt>
                <c:pt idx="29">
                  <c:v>12862.5</c:v>
                </c:pt>
                <c:pt idx="30">
                  <c:v>12862.5</c:v>
                </c:pt>
                <c:pt idx="31">
                  <c:v>13827</c:v>
                </c:pt>
                <c:pt idx="32">
                  <c:v>13905.5</c:v>
                </c:pt>
                <c:pt idx="33">
                  <c:v>14031</c:v>
                </c:pt>
                <c:pt idx="34">
                  <c:v>14031</c:v>
                </c:pt>
                <c:pt idx="35">
                  <c:v>15030.5</c:v>
                </c:pt>
                <c:pt idx="36">
                  <c:v>15091.5</c:v>
                </c:pt>
                <c:pt idx="37">
                  <c:v>15944.5</c:v>
                </c:pt>
                <c:pt idx="38">
                  <c:v>16064.5</c:v>
                </c:pt>
                <c:pt idx="39">
                  <c:v>16064.5</c:v>
                </c:pt>
                <c:pt idx="40">
                  <c:v>17069.5</c:v>
                </c:pt>
                <c:pt idx="41">
                  <c:v>17244.5</c:v>
                </c:pt>
                <c:pt idx="42">
                  <c:v>28971.5</c:v>
                </c:pt>
                <c:pt idx="43">
                  <c:v>28974</c:v>
                </c:pt>
                <c:pt idx="44">
                  <c:v>28974.5</c:v>
                </c:pt>
                <c:pt idx="45">
                  <c:v>33145</c:v>
                </c:pt>
                <c:pt idx="46">
                  <c:v>33171</c:v>
                </c:pt>
                <c:pt idx="47">
                  <c:v>33174</c:v>
                </c:pt>
                <c:pt idx="48">
                  <c:v>33439.5</c:v>
                </c:pt>
                <c:pt idx="49">
                  <c:v>33442.5</c:v>
                </c:pt>
                <c:pt idx="50">
                  <c:v>34520.5</c:v>
                </c:pt>
                <c:pt idx="51">
                  <c:v>35316</c:v>
                </c:pt>
                <c:pt idx="52">
                  <c:v>35386.5</c:v>
                </c:pt>
                <c:pt idx="53">
                  <c:v>35576</c:v>
                </c:pt>
                <c:pt idx="54">
                  <c:v>35595.5</c:v>
                </c:pt>
                <c:pt idx="55">
                  <c:v>38473</c:v>
                </c:pt>
                <c:pt idx="56">
                  <c:v>39429.5</c:v>
                </c:pt>
                <c:pt idx="57">
                  <c:v>39429.5</c:v>
                </c:pt>
                <c:pt idx="58">
                  <c:v>39709.5</c:v>
                </c:pt>
                <c:pt idx="59">
                  <c:v>40743</c:v>
                </c:pt>
                <c:pt idx="60">
                  <c:v>40776</c:v>
                </c:pt>
                <c:pt idx="61">
                  <c:v>41680.5</c:v>
                </c:pt>
                <c:pt idx="62">
                  <c:v>41681</c:v>
                </c:pt>
                <c:pt idx="63">
                  <c:v>41777</c:v>
                </c:pt>
                <c:pt idx="64">
                  <c:v>41777</c:v>
                </c:pt>
                <c:pt idx="65">
                  <c:v>41829.5</c:v>
                </c:pt>
                <c:pt idx="66">
                  <c:v>41835.5</c:v>
                </c:pt>
                <c:pt idx="67">
                  <c:v>41835.5</c:v>
                </c:pt>
                <c:pt idx="68">
                  <c:v>41835.5</c:v>
                </c:pt>
                <c:pt idx="69">
                  <c:v>42554.5</c:v>
                </c:pt>
                <c:pt idx="70">
                  <c:v>42560.5</c:v>
                </c:pt>
                <c:pt idx="71">
                  <c:v>42752.5</c:v>
                </c:pt>
                <c:pt idx="72">
                  <c:v>42752.5</c:v>
                </c:pt>
                <c:pt idx="73">
                  <c:v>42755.5</c:v>
                </c:pt>
                <c:pt idx="74">
                  <c:v>42755.5</c:v>
                </c:pt>
                <c:pt idx="75">
                  <c:v>42770</c:v>
                </c:pt>
                <c:pt idx="76">
                  <c:v>42776.5</c:v>
                </c:pt>
                <c:pt idx="77">
                  <c:v>43065</c:v>
                </c:pt>
                <c:pt idx="78">
                  <c:v>43983.5</c:v>
                </c:pt>
                <c:pt idx="79">
                  <c:v>45986.5</c:v>
                </c:pt>
                <c:pt idx="80">
                  <c:v>46057.5</c:v>
                </c:pt>
                <c:pt idx="81">
                  <c:v>46060.5</c:v>
                </c:pt>
                <c:pt idx="82">
                  <c:v>46094.5</c:v>
                </c:pt>
                <c:pt idx="83">
                  <c:v>46123.5</c:v>
                </c:pt>
                <c:pt idx="84">
                  <c:v>46126.5</c:v>
                </c:pt>
                <c:pt idx="85">
                  <c:v>46129.5</c:v>
                </c:pt>
                <c:pt idx="86">
                  <c:v>47026.5</c:v>
                </c:pt>
                <c:pt idx="87">
                  <c:v>47041</c:v>
                </c:pt>
                <c:pt idx="88">
                  <c:v>47041</c:v>
                </c:pt>
                <c:pt idx="89">
                  <c:v>47070.5</c:v>
                </c:pt>
                <c:pt idx="90">
                  <c:v>49001.5</c:v>
                </c:pt>
                <c:pt idx="91">
                  <c:v>50615.5</c:v>
                </c:pt>
                <c:pt idx="92">
                  <c:v>51228</c:v>
                </c:pt>
                <c:pt idx="93">
                  <c:v>51259.5</c:v>
                </c:pt>
                <c:pt idx="94">
                  <c:v>51259.5</c:v>
                </c:pt>
                <c:pt idx="95">
                  <c:v>51405.5</c:v>
                </c:pt>
                <c:pt idx="96">
                  <c:v>52495</c:v>
                </c:pt>
                <c:pt idx="97">
                  <c:v>52495.5</c:v>
                </c:pt>
                <c:pt idx="98">
                  <c:v>53240.5</c:v>
                </c:pt>
                <c:pt idx="99">
                  <c:v>53313.5</c:v>
                </c:pt>
                <c:pt idx="100">
                  <c:v>53462</c:v>
                </c:pt>
                <c:pt idx="101">
                  <c:v>53462</c:v>
                </c:pt>
                <c:pt idx="102">
                  <c:v>53495</c:v>
                </c:pt>
                <c:pt idx="103">
                  <c:v>54373.5</c:v>
                </c:pt>
                <c:pt idx="104">
                  <c:v>54373.5</c:v>
                </c:pt>
                <c:pt idx="105">
                  <c:v>54418</c:v>
                </c:pt>
                <c:pt idx="106">
                  <c:v>54450</c:v>
                </c:pt>
                <c:pt idx="107">
                  <c:v>54532</c:v>
                </c:pt>
                <c:pt idx="108">
                  <c:v>54585</c:v>
                </c:pt>
                <c:pt idx="109">
                  <c:v>54611</c:v>
                </c:pt>
                <c:pt idx="110">
                  <c:v>55250.5</c:v>
                </c:pt>
                <c:pt idx="111">
                  <c:v>55594.5</c:v>
                </c:pt>
                <c:pt idx="112">
                  <c:v>55633.5</c:v>
                </c:pt>
                <c:pt idx="113">
                  <c:v>55656.5</c:v>
                </c:pt>
                <c:pt idx="114">
                  <c:v>55659.5</c:v>
                </c:pt>
                <c:pt idx="115">
                  <c:v>56331.5</c:v>
                </c:pt>
                <c:pt idx="116">
                  <c:v>56331.5</c:v>
                </c:pt>
                <c:pt idx="117">
                  <c:v>56704.5</c:v>
                </c:pt>
                <c:pt idx="118">
                  <c:v>57690</c:v>
                </c:pt>
                <c:pt idx="119">
                  <c:v>57782.5</c:v>
                </c:pt>
                <c:pt idx="120">
                  <c:v>58721.5</c:v>
                </c:pt>
                <c:pt idx="121">
                  <c:v>58823.5</c:v>
                </c:pt>
                <c:pt idx="122">
                  <c:v>58837</c:v>
                </c:pt>
                <c:pt idx="123">
                  <c:v>58849.5</c:v>
                </c:pt>
                <c:pt idx="124">
                  <c:v>59830.5</c:v>
                </c:pt>
                <c:pt idx="125">
                  <c:v>60838.5</c:v>
                </c:pt>
                <c:pt idx="126">
                  <c:v>60964.5</c:v>
                </c:pt>
                <c:pt idx="127">
                  <c:v>60977.5</c:v>
                </c:pt>
                <c:pt idx="128">
                  <c:v>60977.5</c:v>
                </c:pt>
                <c:pt idx="129">
                  <c:v>60977.5</c:v>
                </c:pt>
                <c:pt idx="130">
                  <c:v>60984.5</c:v>
                </c:pt>
                <c:pt idx="131">
                  <c:v>60990</c:v>
                </c:pt>
                <c:pt idx="132">
                  <c:v>61043.5</c:v>
                </c:pt>
                <c:pt idx="133">
                  <c:v>61067</c:v>
                </c:pt>
                <c:pt idx="134">
                  <c:v>61964</c:v>
                </c:pt>
                <c:pt idx="135">
                  <c:v>62028</c:v>
                </c:pt>
                <c:pt idx="136">
                  <c:v>62042</c:v>
                </c:pt>
                <c:pt idx="137">
                  <c:v>62042</c:v>
                </c:pt>
                <c:pt idx="138">
                  <c:v>62042</c:v>
                </c:pt>
                <c:pt idx="139">
                  <c:v>62112.5</c:v>
                </c:pt>
                <c:pt idx="140">
                  <c:v>62112.5</c:v>
                </c:pt>
                <c:pt idx="141">
                  <c:v>62874.5</c:v>
                </c:pt>
                <c:pt idx="142">
                  <c:v>62933</c:v>
                </c:pt>
                <c:pt idx="143">
                  <c:v>62934</c:v>
                </c:pt>
                <c:pt idx="144">
                  <c:v>62934</c:v>
                </c:pt>
                <c:pt idx="145">
                  <c:v>63135</c:v>
                </c:pt>
                <c:pt idx="146">
                  <c:v>63160.5</c:v>
                </c:pt>
                <c:pt idx="147">
                  <c:v>63160.5</c:v>
                </c:pt>
                <c:pt idx="148">
                  <c:v>63160.5</c:v>
                </c:pt>
                <c:pt idx="149">
                  <c:v>63292</c:v>
                </c:pt>
                <c:pt idx="150">
                  <c:v>63849.5</c:v>
                </c:pt>
                <c:pt idx="151">
                  <c:v>63984</c:v>
                </c:pt>
                <c:pt idx="152">
                  <c:v>63987</c:v>
                </c:pt>
                <c:pt idx="153">
                  <c:v>64083.5</c:v>
                </c:pt>
                <c:pt idx="154">
                  <c:v>64238.5</c:v>
                </c:pt>
                <c:pt idx="155">
                  <c:v>64277.5</c:v>
                </c:pt>
                <c:pt idx="156">
                  <c:v>64303.5</c:v>
                </c:pt>
                <c:pt idx="157">
                  <c:v>64338.5</c:v>
                </c:pt>
                <c:pt idx="158">
                  <c:v>64970</c:v>
                </c:pt>
                <c:pt idx="159">
                  <c:v>64990.5</c:v>
                </c:pt>
                <c:pt idx="160">
                  <c:v>65106.5</c:v>
                </c:pt>
                <c:pt idx="161">
                  <c:v>65229</c:v>
                </c:pt>
                <c:pt idx="162">
                  <c:v>65272</c:v>
                </c:pt>
                <c:pt idx="163">
                  <c:v>65286.5</c:v>
                </c:pt>
                <c:pt idx="164">
                  <c:v>65303.5</c:v>
                </c:pt>
                <c:pt idx="165">
                  <c:v>65379.5</c:v>
                </c:pt>
                <c:pt idx="166">
                  <c:v>66319.5</c:v>
                </c:pt>
                <c:pt idx="167">
                  <c:v>66966.5</c:v>
                </c:pt>
                <c:pt idx="168">
                  <c:v>67271</c:v>
                </c:pt>
                <c:pt idx="169">
                  <c:v>67295</c:v>
                </c:pt>
                <c:pt idx="170">
                  <c:v>67332</c:v>
                </c:pt>
                <c:pt idx="171">
                  <c:v>67400.5</c:v>
                </c:pt>
                <c:pt idx="172">
                  <c:v>68302.5</c:v>
                </c:pt>
                <c:pt idx="173">
                  <c:v>68305</c:v>
                </c:pt>
                <c:pt idx="174">
                  <c:v>68311</c:v>
                </c:pt>
                <c:pt idx="175">
                  <c:v>68311</c:v>
                </c:pt>
                <c:pt idx="176">
                  <c:v>68311</c:v>
                </c:pt>
                <c:pt idx="177">
                  <c:v>68320.5</c:v>
                </c:pt>
                <c:pt idx="178">
                  <c:v>68320.5</c:v>
                </c:pt>
                <c:pt idx="179">
                  <c:v>68323.5</c:v>
                </c:pt>
                <c:pt idx="180">
                  <c:v>68335</c:v>
                </c:pt>
                <c:pt idx="181">
                  <c:v>68335</c:v>
                </c:pt>
                <c:pt idx="182">
                  <c:v>68381</c:v>
                </c:pt>
                <c:pt idx="183">
                  <c:v>68381</c:v>
                </c:pt>
                <c:pt idx="184">
                  <c:v>68381</c:v>
                </c:pt>
                <c:pt idx="185">
                  <c:v>68389.5</c:v>
                </c:pt>
                <c:pt idx="186">
                  <c:v>68389.5</c:v>
                </c:pt>
                <c:pt idx="187">
                  <c:v>68390</c:v>
                </c:pt>
                <c:pt idx="188">
                  <c:v>68427.5</c:v>
                </c:pt>
                <c:pt idx="189">
                  <c:v>68465.5</c:v>
                </c:pt>
                <c:pt idx="190">
                  <c:v>68465.5</c:v>
                </c:pt>
                <c:pt idx="191">
                  <c:v>68465.5</c:v>
                </c:pt>
                <c:pt idx="192">
                  <c:v>68472</c:v>
                </c:pt>
                <c:pt idx="193">
                  <c:v>68472</c:v>
                </c:pt>
                <c:pt idx="194">
                  <c:v>69296.5</c:v>
                </c:pt>
                <c:pt idx="195">
                  <c:v>69296.5</c:v>
                </c:pt>
                <c:pt idx="196">
                  <c:v>69424.5</c:v>
                </c:pt>
                <c:pt idx="197">
                  <c:v>69424.5</c:v>
                </c:pt>
                <c:pt idx="198">
                  <c:v>69445</c:v>
                </c:pt>
                <c:pt idx="199">
                  <c:v>69445</c:v>
                </c:pt>
                <c:pt idx="200">
                  <c:v>69467.5</c:v>
                </c:pt>
                <c:pt idx="201">
                  <c:v>69553</c:v>
                </c:pt>
                <c:pt idx="202">
                  <c:v>69553</c:v>
                </c:pt>
                <c:pt idx="203">
                  <c:v>69604.5</c:v>
                </c:pt>
                <c:pt idx="204">
                  <c:v>69604.5</c:v>
                </c:pt>
                <c:pt idx="205">
                  <c:v>70177.5</c:v>
                </c:pt>
                <c:pt idx="206">
                  <c:v>70224</c:v>
                </c:pt>
                <c:pt idx="207">
                  <c:v>70227</c:v>
                </c:pt>
                <c:pt idx="208">
                  <c:v>70233</c:v>
                </c:pt>
                <c:pt idx="209">
                  <c:v>70308.5</c:v>
                </c:pt>
                <c:pt idx="210">
                  <c:v>70309</c:v>
                </c:pt>
                <c:pt idx="211">
                  <c:v>70343.5</c:v>
                </c:pt>
                <c:pt idx="212">
                  <c:v>70423</c:v>
                </c:pt>
                <c:pt idx="213">
                  <c:v>70460</c:v>
                </c:pt>
                <c:pt idx="214">
                  <c:v>70460.5</c:v>
                </c:pt>
                <c:pt idx="215">
                  <c:v>70480.5</c:v>
                </c:pt>
                <c:pt idx="216">
                  <c:v>70481</c:v>
                </c:pt>
                <c:pt idx="217">
                  <c:v>70481</c:v>
                </c:pt>
                <c:pt idx="218">
                  <c:v>70481</c:v>
                </c:pt>
                <c:pt idx="219">
                  <c:v>70481</c:v>
                </c:pt>
                <c:pt idx="220">
                  <c:v>70485</c:v>
                </c:pt>
                <c:pt idx="221">
                  <c:v>70485</c:v>
                </c:pt>
                <c:pt idx="222">
                  <c:v>71428</c:v>
                </c:pt>
                <c:pt idx="223">
                  <c:v>71470</c:v>
                </c:pt>
                <c:pt idx="224">
                  <c:v>71472.5</c:v>
                </c:pt>
                <c:pt idx="225">
                  <c:v>71509</c:v>
                </c:pt>
                <c:pt idx="226">
                  <c:v>71511.5</c:v>
                </c:pt>
                <c:pt idx="227">
                  <c:v>71512</c:v>
                </c:pt>
                <c:pt idx="228">
                  <c:v>71554</c:v>
                </c:pt>
                <c:pt idx="229">
                  <c:v>71592.5</c:v>
                </c:pt>
                <c:pt idx="230">
                  <c:v>71644</c:v>
                </c:pt>
                <c:pt idx="231">
                  <c:v>71656</c:v>
                </c:pt>
                <c:pt idx="232">
                  <c:v>71658.5</c:v>
                </c:pt>
                <c:pt idx="233">
                  <c:v>71670.5</c:v>
                </c:pt>
                <c:pt idx="234">
                  <c:v>71782</c:v>
                </c:pt>
                <c:pt idx="235">
                  <c:v>71782</c:v>
                </c:pt>
                <c:pt idx="236">
                  <c:v>72367</c:v>
                </c:pt>
                <c:pt idx="237">
                  <c:v>72436</c:v>
                </c:pt>
                <c:pt idx="238">
                  <c:v>72498</c:v>
                </c:pt>
                <c:pt idx="239">
                  <c:v>72559.5</c:v>
                </c:pt>
                <c:pt idx="240">
                  <c:v>72749</c:v>
                </c:pt>
                <c:pt idx="241">
                  <c:v>73765.5</c:v>
                </c:pt>
                <c:pt idx="242">
                  <c:v>73928.5</c:v>
                </c:pt>
                <c:pt idx="243">
                  <c:v>74683.5</c:v>
                </c:pt>
                <c:pt idx="244">
                  <c:v>74857.5</c:v>
                </c:pt>
                <c:pt idx="245">
                  <c:v>75719.5</c:v>
                </c:pt>
                <c:pt idx="246">
                  <c:v>75812.5</c:v>
                </c:pt>
                <c:pt idx="247">
                  <c:v>75813</c:v>
                </c:pt>
                <c:pt idx="248">
                  <c:v>75897.5</c:v>
                </c:pt>
                <c:pt idx="249">
                  <c:v>76955</c:v>
                </c:pt>
                <c:pt idx="250">
                  <c:v>78975</c:v>
                </c:pt>
              </c:numCache>
            </c:numRef>
          </c:xVal>
          <c:yVal>
            <c:numRef>
              <c:f>A!$V$21:$V$876</c:f>
              <c:numCache>
                <c:formatCode>General</c:formatCode>
                <c:ptCount val="856"/>
                <c:pt idx="0">
                  <c:v>-1.1371901102699145E-2</c:v>
                </c:pt>
                <c:pt idx="1">
                  <c:v>-8.9375351203574982E-3</c:v>
                </c:pt>
                <c:pt idx="2">
                  <c:v>8.9528612366979177E-4</c:v>
                </c:pt>
                <c:pt idx="4">
                  <c:v>-9.0808415105465556E-3</c:v>
                </c:pt>
                <c:pt idx="5">
                  <c:v>7.9669070525651697E-3</c:v>
                </c:pt>
                <c:pt idx="6">
                  <c:v>-5.8465295396873396E-3</c:v>
                </c:pt>
                <c:pt idx="7">
                  <c:v>8.1773477228753721E-3</c:v>
                </c:pt>
                <c:pt idx="8">
                  <c:v>6.2251060768094002E-3</c:v>
                </c:pt>
                <c:pt idx="9">
                  <c:v>-4.9523914150242376E-3</c:v>
                </c:pt>
                <c:pt idx="10">
                  <c:v>-3.401647223383597E-4</c:v>
                </c:pt>
                <c:pt idx="11">
                  <c:v>2.8033338327738411E-3</c:v>
                </c:pt>
                <c:pt idx="12">
                  <c:v>4.9899344923604316E-3</c:v>
                </c:pt>
                <c:pt idx="13">
                  <c:v>4.545475446547903E-3</c:v>
                </c:pt>
                <c:pt idx="14">
                  <c:v>7.5694359308385029E-3</c:v>
                </c:pt>
                <c:pt idx="15">
                  <c:v>1.1795543148479998E-2</c:v>
                </c:pt>
                <c:pt idx="16">
                  <c:v>3.8195347101252497E-3</c:v>
                </c:pt>
                <c:pt idx="17">
                  <c:v>-8.9782140549241052E-4</c:v>
                </c:pt>
                <c:pt idx="18">
                  <c:v>1.1234171892912648E-3</c:v>
                </c:pt>
                <c:pt idx="19">
                  <c:v>7.4079252040399612E-3</c:v>
                </c:pt>
                <c:pt idx="20">
                  <c:v>5.4323098990572971E-3</c:v>
                </c:pt>
                <c:pt idx="21">
                  <c:v>1.3942564145817044E-2</c:v>
                </c:pt>
                <c:pt idx="22">
                  <c:v>1.2281320999366574E-2</c:v>
                </c:pt>
                <c:pt idx="23">
                  <c:v>2.2570044568336473E-3</c:v>
                </c:pt>
                <c:pt idx="24">
                  <c:v>4.903166459469907E-3</c:v>
                </c:pt>
                <c:pt idx="25">
                  <c:v>-6.6982366019416179E-3</c:v>
                </c:pt>
                <c:pt idx="26">
                  <c:v>1.3608167769762744E-2</c:v>
                </c:pt>
                <c:pt idx="27">
                  <c:v>-6.0535094086280883E-4</c:v>
                </c:pt>
                <c:pt idx="28">
                  <c:v>5.3946490603595521E-3</c:v>
                </c:pt>
                <c:pt idx="29">
                  <c:v>-1.0354715136447978E-2</c:v>
                </c:pt>
                <c:pt idx="30">
                  <c:v>-3.5471513441071023E-4</c:v>
                </c:pt>
                <c:pt idx="31">
                  <c:v>2.0646364992224595E-2</c:v>
                </c:pt>
                <c:pt idx="32">
                  <c:v>6.2587938269288157E-3</c:v>
                </c:pt>
                <c:pt idx="33">
                  <c:v>-8.3271627360430589E-3</c:v>
                </c:pt>
                <c:pt idx="34">
                  <c:v>1.0672837264189772E-2</c:v>
                </c:pt>
                <c:pt idx="35">
                  <c:v>1.1520236614361537E-2</c:v>
                </c:pt>
                <c:pt idx="36">
                  <c:v>1.3802656658526355E-2</c:v>
                </c:pt>
                <c:pt idx="37">
                  <c:v>1.3509165102471021E-4</c:v>
                </c:pt>
                <c:pt idx="38">
                  <c:v>-1.7637524379696623E-2</c:v>
                </c:pt>
                <c:pt idx="39">
                  <c:v>-3.6375243768444476E-3</c:v>
                </c:pt>
                <c:pt idx="40">
                  <c:v>-1.6277966186845794E-2</c:v>
                </c:pt>
                <c:pt idx="41">
                  <c:v>2.8207254759236591E-2</c:v>
                </c:pt>
                <c:pt idx="42">
                  <c:v>4.3739581528064383E-3</c:v>
                </c:pt>
                <c:pt idx="43">
                  <c:v>4.8707957891914941E-3</c:v>
                </c:pt>
                <c:pt idx="44">
                  <c:v>4.0101634180408074E-3</c:v>
                </c:pt>
                <c:pt idx="45">
                  <c:v>-6.2590231263306373E-2</c:v>
                </c:pt>
                <c:pt idx="46">
                  <c:v>2.2072321095136224E-2</c:v>
                </c:pt>
                <c:pt idx="47">
                  <c:v>1.0110314081336225E-2</c:v>
                </c:pt>
                <c:pt idx="48">
                  <c:v>1.89777508745093E-2</c:v>
                </c:pt>
                <c:pt idx="49">
                  <c:v>3.0158581598209583E-3</c:v>
                </c:pt>
                <c:pt idx="50">
                  <c:v>5.6458420858049044E-2</c:v>
                </c:pt>
                <c:pt idx="51">
                  <c:v>-1.4367111828364754E-3</c:v>
                </c:pt>
                <c:pt idx="52">
                  <c:v>9.7791992408337303E-4</c:v>
                </c:pt>
                <c:pt idx="53">
                  <c:v>-1.9726774510936074E-2</c:v>
                </c:pt>
                <c:pt idx="54">
                  <c:v>4.0268574346766089E-3</c:v>
                </c:pt>
                <c:pt idx="55">
                  <c:v>-1.2121394178809503E-2</c:v>
                </c:pt>
                <c:pt idx="56">
                  <c:v>8.9430328252045888E-3</c:v>
                </c:pt>
                <c:pt idx="57">
                  <c:v>1.7943032823400151E-2</c:v>
                </c:pt>
                <c:pt idx="58">
                  <c:v>2.1409875707603762E-2</c:v>
                </c:pt>
                <c:pt idx="59">
                  <c:v>-4.496708810955527E-2</c:v>
                </c:pt>
                <c:pt idx="60">
                  <c:v>6.486362196285983E-3</c:v>
                </c:pt>
                <c:pt idx="61">
                  <c:v>-2.5248142483290797E-3</c:v>
                </c:pt>
                <c:pt idx="62">
                  <c:v>1.3154549002501598E-3</c:v>
                </c:pt>
                <c:pt idx="63">
                  <c:v>-1.9522100988499103E-3</c:v>
                </c:pt>
                <c:pt idx="64">
                  <c:v>4.7789901557543368E-5</c:v>
                </c:pt>
                <c:pt idx="65">
                  <c:v>-2.1123036256108091E-2</c:v>
                </c:pt>
                <c:pt idx="66">
                  <c:v>-1.9039677202727548E-2</c:v>
                </c:pt>
                <c:pt idx="67">
                  <c:v>-9.0396772006902798E-3</c:v>
                </c:pt>
                <c:pt idx="68">
                  <c:v>9.6032280134698833E-4</c:v>
                </c:pt>
                <c:pt idx="69">
                  <c:v>-3.6801659270635778E-3</c:v>
                </c:pt>
                <c:pt idx="70">
                  <c:v>-5.9618962221993921E-4</c:v>
                </c:pt>
                <c:pt idx="71">
                  <c:v>-6.9062501819158184E-3</c:v>
                </c:pt>
                <c:pt idx="72">
                  <c:v>-9.0625018069345753E-4</c:v>
                </c:pt>
                <c:pt idx="73">
                  <c:v>-4.6864178375548848E-2</c:v>
                </c:pt>
                <c:pt idx="74">
                  <c:v>-8.8641783750831871E-3</c:v>
                </c:pt>
                <c:pt idx="75">
                  <c:v>6.5058533695123155E-3</c:v>
                </c:pt>
                <c:pt idx="76">
                  <c:v>-5.5696399542409514E-3</c:v>
                </c:pt>
                <c:pt idx="77">
                  <c:v>7.8316425431486619E-2</c:v>
                </c:pt>
                <c:pt idx="78">
                  <c:v>-2.868865476943594E-3</c:v>
                </c:pt>
                <c:pt idx="79">
                  <c:v>-6.8114829264694088E-3</c:v>
                </c:pt>
                <c:pt idx="80">
                  <c:v>-2.4495254859352444E-3</c:v>
                </c:pt>
                <c:pt idx="81">
                  <c:v>-2.2406046750712616E-2</c:v>
                </c:pt>
                <c:pt idx="82">
                  <c:v>-2.4653176380781683E-4</c:v>
                </c:pt>
                <c:pt idx="83">
                  <c:v>-9.4926981706220104E-3</c:v>
                </c:pt>
                <c:pt idx="84">
                  <c:v>5.5508086568885062E-3</c:v>
                </c:pt>
                <c:pt idx="85">
                  <c:v>-6.4056832185416523E-3</c:v>
                </c:pt>
                <c:pt idx="86">
                  <c:v>1.6605206506462855E-3</c:v>
                </c:pt>
                <c:pt idx="87">
                  <c:v>-5.1606598411046145E-3</c:v>
                </c:pt>
                <c:pt idx="88">
                  <c:v>1.0039340153260884E-2</c:v>
                </c:pt>
                <c:pt idx="89">
                  <c:v>6.3772019452243422E-4</c:v>
                </c:pt>
                <c:pt idx="90">
                  <c:v>-4.5014169271624382E-3</c:v>
                </c:pt>
                <c:pt idx="91">
                  <c:v>-6.251122845894741E-3</c:v>
                </c:pt>
                <c:pt idx="92">
                  <c:v>1.288175805122882E-2</c:v>
                </c:pt>
                <c:pt idx="93">
                  <c:v>-6.2385402116525435E-3</c:v>
                </c:pt>
                <c:pt idx="94">
                  <c:v>-6.1385402141787559E-3</c:v>
                </c:pt>
                <c:pt idx="95">
                  <c:v>-5.2799887670630097E-3</c:v>
                </c:pt>
                <c:pt idx="96">
                  <c:v>-8.0458425394580868E-3</c:v>
                </c:pt>
                <c:pt idx="97">
                  <c:v>-3.20480610177587E-3</c:v>
                </c:pt>
                <c:pt idx="98">
                  <c:v>-5.8211051596784857E-3</c:v>
                </c:pt>
                <c:pt idx="99">
                  <c:v>1.7783129650636997E-3</c:v>
                </c:pt>
                <c:pt idx="100">
                  <c:v>-3.8150575262748676E-3</c:v>
                </c:pt>
                <c:pt idx="101">
                  <c:v>-3.6150575313272926E-3</c:v>
                </c:pt>
                <c:pt idx="102">
                  <c:v>-4.0020482500514598E-3</c:v>
                </c:pt>
                <c:pt idx="103">
                  <c:v>-6.2216393842929596E-3</c:v>
                </c:pt>
                <c:pt idx="104">
                  <c:v>-6.2216393842929596E-3</c:v>
                </c:pt>
                <c:pt idx="105">
                  <c:v>-1.5157395472360002E-2</c:v>
                </c:pt>
                <c:pt idx="106">
                  <c:v>-1.3222598743137526E-3</c:v>
                </c:pt>
                <c:pt idx="107">
                  <c:v>1.0630938333457213E-2</c:v>
                </c:pt>
                <c:pt idx="108">
                  <c:v>-2.9203682011513771E-2</c:v>
                </c:pt>
                <c:pt idx="109">
                  <c:v>-4.462029276976448E-3</c:v>
                </c:pt>
                <c:pt idx="110">
                  <c:v>-5.25541389705525E-3</c:v>
                </c:pt>
                <c:pt idx="111">
                  <c:v>-3.4794541835352077E-3</c:v>
                </c:pt>
                <c:pt idx="112">
                  <c:v>-7.7613524674014223E-3</c:v>
                </c:pt>
                <c:pt idx="113">
                  <c:v>3.5366035597033108E-3</c:v>
                </c:pt>
                <c:pt idx="114">
                  <c:v>5.5841685822711762E-3</c:v>
                </c:pt>
                <c:pt idx="115">
                  <c:v>-2.6290848844707226E-3</c:v>
                </c:pt>
                <c:pt idx="116">
                  <c:v>-2.6290848844707226E-3</c:v>
                </c:pt>
                <c:pt idx="117">
                  <c:v>-1.1029826506577523E-3</c:v>
                </c:pt>
                <c:pt idx="118">
                  <c:v>-8.7626231292821655E-3</c:v>
                </c:pt>
                <c:pt idx="119">
                  <c:v>-3.3020899751580179E-3</c:v>
                </c:pt>
                <c:pt idx="120">
                  <c:v>-2.8686061042952904E-3</c:v>
                </c:pt>
                <c:pt idx="121">
                  <c:v>6.7936829052800962E-3</c:v>
                </c:pt>
                <c:pt idx="122">
                  <c:v>-2.2861976218350177E-3</c:v>
                </c:pt>
                <c:pt idx="123">
                  <c:v>1.7550973094530825E-2</c:v>
                </c:pt>
                <c:pt idx="124">
                  <c:v>1.2172799964203507E-3</c:v>
                </c:pt>
                <c:pt idx="125">
                  <c:v>2.5680266956597531E-3</c:v>
                </c:pt>
                <c:pt idx="126">
                  <c:v>2.7359507606770861E-2</c:v>
                </c:pt>
                <c:pt idx="127">
                  <c:v>2.2420901911200941E-3</c:v>
                </c:pt>
                <c:pt idx="128">
                  <c:v>2.6920901906660744E-3</c:v>
                </c:pt>
                <c:pt idx="129">
                  <c:v>3.1420901902120546E-3</c:v>
                </c:pt>
                <c:pt idx="130">
                  <c:v>5.0250292095982418E-3</c:v>
                </c:pt>
                <c:pt idx="131">
                  <c:v>4.4830576027542479E-3</c:v>
                </c:pt>
                <c:pt idx="132">
                  <c:v>1.0338648633964276E-2</c:v>
                </c:pt>
                <c:pt idx="133">
                  <c:v>4.8959057872756673E-3</c:v>
                </c:pt>
                <c:pt idx="134">
                  <c:v>7.3634101811577146E-3</c:v>
                </c:pt>
                <c:pt idx="135">
                  <c:v>6.502356131412923E-3</c:v>
                </c:pt>
                <c:pt idx="136">
                  <c:v>7.2703280254713953E-3</c:v>
                </c:pt>
                <c:pt idx="137">
                  <c:v>7.8703280248660357E-3</c:v>
                </c:pt>
                <c:pt idx="138">
                  <c:v>8.5703280217344635E-3</c:v>
                </c:pt>
                <c:pt idx="139">
                  <c:v>1.8523234838910274E-3</c:v>
                </c:pt>
                <c:pt idx="140">
                  <c:v>4.852323480864229E-3</c:v>
                </c:pt>
                <c:pt idx="141">
                  <c:v>3.9729419453556347E-3</c:v>
                </c:pt>
                <c:pt idx="142">
                  <c:v>5.9606075543564008E-3</c:v>
                </c:pt>
                <c:pt idx="143">
                  <c:v>5.2441616114045075E-3</c:v>
                </c:pt>
                <c:pt idx="144">
                  <c:v>5.2520121950472287E-3</c:v>
                </c:pt>
                <c:pt idx="145">
                  <c:v>5.6414085745386533E-3</c:v>
                </c:pt>
                <c:pt idx="146">
                  <c:v>4.6728123800133803E-3</c:v>
                </c:pt>
                <c:pt idx="147">
                  <c:v>5.4728123743555956E-3</c:v>
                </c:pt>
                <c:pt idx="148">
                  <c:v>6.3728123807235137E-3</c:v>
                </c:pt>
                <c:pt idx="149">
                  <c:v>6.6656340444558593E-3</c:v>
                </c:pt>
                <c:pt idx="150">
                  <c:v>4.0974351870697867E-3</c:v>
                </c:pt>
                <c:pt idx="151">
                  <c:v>6.2542221650666585E-3</c:v>
                </c:pt>
                <c:pt idx="152">
                  <c:v>5.7053321883483998E-3</c:v>
                </c:pt>
                <c:pt idx="153">
                  <c:v>6.0833856489020399E-3</c:v>
                </c:pt>
                <c:pt idx="154">
                  <c:v>4.861263226009882E-3</c:v>
                </c:pt>
                <c:pt idx="155">
                  <c:v>6.82720148692606E-3</c:v>
                </c:pt>
                <c:pt idx="156">
                  <c:v>6.2046135685802084E-3</c:v>
                </c:pt>
                <c:pt idx="157">
                  <c:v>5.9358966899315524E-3</c:v>
                </c:pt>
                <c:pt idx="158">
                  <c:v>5.3544816525180061E-3</c:v>
                </c:pt>
                <c:pt idx="159">
                  <c:v>4.9732937634602847E-3</c:v>
                </c:pt>
                <c:pt idx="160">
                  <c:v>4.0003784183499924E-3</c:v>
                </c:pt>
                <c:pt idx="161">
                  <c:v>5.1745881207582722E-3</c:v>
                </c:pt>
                <c:pt idx="162">
                  <c:v>6.9815503212453667E-3</c:v>
                </c:pt>
                <c:pt idx="163">
                  <c:v>5.6979106854057604E-3</c:v>
                </c:pt>
                <c:pt idx="164">
                  <c:v>5.5240263362385522E-3</c:v>
                </c:pt>
                <c:pt idx="165">
                  <c:v>5.2001036876853646E-3</c:v>
                </c:pt>
                <c:pt idx="166">
                  <c:v>4.6298728190412586E-3</c:v>
                </c:pt>
                <c:pt idx="167">
                  <c:v>2.7299153098935269E-3</c:v>
                </c:pt>
                <c:pt idx="168">
                  <c:v>3.2529646400045742E-3</c:v>
                </c:pt>
                <c:pt idx="169">
                  <c:v>3.273074695162137E-3</c:v>
                </c:pt>
                <c:pt idx="170">
                  <c:v>2.6875711606987318E-3</c:v>
                </c:pt>
                <c:pt idx="171">
                  <c:v>2.454111132148773E-3</c:v>
                </c:pt>
                <c:pt idx="173">
                  <c:v>1.5601350131846381E-3</c:v>
                </c:pt>
                <c:pt idx="174">
                  <c:v>1.466035215960837E-3</c:v>
                </c:pt>
                <c:pt idx="175">
                  <c:v>1.546035213939867E-3</c:v>
                </c:pt>
                <c:pt idx="176">
                  <c:v>1.5660352134346245E-3</c:v>
                </c:pt>
                <c:pt idx="177">
                  <c:v>8.6705429207795115E-4</c:v>
                </c:pt>
                <c:pt idx="178">
                  <c:v>8.6705429207795115E-4</c:v>
                </c:pt>
                <c:pt idx="180">
                  <c:v>1.7896870713203228E-3</c:v>
                </c:pt>
                <c:pt idx="181">
                  <c:v>1.7896870713203228E-3</c:v>
                </c:pt>
                <c:pt idx="182">
                  <c:v>1.868581592393892E-3</c:v>
                </c:pt>
                <c:pt idx="183">
                  <c:v>1.9285815981541221E-3</c:v>
                </c:pt>
                <c:pt idx="184">
                  <c:v>1.9685815971436371E-3</c:v>
                </c:pt>
                <c:pt idx="185">
                  <c:v>6.8536671173946573E-4</c:v>
                </c:pt>
                <c:pt idx="186">
                  <c:v>7.1536670734362318E-4</c:v>
                </c:pt>
                <c:pt idx="187">
                  <c:v>1.927530862664617E-3</c:v>
                </c:pt>
                <c:pt idx="188">
                  <c:v>1.0899431861492448E-3</c:v>
                </c:pt>
                <c:pt idx="189">
                  <c:v>6.9472456887836875E-4</c:v>
                </c:pt>
                <c:pt idx="190">
                  <c:v>6.9472456887836875E-4</c:v>
                </c:pt>
                <c:pt idx="191">
                  <c:v>7.9472457362811388E-4</c:v>
                </c:pt>
                <c:pt idx="192">
                  <c:v>2.6429313765935492E-3</c:v>
                </c:pt>
                <c:pt idx="193">
                  <c:v>2.6429313765935492E-3</c:v>
                </c:pt>
                <c:pt idx="194">
                  <c:v>-7.0531304010412743E-5</c:v>
                </c:pt>
                <c:pt idx="195">
                  <c:v>-7.0531304010412743E-5</c:v>
                </c:pt>
                <c:pt idx="196">
                  <c:v>-5.8877140968693897E-5</c:v>
                </c:pt>
                <c:pt idx="197">
                  <c:v>-5.8877140968693897E-5</c:v>
                </c:pt>
                <c:pt idx="198">
                  <c:v>1.4728928313426648E-3</c:v>
                </c:pt>
                <c:pt idx="199">
                  <c:v>1.4728928313426648E-3</c:v>
                </c:pt>
                <c:pt idx="200">
                  <c:v>7.3684616651192858E-5</c:v>
                </c:pt>
                <c:pt idx="201">
                  <c:v>1.9734855530589845E-4</c:v>
                </c:pt>
                <c:pt idx="202">
                  <c:v>1.9734855530589845E-4</c:v>
                </c:pt>
                <c:pt idx="203">
                  <c:v>-4.6510550359215586E-3</c:v>
                </c:pt>
                <c:pt idx="204">
                  <c:v>-4.6510550359215586E-3</c:v>
                </c:pt>
                <c:pt idx="205">
                  <c:v>-1.9288754008818798E-3</c:v>
                </c:pt>
                <c:pt idx="206">
                  <c:v>-2.9565992805696828E-4</c:v>
                </c:pt>
                <c:pt idx="207">
                  <c:v>-1.3118935479804472E-3</c:v>
                </c:pt>
                <c:pt idx="208">
                  <c:v>-2.3443569818073495E-3</c:v>
                </c:pt>
                <c:pt idx="209">
                  <c:v>-2.56741846993086E-3</c:v>
                </c:pt>
                <c:pt idx="210">
                  <c:v>-1.545118168297499E-3</c:v>
                </c:pt>
                <c:pt idx="211">
                  <c:v>-1.6263116533600797E-3</c:v>
                </c:pt>
                <c:pt idx="212">
                  <c:v>-1.2397231863837122E-3</c:v>
                </c:pt>
                <c:pt idx="213">
                  <c:v>-1.0488038550256484E-3</c:v>
                </c:pt>
                <c:pt idx="214">
                  <c:v>-2.8964928011358526E-3</c:v>
                </c:pt>
                <c:pt idx="215">
                  <c:v>-3.1340216746458815E-3</c:v>
                </c:pt>
                <c:pt idx="216">
                  <c:v>-2.1717091754286932E-3</c:v>
                </c:pt>
                <c:pt idx="217">
                  <c:v>-1.5017091741644228E-3</c:v>
                </c:pt>
                <c:pt idx="218">
                  <c:v>-1.4617091751749078E-3</c:v>
                </c:pt>
                <c:pt idx="219">
                  <c:v>-8.6170917578026751E-4</c:v>
                </c:pt>
                <c:pt idx="220">
                  <c:v>-6.9320784932985768E-4</c:v>
                </c:pt>
                <c:pt idx="221">
                  <c:v>-6.9320784932985768E-4</c:v>
                </c:pt>
                <c:pt idx="222">
                  <c:v>-2.6281619841150849E-3</c:v>
                </c:pt>
                <c:pt idx="223">
                  <c:v>-1.7681409783278368E-3</c:v>
                </c:pt>
                <c:pt idx="225">
                  <c:v>-2.4621830538041345E-3</c:v>
                </c:pt>
                <c:pt idx="226">
                  <c:v>-4.3502553205285177E-3</c:v>
                </c:pt>
                <c:pt idx="227">
                  <c:v>-2.5078696653230703E-3</c:v>
                </c:pt>
                <c:pt idx="229">
                  <c:v>-2.0833166560813021E-3</c:v>
                </c:pt>
                <c:pt idx="230">
                  <c:v>-2.4168159454749927E-3</c:v>
                </c:pt>
                <c:pt idx="231">
                  <c:v>-3.4993248293026524E-3</c:v>
                </c:pt>
                <c:pt idx="232">
                  <c:v>-2.9873449504371763E-3</c:v>
                </c:pt>
                <c:pt idx="233">
                  <c:v>-3.2698291421597303E-3</c:v>
                </c:pt>
                <c:pt idx="234">
                  <c:v>-2.7144344015073152E-3</c:v>
                </c:pt>
                <c:pt idx="235">
                  <c:v>-2.7144344015073152E-3</c:v>
                </c:pt>
                <c:pt idx="236">
                  <c:v>-2.4765040707597774E-3</c:v>
                </c:pt>
                <c:pt idx="237">
                  <c:v>-2.8185721558819377E-3</c:v>
                </c:pt>
                <c:pt idx="238">
                  <c:v>-2.8543469279236344E-3</c:v>
                </c:pt>
                <c:pt idx="239">
                  <c:v>-4.9320362588276545E-3</c:v>
                </c:pt>
                <c:pt idx="240">
                  <c:v>-5.0371514430593289E-3</c:v>
                </c:pt>
                <c:pt idx="241">
                  <c:v>-5.3153436297570522E-3</c:v>
                </c:pt>
                <c:pt idx="242">
                  <c:v>-1.1713606864706128E-2</c:v>
                </c:pt>
                <c:pt idx="243">
                  <c:v>-7.4419092969475464E-3</c:v>
                </c:pt>
                <c:pt idx="244">
                  <c:v>-8.3112413913120631E-3</c:v>
                </c:pt>
                <c:pt idx="245">
                  <c:v>-2.7764113209529651E-3</c:v>
                </c:pt>
                <c:pt idx="246">
                  <c:v>-7.5365377687799384E-3</c:v>
                </c:pt>
                <c:pt idx="247">
                  <c:v>-8.3938469635738144E-3</c:v>
                </c:pt>
                <c:pt idx="248">
                  <c:v>-1.3078590623944397E-2</c:v>
                </c:pt>
                <c:pt idx="249">
                  <c:v>-6.895468460036136E-3</c:v>
                </c:pt>
                <c:pt idx="250">
                  <c:v>-8.3076858959545419E-3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BFE-4A69-A372-48DC086C8A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7506904"/>
        <c:axId val="1"/>
      </c:scatterChart>
      <c:valAx>
        <c:axId val="777506904"/>
        <c:scaling>
          <c:orientation val="minMax"/>
          <c:min val="-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310317645937821"/>
              <c:y val="0.870481927710843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5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1155115511551157E-2"/>
              <c:y val="0.385542168674698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750690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8.2508250825082501E-3"/>
          <c:y val="0.92168674698795183"/>
          <c:w val="0.97854941399651785"/>
          <c:h val="0.9819277108433734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VW Boo - O-C Diagr.</a:t>
            </a:r>
          </a:p>
        </c:rich>
      </c:tx>
      <c:layout>
        <c:manualLayout>
          <c:xMode val="edge"/>
          <c:yMode val="edge"/>
          <c:x val="0.37480114028808598"/>
          <c:y val="3.4285714285714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03510957920526"/>
          <c:y val="0.14000000000000001"/>
          <c:w val="0.80701880080430244"/>
          <c:h val="0.68"/>
        </c:manualLayout>
      </c:layout>
      <c:scatterChart>
        <c:scatterStyle val="lineMarker"/>
        <c:varyColors val="0"/>
        <c:ser>
          <c:idx val="0"/>
          <c:order val="0"/>
          <c:tx>
            <c:strRef>
              <c:f>A!$H$20:$H$20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A!$F$21:$F$876</c:f>
              <c:numCache>
                <c:formatCode>General</c:formatCode>
                <c:ptCount val="856"/>
                <c:pt idx="0">
                  <c:v>-6198.5</c:v>
                </c:pt>
                <c:pt idx="1">
                  <c:v>-5182</c:v>
                </c:pt>
                <c:pt idx="2">
                  <c:v>0.5</c:v>
                </c:pt>
                <c:pt idx="3">
                  <c:v>0.5</c:v>
                </c:pt>
                <c:pt idx="4">
                  <c:v>3.5</c:v>
                </c:pt>
                <c:pt idx="5">
                  <c:v>9.5</c:v>
                </c:pt>
                <c:pt idx="6">
                  <c:v>12</c:v>
                </c:pt>
                <c:pt idx="7">
                  <c:v>15</c:v>
                </c:pt>
                <c:pt idx="8">
                  <c:v>21</c:v>
                </c:pt>
                <c:pt idx="9">
                  <c:v>61.5</c:v>
                </c:pt>
                <c:pt idx="10">
                  <c:v>96.5</c:v>
                </c:pt>
                <c:pt idx="11">
                  <c:v>114.5</c:v>
                </c:pt>
                <c:pt idx="12">
                  <c:v>117</c:v>
                </c:pt>
                <c:pt idx="13">
                  <c:v>207.5</c:v>
                </c:pt>
                <c:pt idx="14">
                  <c:v>210.5</c:v>
                </c:pt>
                <c:pt idx="15">
                  <c:v>280.5</c:v>
                </c:pt>
                <c:pt idx="16">
                  <c:v>283.5</c:v>
                </c:pt>
                <c:pt idx="17">
                  <c:v>298</c:v>
                </c:pt>
                <c:pt idx="18">
                  <c:v>1189.5</c:v>
                </c:pt>
                <c:pt idx="19">
                  <c:v>1204</c:v>
                </c:pt>
                <c:pt idx="20">
                  <c:v>1207</c:v>
                </c:pt>
                <c:pt idx="21">
                  <c:v>11551.5</c:v>
                </c:pt>
                <c:pt idx="22">
                  <c:v>11621.5</c:v>
                </c:pt>
                <c:pt idx="23">
                  <c:v>11671</c:v>
                </c:pt>
                <c:pt idx="24">
                  <c:v>11755.5</c:v>
                </c:pt>
                <c:pt idx="25">
                  <c:v>11831.5</c:v>
                </c:pt>
                <c:pt idx="26">
                  <c:v>11846</c:v>
                </c:pt>
                <c:pt idx="27">
                  <c:v>11893</c:v>
                </c:pt>
                <c:pt idx="28">
                  <c:v>11893</c:v>
                </c:pt>
                <c:pt idx="29">
                  <c:v>12862.5</c:v>
                </c:pt>
                <c:pt idx="30">
                  <c:v>12862.5</c:v>
                </c:pt>
                <c:pt idx="31">
                  <c:v>13827</c:v>
                </c:pt>
                <c:pt idx="32">
                  <c:v>13905.5</c:v>
                </c:pt>
                <c:pt idx="33">
                  <c:v>14031</c:v>
                </c:pt>
                <c:pt idx="34">
                  <c:v>14031</c:v>
                </c:pt>
                <c:pt idx="35">
                  <c:v>15030.5</c:v>
                </c:pt>
                <c:pt idx="36">
                  <c:v>15091.5</c:v>
                </c:pt>
                <c:pt idx="37">
                  <c:v>15944.5</c:v>
                </c:pt>
                <c:pt idx="38">
                  <c:v>16064.5</c:v>
                </c:pt>
                <c:pt idx="39">
                  <c:v>16064.5</c:v>
                </c:pt>
                <c:pt idx="40">
                  <c:v>17069.5</c:v>
                </c:pt>
                <c:pt idx="41">
                  <c:v>17244.5</c:v>
                </c:pt>
                <c:pt idx="42">
                  <c:v>28971.5</c:v>
                </c:pt>
                <c:pt idx="43">
                  <c:v>28974</c:v>
                </c:pt>
                <c:pt idx="44">
                  <c:v>28974.5</c:v>
                </c:pt>
                <c:pt idx="45">
                  <c:v>33145</c:v>
                </c:pt>
                <c:pt idx="46">
                  <c:v>33171</c:v>
                </c:pt>
                <c:pt idx="47">
                  <c:v>33174</c:v>
                </c:pt>
                <c:pt idx="48">
                  <c:v>33439.5</c:v>
                </c:pt>
                <c:pt idx="49">
                  <c:v>33442.5</c:v>
                </c:pt>
                <c:pt idx="50">
                  <c:v>34520.5</c:v>
                </c:pt>
                <c:pt idx="51">
                  <c:v>35316</c:v>
                </c:pt>
                <c:pt idx="52">
                  <c:v>35386.5</c:v>
                </c:pt>
                <c:pt idx="53">
                  <c:v>35576</c:v>
                </c:pt>
                <c:pt idx="54">
                  <c:v>35595.5</c:v>
                </c:pt>
                <c:pt idx="55">
                  <c:v>38473</c:v>
                </c:pt>
                <c:pt idx="56">
                  <c:v>39429.5</c:v>
                </c:pt>
                <c:pt idx="57">
                  <c:v>39429.5</c:v>
                </c:pt>
                <c:pt idx="58">
                  <c:v>39709.5</c:v>
                </c:pt>
                <c:pt idx="59">
                  <c:v>40743</c:v>
                </c:pt>
                <c:pt idx="60">
                  <c:v>40776</c:v>
                </c:pt>
                <c:pt idx="61">
                  <c:v>41680.5</c:v>
                </c:pt>
                <c:pt idx="62">
                  <c:v>41681</c:v>
                </c:pt>
                <c:pt idx="63">
                  <c:v>41777</c:v>
                </c:pt>
                <c:pt idx="64">
                  <c:v>41777</c:v>
                </c:pt>
                <c:pt idx="65">
                  <c:v>41829.5</c:v>
                </c:pt>
                <c:pt idx="66">
                  <c:v>41835.5</c:v>
                </c:pt>
                <c:pt idx="67">
                  <c:v>41835.5</c:v>
                </c:pt>
                <c:pt idx="68">
                  <c:v>41835.5</c:v>
                </c:pt>
                <c:pt idx="69">
                  <c:v>42554.5</c:v>
                </c:pt>
                <c:pt idx="70">
                  <c:v>42560.5</c:v>
                </c:pt>
                <c:pt idx="71">
                  <c:v>42752.5</c:v>
                </c:pt>
                <c:pt idx="72">
                  <c:v>42752.5</c:v>
                </c:pt>
                <c:pt idx="73">
                  <c:v>42755.5</c:v>
                </c:pt>
                <c:pt idx="74">
                  <c:v>42755.5</c:v>
                </c:pt>
                <c:pt idx="75">
                  <c:v>42770</c:v>
                </c:pt>
                <c:pt idx="76">
                  <c:v>42776.5</c:v>
                </c:pt>
                <c:pt idx="77">
                  <c:v>43065</c:v>
                </c:pt>
                <c:pt idx="78">
                  <c:v>43983.5</c:v>
                </c:pt>
                <c:pt idx="79">
                  <c:v>45986.5</c:v>
                </c:pt>
                <c:pt idx="80">
                  <c:v>46057.5</c:v>
                </c:pt>
                <c:pt idx="81">
                  <c:v>46060.5</c:v>
                </c:pt>
                <c:pt idx="82">
                  <c:v>46094.5</c:v>
                </c:pt>
                <c:pt idx="83">
                  <c:v>46123.5</c:v>
                </c:pt>
                <c:pt idx="84">
                  <c:v>46126.5</c:v>
                </c:pt>
                <c:pt idx="85">
                  <c:v>46129.5</c:v>
                </c:pt>
                <c:pt idx="86">
                  <c:v>47026.5</c:v>
                </c:pt>
                <c:pt idx="87">
                  <c:v>47041</c:v>
                </c:pt>
                <c:pt idx="88">
                  <c:v>47041</c:v>
                </c:pt>
                <c:pt idx="89">
                  <c:v>47070.5</c:v>
                </c:pt>
                <c:pt idx="90">
                  <c:v>49001.5</c:v>
                </c:pt>
                <c:pt idx="91">
                  <c:v>50615.5</c:v>
                </c:pt>
                <c:pt idx="92">
                  <c:v>51228</c:v>
                </c:pt>
                <c:pt idx="93">
                  <c:v>51259.5</c:v>
                </c:pt>
                <c:pt idx="94">
                  <c:v>51259.5</c:v>
                </c:pt>
                <c:pt idx="95">
                  <c:v>51405.5</c:v>
                </c:pt>
                <c:pt idx="96">
                  <c:v>52495</c:v>
                </c:pt>
                <c:pt idx="97">
                  <c:v>52495.5</c:v>
                </c:pt>
                <c:pt idx="98">
                  <c:v>53240.5</c:v>
                </c:pt>
                <c:pt idx="99">
                  <c:v>53313.5</c:v>
                </c:pt>
                <c:pt idx="100">
                  <c:v>53462</c:v>
                </c:pt>
                <c:pt idx="101">
                  <c:v>53462</c:v>
                </c:pt>
                <c:pt idx="102">
                  <c:v>53495</c:v>
                </c:pt>
                <c:pt idx="103">
                  <c:v>54373.5</c:v>
                </c:pt>
                <c:pt idx="104">
                  <c:v>54373.5</c:v>
                </c:pt>
                <c:pt idx="105">
                  <c:v>54418</c:v>
                </c:pt>
                <c:pt idx="106">
                  <c:v>54450</c:v>
                </c:pt>
                <c:pt idx="107">
                  <c:v>54532</c:v>
                </c:pt>
                <c:pt idx="108">
                  <c:v>54585</c:v>
                </c:pt>
                <c:pt idx="109">
                  <c:v>54611</c:v>
                </c:pt>
                <c:pt idx="110">
                  <c:v>55250.5</c:v>
                </c:pt>
                <c:pt idx="111">
                  <c:v>55594.5</c:v>
                </c:pt>
                <c:pt idx="112">
                  <c:v>55633.5</c:v>
                </c:pt>
                <c:pt idx="113">
                  <c:v>55656.5</c:v>
                </c:pt>
                <c:pt idx="114">
                  <c:v>55659.5</c:v>
                </c:pt>
                <c:pt idx="115">
                  <c:v>56331.5</c:v>
                </c:pt>
                <c:pt idx="116">
                  <c:v>56331.5</c:v>
                </c:pt>
                <c:pt idx="117">
                  <c:v>56704.5</c:v>
                </c:pt>
                <c:pt idx="118">
                  <c:v>57690</c:v>
                </c:pt>
                <c:pt idx="119">
                  <c:v>57782.5</c:v>
                </c:pt>
                <c:pt idx="120">
                  <c:v>58721.5</c:v>
                </c:pt>
                <c:pt idx="121">
                  <c:v>58823.5</c:v>
                </c:pt>
                <c:pt idx="122">
                  <c:v>58837</c:v>
                </c:pt>
                <c:pt idx="123">
                  <c:v>58849.5</c:v>
                </c:pt>
                <c:pt idx="124">
                  <c:v>59830.5</c:v>
                </c:pt>
                <c:pt idx="125">
                  <c:v>60838.5</c:v>
                </c:pt>
                <c:pt idx="126">
                  <c:v>60964.5</c:v>
                </c:pt>
                <c:pt idx="127">
                  <c:v>60977.5</c:v>
                </c:pt>
                <c:pt idx="128">
                  <c:v>60977.5</c:v>
                </c:pt>
                <c:pt idx="129">
                  <c:v>60977.5</c:v>
                </c:pt>
                <c:pt idx="130">
                  <c:v>60984.5</c:v>
                </c:pt>
                <c:pt idx="131">
                  <c:v>60990</c:v>
                </c:pt>
                <c:pt idx="132">
                  <c:v>61043.5</c:v>
                </c:pt>
                <c:pt idx="133">
                  <c:v>61067</c:v>
                </c:pt>
                <c:pt idx="134">
                  <c:v>61964</c:v>
                </c:pt>
                <c:pt idx="135">
                  <c:v>62028</c:v>
                </c:pt>
                <c:pt idx="136">
                  <c:v>62042</c:v>
                </c:pt>
                <c:pt idx="137">
                  <c:v>62042</c:v>
                </c:pt>
                <c:pt idx="138">
                  <c:v>62042</c:v>
                </c:pt>
                <c:pt idx="139">
                  <c:v>62112.5</c:v>
                </c:pt>
                <c:pt idx="140">
                  <c:v>62112.5</c:v>
                </c:pt>
                <c:pt idx="141">
                  <c:v>62874.5</c:v>
                </c:pt>
                <c:pt idx="142">
                  <c:v>62933</c:v>
                </c:pt>
                <c:pt idx="143">
                  <c:v>62934</c:v>
                </c:pt>
                <c:pt idx="144">
                  <c:v>62934</c:v>
                </c:pt>
                <c:pt idx="145">
                  <c:v>63135</c:v>
                </c:pt>
                <c:pt idx="146">
                  <c:v>63160.5</c:v>
                </c:pt>
                <c:pt idx="147">
                  <c:v>63160.5</c:v>
                </c:pt>
                <c:pt idx="148">
                  <c:v>63160.5</c:v>
                </c:pt>
                <c:pt idx="149">
                  <c:v>63292</c:v>
                </c:pt>
                <c:pt idx="150">
                  <c:v>63849.5</c:v>
                </c:pt>
                <c:pt idx="151">
                  <c:v>63984</c:v>
                </c:pt>
                <c:pt idx="152">
                  <c:v>63987</c:v>
                </c:pt>
                <c:pt idx="153">
                  <c:v>64083.5</c:v>
                </c:pt>
                <c:pt idx="154">
                  <c:v>64238.5</c:v>
                </c:pt>
                <c:pt idx="155">
                  <c:v>64277.5</c:v>
                </c:pt>
                <c:pt idx="156">
                  <c:v>64303.5</c:v>
                </c:pt>
                <c:pt idx="157">
                  <c:v>64338.5</c:v>
                </c:pt>
                <c:pt idx="158">
                  <c:v>64970</c:v>
                </c:pt>
                <c:pt idx="159">
                  <c:v>64990.5</c:v>
                </c:pt>
                <c:pt idx="160">
                  <c:v>65106.5</c:v>
                </c:pt>
                <c:pt idx="161">
                  <c:v>65229</c:v>
                </c:pt>
                <c:pt idx="162">
                  <c:v>65272</c:v>
                </c:pt>
                <c:pt idx="163">
                  <c:v>65286.5</c:v>
                </c:pt>
                <c:pt idx="164">
                  <c:v>65303.5</c:v>
                </c:pt>
                <c:pt idx="165">
                  <c:v>65379.5</c:v>
                </c:pt>
                <c:pt idx="166">
                  <c:v>66319.5</c:v>
                </c:pt>
                <c:pt idx="167">
                  <c:v>66966.5</c:v>
                </c:pt>
                <c:pt idx="168">
                  <c:v>67271</c:v>
                </c:pt>
                <c:pt idx="169">
                  <c:v>67295</c:v>
                </c:pt>
                <c:pt idx="170">
                  <c:v>67332</c:v>
                </c:pt>
                <c:pt idx="171">
                  <c:v>67400.5</c:v>
                </c:pt>
                <c:pt idx="172">
                  <c:v>68302.5</c:v>
                </c:pt>
                <c:pt idx="173">
                  <c:v>68305</c:v>
                </c:pt>
                <c:pt idx="174">
                  <c:v>68311</c:v>
                </c:pt>
                <c:pt idx="175">
                  <c:v>68311</c:v>
                </c:pt>
                <c:pt idx="176">
                  <c:v>68311</c:v>
                </c:pt>
                <c:pt idx="177">
                  <c:v>68320.5</c:v>
                </c:pt>
                <c:pt idx="178">
                  <c:v>68320.5</c:v>
                </c:pt>
                <c:pt idx="179">
                  <c:v>68323.5</c:v>
                </c:pt>
                <c:pt idx="180">
                  <c:v>68335</c:v>
                </c:pt>
                <c:pt idx="181">
                  <c:v>68335</c:v>
                </c:pt>
                <c:pt idx="182">
                  <c:v>68381</c:v>
                </c:pt>
                <c:pt idx="183">
                  <c:v>68381</c:v>
                </c:pt>
                <c:pt idx="184">
                  <c:v>68381</c:v>
                </c:pt>
                <c:pt idx="185">
                  <c:v>68389.5</c:v>
                </c:pt>
                <c:pt idx="186">
                  <c:v>68389.5</c:v>
                </c:pt>
                <c:pt idx="187">
                  <c:v>68390</c:v>
                </c:pt>
                <c:pt idx="188">
                  <c:v>68427.5</c:v>
                </c:pt>
                <c:pt idx="189">
                  <c:v>68465.5</c:v>
                </c:pt>
                <c:pt idx="190">
                  <c:v>68465.5</c:v>
                </c:pt>
                <c:pt idx="191">
                  <c:v>68465.5</c:v>
                </c:pt>
                <c:pt idx="192">
                  <c:v>68472</c:v>
                </c:pt>
                <c:pt idx="193">
                  <c:v>68472</c:v>
                </c:pt>
                <c:pt idx="194">
                  <c:v>69296.5</c:v>
                </c:pt>
                <c:pt idx="195">
                  <c:v>69296.5</c:v>
                </c:pt>
                <c:pt idx="196">
                  <c:v>69424.5</c:v>
                </c:pt>
                <c:pt idx="197">
                  <c:v>69424.5</c:v>
                </c:pt>
                <c:pt idx="198">
                  <c:v>69445</c:v>
                </c:pt>
                <c:pt idx="199">
                  <c:v>69445</c:v>
                </c:pt>
                <c:pt idx="200">
                  <c:v>69467.5</c:v>
                </c:pt>
                <c:pt idx="201">
                  <c:v>69553</c:v>
                </c:pt>
                <c:pt idx="202">
                  <c:v>69553</c:v>
                </c:pt>
                <c:pt idx="203">
                  <c:v>69604.5</c:v>
                </c:pt>
                <c:pt idx="204">
                  <c:v>69604.5</c:v>
                </c:pt>
                <c:pt idx="205">
                  <c:v>70177.5</c:v>
                </c:pt>
                <c:pt idx="206">
                  <c:v>70224</c:v>
                </c:pt>
                <c:pt idx="207">
                  <c:v>70227</c:v>
                </c:pt>
                <c:pt idx="208">
                  <c:v>70233</c:v>
                </c:pt>
                <c:pt idx="209">
                  <c:v>70308.5</c:v>
                </c:pt>
                <c:pt idx="210">
                  <c:v>70309</c:v>
                </c:pt>
                <c:pt idx="211">
                  <c:v>70343.5</c:v>
                </c:pt>
                <c:pt idx="212">
                  <c:v>70423</c:v>
                </c:pt>
                <c:pt idx="213">
                  <c:v>70460</c:v>
                </c:pt>
                <c:pt idx="214">
                  <c:v>70460.5</c:v>
                </c:pt>
                <c:pt idx="215">
                  <c:v>70480.5</c:v>
                </c:pt>
                <c:pt idx="216">
                  <c:v>70481</c:v>
                </c:pt>
                <c:pt idx="217">
                  <c:v>70481</c:v>
                </c:pt>
                <c:pt idx="218">
                  <c:v>70481</c:v>
                </c:pt>
                <c:pt idx="219">
                  <c:v>70481</c:v>
                </c:pt>
                <c:pt idx="220">
                  <c:v>70485</c:v>
                </c:pt>
                <c:pt idx="221">
                  <c:v>70485</c:v>
                </c:pt>
                <c:pt idx="222">
                  <c:v>71428</c:v>
                </c:pt>
                <c:pt idx="223">
                  <c:v>71470</c:v>
                </c:pt>
                <c:pt idx="224">
                  <c:v>71472.5</c:v>
                </c:pt>
                <c:pt idx="225">
                  <c:v>71509</c:v>
                </c:pt>
                <c:pt idx="226">
                  <c:v>71511.5</c:v>
                </c:pt>
                <c:pt idx="227">
                  <c:v>71512</c:v>
                </c:pt>
                <c:pt idx="228">
                  <c:v>71554</c:v>
                </c:pt>
                <c:pt idx="229">
                  <c:v>71592.5</c:v>
                </c:pt>
                <c:pt idx="230">
                  <c:v>71644</c:v>
                </c:pt>
                <c:pt idx="231">
                  <c:v>71656</c:v>
                </c:pt>
                <c:pt idx="232">
                  <c:v>71658.5</c:v>
                </c:pt>
                <c:pt idx="233">
                  <c:v>71670.5</c:v>
                </c:pt>
                <c:pt idx="234">
                  <c:v>71782</c:v>
                </c:pt>
                <c:pt idx="235">
                  <c:v>71782</c:v>
                </c:pt>
                <c:pt idx="236">
                  <c:v>72367</c:v>
                </c:pt>
                <c:pt idx="237">
                  <c:v>72436</c:v>
                </c:pt>
                <c:pt idx="238">
                  <c:v>72498</c:v>
                </c:pt>
                <c:pt idx="239">
                  <c:v>72559.5</c:v>
                </c:pt>
                <c:pt idx="240">
                  <c:v>72749</c:v>
                </c:pt>
                <c:pt idx="241">
                  <c:v>73765.5</c:v>
                </c:pt>
                <c:pt idx="242">
                  <c:v>73928.5</c:v>
                </c:pt>
                <c:pt idx="243">
                  <c:v>74683.5</c:v>
                </c:pt>
                <c:pt idx="244">
                  <c:v>74857.5</c:v>
                </c:pt>
                <c:pt idx="245">
                  <c:v>75719.5</c:v>
                </c:pt>
                <c:pt idx="246">
                  <c:v>75812.5</c:v>
                </c:pt>
                <c:pt idx="247">
                  <c:v>75813</c:v>
                </c:pt>
                <c:pt idx="248">
                  <c:v>75897.5</c:v>
                </c:pt>
                <c:pt idx="249">
                  <c:v>76955</c:v>
                </c:pt>
                <c:pt idx="250">
                  <c:v>78975</c:v>
                </c:pt>
              </c:numCache>
            </c:numRef>
          </c:xVal>
          <c:yVal>
            <c:numRef>
              <c:f>A!$H$21:$H$876</c:f>
              <c:numCache>
                <c:formatCode>General</c:formatCode>
                <c:ptCount val="856"/>
                <c:pt idx="28">
                  <c:v>-9.160262526711449E-2</c:v>
                </c:pt>
                <c:pt idx="30">
                  <c:v>-9.2036388428823557E-2</c:v>
                </c:pt>
                <c:pt idx="39">
                  <c:v>-7.8710869725910015E-2</c:v>
                </c:pt>
                <c:pt idx="40">
                  <c:v>-8.6438494246976916E-2</c:v>
                </c:pt>
                <c:pt idx="41">
                  <c:v>-4.1112458711722866E-2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ABB-4F40-BB90-523A4A86EFEB}"/>
            </c:ext>
          </c:extLst>
        </c:ser>
        <c:ser>
          <c:idx val="1"/>
          <c:order val="1"/>
          <c:tx>
            <c:strRef>
              <c:f>A!$I$20:$I$20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A!$D$22:$D$44</c:f>
                <c:numCache>
                  <c:formatCode>General</c:formatCode>
                  <c:ptCount val="2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A!$F$21:$F$876</c:f>
              <c:numCache>
                <c:formatCode>General</c:formatCode>
                <c:ptCount val="856"/>
                <c:pt idx="0">
                  <c:v>-6198.5</c:v>
                </c:pt>
                <c:pt idx="1">
                  <c:v>-5182</c:v>
                </c:pt>
                <c:pt idx="2">
                  <c:v>0.5</c:v>
                </c:pt>
                <c:pt idx="3">
                  <c:v>0.5</c:v>
                </c:pt>
                <c:pt idx="4">
                  <c:v>3.5</c:v>
                </c:pt>
                <c:pt idx="5">
                  <c:v>9.5</c:v>
                </c:pt>
                <c:pt idx="6">
                  <c:v>12</c:v>
                </c:pt>
                <c:pt idx="7">
                  <c:v>15</c:v>
                </c:pt>
                <c:pt idx="8">
                  <c:v>21</c:v>
                </c:pt>
                <c:pt idx="9">
                  <c:v>61.5</c:v>
                </c:pt>
                <c:pt idx="10">
                  <c:v>96.5</c:v>
                </c:pt>
                <c:pt idx="11">
                  <c:v>114.5</c:v>
                </c:pt>
                <c:pt idx="12">
                  <c:v>117</c:v>
                </c:pt>
                <c:pt idx="13">
                  <c:v>207.5</c:v>
                </c:pt>
                <c:pt idx="14">
                  <c:v>210.5</c:v>
                </c:pt>
                <c:pt idx="15">
                  <c:v>280.5</c:v>
                </c:pt>
                <c:pt idx="16">
                  <c:v>283.5</c:v>
                </c:pt>
                <c:pt idx="17">
                  <c:v>298</c:v>
                </c:pt>
                <c:pt idx="18">
                  <c:v>1189.5</c:v>
                </c:pt>
                <c:pt idx="19">
                  <c:v>1204</c:v>
                </c:pt>
                <c:pt idx="20">
                  <c:v>1207</c:v>
                </c:pt>
                <c:pt idx="21">
                  <c:v>11551.5</c:v>
                </c:pt>
                <c:pt idx="22">
                  <c:v>11621.5</c:v>
                </c:pt>
                <c:pt idx="23">
                  <c:v>11671</c:v>
                </c:pt>
                <c:pt idx="24">
                  <c:v>11755.5</c:v>
                </c:pt>
                <c:pt idx="25">
                  <c:v>11831.5</c:v>
                </c:pt>
                <c:pt idx="26">
                  <c:v>11846</c:v>
                </c:pt>
                <c:pt idx="27">
                  <c:v>11893</c:v>
                </c:pt>
                <c:pt idx="28">
                  <c:v>11893</c:v>
                </c:pt>
                <c:pt idx="29">
                  <c:v>12862.5</c:v>
                </c:pt>
                <c:pt idx="30">
                  <c:v>12862.5</c:v>
                </c:pt>
                <c:pt idx="31">
                  <c:v>13827</c:v>
                </c:pt>
                <c:pt idx="32">
                  <c:v>13905.5</c:v>
                </c:pt>
                <c:pt idx="33">
                  <c:v>14031</c:v>
                </c:pt>
                <c:pt idx="34">
                  <c:v>14031</c:v>
                </c:pt>
                <c:pt idx="35">
                  <c:v>15030.5</c:v>
                </c:pt>
                <c:pt idx="36">
                  <c:v>15091.5</c:v>
                </c:pt>
                <c:pt idx="37">
                  <c:v>15944.5</c:v>
                </c:pt>
                <c:pt idx="38">
                  <c:v>16064.5</c:v>
                </c:pt>
                <c:pt idx="39">
                  <c:v>16064.5</c:v>
                </c:pt>
                <c:pt idx="40">
                  <c:v>17069.5</c:v>
                </c:pt>
                <c:pt idx="41">
                  <c:v>17244.5</c:v>
                </c:pt>
                <c:pt idx="42">
                  <c:v>28971.5</c:v>
                </c:pt>
                <c:pt idx="43">
                  <c:v>28974</c:v>
                </c:pt>
                <c:pt idx="44">
                  <c:v>28974.5</c:v>
                </c:pt>
                <c:pt idx="45">
                  <c:v>33145</c:v>
                </c:pt>
                <c:pt idx="46">
                  <c:v>33171</c:v>
                </c:pt>
                <c:pt idx="47">
                  <c:v>33174</c:v>
                </c:pt>
                <c:pt idx="48">
                  <c:v>33439.5</c:v>
                </c:pt>
                <c:pt idx="49">
                  <c:v>33442.5</c:v>
                </c:pt>
                <c:pt idx="50">
                  <c:v>34520.5</c:v>
                </c:pt>
                <c:pt idx="51">
                  <c:v>35316</c:v>
                </c:pt>
                <c:pt idx="52">
                  <c:v>35386.5</c:v>
                </c:pt>
                <c:pt idx="53">
                  <c:v>35576</c:v>
                </c:pt>
                <c:pt idx="54">
                  <c:v>35595.5</c:v>
                </c:pt>
                <c:pt idx="55">
                  <c:v>38473</c:v>
                </c:pt>
                <c:pt idx="56">
                  <c:v>39429.5</c:v>
                </c:pt>
                <c:pt idx="57">
                  <c:v>39429.5</c:v>
                </c:pt>
                <c:pt idx="58">
                  <c:v>39709.5</c:v>
                </c:pt>
                <c:pt idx="59">
                  <c:v>40743</c:v>
                </c:pt>
                <c:pt idx="60">
                  <c:v>40776</c:v>
                </c:pt>
                <c:pt idx="61">
                  <c:v>41680.5</c:v>
                </c:pt>
                <c:pt idx="62">
                  <c:v>41681</c:v>
                </c:pt>
                <c:pt idx="63">
                  <c:v>41777</c:v>
                </c:pt>
                <c:pt idx="64">
                  <c:v>41777</c:v>
                </c:pt>
                <c:pt idx="65">
                  <c:v>41829.5</c:v>
                </c:pt>
                <c:pt idx="66">
                  <c:v>41835.5</c:v>
                </c:pt>
                <c:pt idx="67">
                  <c:v>41835.5</c:v>
                </c:pt>
                <c:pt idx="68">
                  <c:v>41835.5</c:v>
                </c:pt>
                <c:pt idx="69">
                  <c:v>42554.5</c:v>
                </c:pt>
                <c:pt idx="70">
                  <c:v>42560.5</c:v>
                </c:pt>
                <c:pt idx="71">
                  <c:v>42752.5</c:v>
                </c:pt>
                <c:pt idx="72">
                  <c:v>42752.5</c:v>
                </c:pt>
                <c:pt idx="73">
                  <c:v>42755.5</c:v>
                </c:pt>
                <c:pt idx="74">
                  <c:v>42755.5</c:v>
                </c:pt>
                <c:pt idx="75">
                  <c:v>42770</c:v>
                </c:pt>
                <c:pt idx="76">
                  <c:v>42776.5</c:v>
                </c:pt>
                <c:pt idx="77">
                  <c:v>43065</c:v>
                </c:pt>
                <c:pt idx="78">
                  <c:v>43983.5</c:v>
                </c:pt>
                <c:pt idx="79">
                  <c:v>45986.5</c:v>
                </c:pt>
                <c:pt idx="80">
                  <c:v>46057.5</c:v>
                </c:pt>
                <c:pt idx="81">
                  <c:v>46060.5</c:v>
                </c:pt>
                <c:pt idx="82">
                  <c:v>46094.5</c:v>
                </c:pt>
                <c:pt idx="83">
                  <c:v>46123.5</c:v>
                </c:pt>
                <c:pt idx="84">
                  <c:v>46126.5</c:v>
                </c:pt>
                <c:pt idx="85">
                  <c:v>46129.5</c:v>
                </c:pt>
                <c:pt idx="86">
                  <c:v>47026.5</c:v>
                </c:pt>
                <c:pt idx="87">
                  <c:v>47041</c:v>
                </c:pt>
                <c:pt idx="88">
                  <c:v>47041</c:v>
                </c:pt>
                <c:pt idx="89">
                  <c:v>47070.5</c:v>
                </c:pt>
                <c:pt idx="90">
                  <c:v>49001.5</c:v>
                </c:pt>
                <c:pt idx="91">
                  <c:v>50615.5</c:v>
                </c:pt>
                <c:pt idx="92">
                  <c:v>51228</c:v>
                </c:pt>
                <c:pt idx="93">
                  <c:v>51259.5</c:v>
                </c:pt>
                <c:pt idx="94">
                  <c:v>51259.5</c:v>
                </c:pt>
                <c:pt idx="95">
                  <c:v>51405.5</c:v>
                </c:pt>
                <c:pt idx="96">
                  <c:v>52495</c:v>
                </c:pt>
                <c:pt idx="97">
                  <c:v>52495.5</c:v>
                </c:pt>
                <c:pt idx="98">
                  <c:v>53240.5</c:v>
                </c:pt>
                <c:pt idx="99">
                  <c:v>53313.5</c:v>
                </c:pt>
                <c:pt idx="100">
                  <c:v>53462</c:v>
                </c:pt>
                <c:pt idx="101">
                  <c:v>53462</c:v>
                </c:pt>
                <c:pt idx="102">
                  <c:v>53495</c:v>
                </c:pt>
                <c:pt idx="103">
                  <c:v>54373.5</c:v>
                </c:pt>
                <c:pt idx="104">
                  <c:v>54373.5</c:v>
                </c:pt>
                <c:pt idx="105">
                  <c:v>54418</c:v>
                </c:pt>
                <c:pt idx="106">
                  <c:v>54450</c:v>
                </c:pt>
                <c:pt idx="107">
                  <c:v>54532</c:v>
                </c:pt>
                <c:pt idx="108">
                  <c:v>54585</c:v>
                </c:pt>
                <c:pt idx="109">
                  <c:v>54611</c:v>
                </c:pt>
                <c:pt idx="110">
                  <c:v>55250.5</c:v>
                </c:pt>
                <c:pt idx="111">
                  <c:v>55594.5</c:v>
                </c:pt>
                <c:pt idx="112">
                  <c:v>55633.5</c:v>
                </c:pt>
                <c:pt idx="113">
                  <c:v>55656.5</c:v>
                </c:pt>
                <c:pt idx="114">
                  <c:v>55659.5</c:v>
                </c:pt>
                <c:pt idx="115">
                  <c:v>56331.5</c:v>
                </c:pt>
                <c:pt idx="116">
                  <c:v>56331.5</c:v>
                </c:pt>
                <c:pt idx="117">
                  <c:v>56704.5</c:v>
                </c:pt>
                <c:pt idx="118">
                  <c:v>57690</c:v>
                </c:pt>
                <c:pt idx="119">
                  <c:v>57782.5</c:v>
                </c:pt>
                <c:pt idx="120">
                  <c:v>58721.5</c:v>
                </c:pt>
                <c:pt idx="121">
                  <c:v>58823.5</c:v>
                </c:pt>
                <c:pt idx="122">
                  <c:v>58837</c:v>
                </c:pt>
                <c:pt idx="123">
                  <c:v>58849.5</c:v>
                </c:pt>
                <c:pt idx="124">
                  <c:v>59830.5</c:v>
                </c:pt>
                <c:pt idx="125">
                  <c:v>60838.5</c:v>
                </c:pt>
                <c:pt idx="126">
                  <c:v>60964.5</c:v>
                </c:pt>
                <c:pt idx="127">
                  <c:v>60977.5</c:v>
                </c:pt>
                <c:pt idx="128">
                  <c:v>60977.5</c:v>
                </c:pt>
                <c:pt idx="129">
                  <c:v>60977.5</c:v>
                </c:pt>
                <c:pt idx="130">
                  <c:v>60984.5</c:v>
                </c:pt>
                <c:pt idx="131">
                  <c:v>60990</c:v>
                </c:pt>
                <c:pt idx="132">
                  <c:v>61043.5</c:v>
                </c:pt>
                <c:pt idx="133">
                  <c:v>61067</c:v>
                </c:pt>
                <c:pt idx="134">
                  <c:v>61964</c:v>
                </c:pt>
                <c:pt idx="135">
                  <c:v>62028</c:v>
                </c:pt>
                <c:pt idx="136">
                  <c:v>62042</c:v>
                </c:pt>
                <c:pt idx="137">
                  <c:v>62042</c:v>
                </c:pt>
                <c:pt idx="138">
                  <c:v>62042</c:v>
                </c:pt>
                <c:pt idx="139">
                  <c:v>62112.5</c:v>
                </c:pt>
                <c:pt idx="140">
                  <c:v>62112.5</c:v>
                </c:pt>
                <c:pt idx="141">
                  <c:v>62874.5</c:v>
                </c:pt>
                <c:pt idx="142">
                  <c:v>62933</c:v>
                </c:pt>
                <c:pt idx="143">
                  <c:v>62934</c:v>
                </c:pt>
                <c:pt idx="144">
                  <c:v>62934</c:v>
                </c:pt>
                <c:pt idx="145">
                  <c:v>63135</c:v>
                </c:pt>
                <c:pt idx="146">
                  <c:v>63160.5</c:v>
                </c:pt>
                <c:pt idx="147">
                  <c:v>63160.5</c:v>
                </c:pt>
                <c:pt idx="148">
                  <c:v>63160.5</c:v>
                </c:pt>
                <c:pt idx="149">
                  <c:v>63292</c:v>
                </c:pt>
                <c:pt idx="150">
                  <c:v>63849.5</c:v>
                </c:pt>
                <c:pt idx="151">
                  <c:v>63984</c:v>
                </c:pt>
                <c:pt idx="152">
                  <c:v>63987</c:v>
                </c:pt>
                <c:pt idx="153">
                  <c:v>64083.5</c:v>
                </c:pt>
                <c:pt idx="154">
                  <c:v>64238.5</c:v>
                </c:pt>
                <c:pt idx="155">
                  <c:v>64277.5</c:v>
                </c:pt>
                <c:pt idx="156">
                  <c:v>64303.5</c:v>
                </c:pt>
                <c:pt idx="157">
                  <c:v>64338.5</c:v>
                </c:pt>
                <c:pt idx="158">
                  <c:v>64970</c:v>
                </c:pt>
                <c:pt idx="159">
                  <c:v>64990.5</c:v>
                </c:pt>
                <c:pt idx="160">
                  <c:v>65106.5</c:v>
                </c:pt>
                <c:pt idx="161">
                  <c:v>65229</c:v>
                </c:pt>
                <c:pt idx="162">
                  <c:v>65272</c:v>
                </c:pt>
                <c:pt idx="163">
                  <c:v>65286.5</c:v>
                </c:pt>
                <c:pt idx="164">
                  <c:v>65303.5</c:v>
                </c:pt>
                <c:pt idx="165">
                  <c:v>65379.5</c:v>
                </c:pt>
                <c:pt idx="166">
                  <c:v>66319.5</c:v>
                </c:pt>
                <c:pt idx="167">
                  <c:v>66966.5</c:v>
                </c:pt>
                <c:pt idx="168">
                  <c:v>67271</c:v>
                </c:pt>
                <c:pt idx="169">
                  <c:v>67295</c:v>
                </c:pt>
                <c:pt idx="170">
                  <c:v>67332</c:v>
                </c:pt>
                <c:pt idx="171">
                  <c:v>67400.5</c:v>
                </c:pt>
                <c:pt idx="172">
                  <c:v>68302.5</c:v>
                </c:pt>
                <c:pt idx="173">
                  <c:v>68305</c:v>
                </c:pt>
                <c:pt idx="174">
                  <c:v>68311</c:v>
                </c:pt>
                <c:pt idx="175">
                  <c:v>68311</c:v>
                </c:pt>
                <c:pt idx="176">
                  <c:v>68311</c:v>
                </c:pt>
                <c:pt idx="177">
                  <c:v>68320.5</c:v>
                </c:pt>
                <c:pt idx="178">
                  <c:v>68320.5</c:v>
                </c:pt>
                <c:pt idx="179">
                  <c:v>68323.5</c:v>
                </c:pt>
                <c:pt idx="180">
                  <c:v>68335</c:v>
                </c:pt>
                <c:pt idx="181">
                  <c:v>68335</c:v>
                </c:pt>
                <c:pt idx="182">
                  <c:v>68381</c:v>
                </c:pt>
                <c:pt idx="183">
                  <c:v>68381</c:v>
                </c:pt>
                <c:pt idx="184">
                  <c:v>68381</c:v>
                </c:pt>
                <c:pt idx="185">
                  <c:v>68389.5</c:v>
                </c:pt>
                <c:pt idx="186">
                  <c:v>68389.5</c:v>
                </c:pt>
                <c:pt idx="187">
                  <c:v>68390</c:v>
                </c:pt>
                <c:pt idx="188">
                  <c:v>68427.5</c:v>
                </c:pt>
                <c:pt idx="189">
                  <c:v>68465.5</c:v>
                </c:pt>
                <c:pt idx="190">
                  <c:v>68465.5</c:v>
                </c:pt>
                <c:pt idx="191">
                  <c:v>68465.5</c:v>
                </c:pt>
                <c:pt idx="192">
                  <c:v>68472</c:v>
                </c:pt>
                <c:pt idx="193">
                  <c:v>68472</c:v>
                </c:pt>
                <c:pt idx="194">
                  <c:v>69296.5</c:v>
                </c:pt>
                <c:pt idx="195">
                  <c:v>69296.5</c:v>
                </c:pt>
                <c:pt idx="196">
                  <c:v>69424.5</c:v>
                </c:pt>
                <c:pt idx="197">
                  <c:v>69424.5</c:v>
                </c:pt>
                <c:pt idx="198">
                  <c:v>69445</c:v>
                </c:pt>
                <c:pt idx="199">
                  <c:v>69445</c:v>
                </c:pt>
                <c:pt idx="200">
                  <c:v>69467.5</c:v>
                </c:pt>
                <c:pt idx="201">
                  <c:v>69553</c:v>
                </c:pt>
                <c:pt idx="202">
                  <c:v>69553</c:v>
                </c:pt>
                <c:pt idx="203">
                  <c:v>69604.5</c:v>
                </c:pt>
                <c:pt idx="204">
                  <c:v>69604.5</c:v>
                </c:pt>
                <c:pt idx="205">
                  <c:v>70177.5</c:v>
                </c:pt>
                <c:pt idx="206">
                  <c:v>70224</c:v>
                </c:pt>
                <c:pt idx="207">
                  <c:v>70227</c:v>
                </c:pt>
                <c:pt idx="208">
                  <c:v>70233</c:v>
                </c:pt>
                <c:pt idx="209">
                  <c:v>70308.5</c:v>
                </c:pt>
                <c:pt idx="210">
                  <c:v>70309</c:v>
                </c:pt>
                <c:pt idx="211">
                  <c:v>70343.5</c:v>
                </c:pt>
                <c:pt idx="212">
                  <c:v>70423</c:v>
                </c:pt>
                <c:pt idx="213">
                  <c:v>70460</c:v>
                </c:pt>
                <c:pt idx="214">
                  <c:v>70460.5</c:v>
                </c:pt>
                <c:pt idx="215">
                  <c:v>70480.5</c:v>
                </c:pt>
                <c:pt idx="216">
                  <c:v>70481</c:v>
                </c:pt>
                <c:pt idx="217">
                  <c:v>70481</c:v>
                </c:pt>
                <c:pt idx="218">
                  <c:v>70481</c:v>
                </c:pt>
                <c:pt idx="219">
                  <c:v>70481</c:v>
                </c:pt>
                <c:pt idx="220">
                  <c:v>70485</c:v>
                </c:pt>
                <c:pt idx="221">
                  <c:v>70485</c:v>
                </c:pt>
                <c:pt idx="222">
                  <c:v>71428</c:v>
                </c:pt>
                <c:pt idx="223">
                  <c:v>71470</c:v>
                </c:pt>
                <c:pt idx="224">
                  <c:v>71472.5</c:v>
                </c:pt>
                <c:pt idx="225">
                  <c:v>71509</c:v>
                </c:pt>
                <c:pt idx="226">
                  <c:v>71511.5</c:v>
                </c:pt>
                <c:pt idx="227">
                  <c:v>71512</c:v>
                </c:pt>
                <c:pt idx="228">
                  <c:v>71554</c:v>
                </c:pt>
                <c:pt idx="229">
                  <c:v>71592.5</c:v>
                </c:pt>
                <c:pt idx="230">
                  <c:v>71644</c:v>
                </c:pt>
                <c:pt idx="231">
                  <c:v>71656</c:v>
                </c:pt>
                <c:pt idx="232">
                  <c:v>71658.5</c:v>
                </c:pt>
                <c:pt idx="233">
                  <c:v>71670.5</c:v>
                </c:pt>
                <c:pt idx="234">
                  <c:v>71782</c:v>
                </c:pt>
                <c:pt idx="235">
                  <c:v>71782</c:v>
                </c:pt>
                <c:pt idx="236">
                  <c:v>72367</c:v>
                </c:pt>
                <c:pt idx="237">
                  <c:v>72436</c:v>
                </c:pt>
                <c:pt idx="238">
                  <c:v>72498</c:v>
                </c:pt>
                <c:pt idx="239">
                  <c:v>72559.5</c:v>
                </c:pt>
                <c:pt idx="240">
                  <c:v>72749</c:v>
                </c:pt>
                <c:pt idx="241">
                  <c:v>73765.5</c:v>
                </c:pt>
                <c:pt idx="242">
                  <c:v>73928.5</c:v>
                </c:pt>
                <c:pt idx="243">
                  <c:v>74683.5</c:v>
                </c:pt>
                <c:pt idx="244">
                  <c:v>74857.5</c:v>
                </c:pt>
                <c:pt idx="245">
                  <c:v>75719.5</c:v>
                </c:pt>
                <c:pt idx="246">
                  <c:v>75812.5</c:v>
                </c:pt>
                <c:pt idx="247">
                  <c:v>75813</c:v>
                </c:pt>
                <c:pt idx="248">
                  <c:v>75897.5</c:v>
                </c:pt>
                <c:pt idx="249">
                  <c:v>76955</c:v>
                </c:pt>
                <c:pt idx="250">
                  <c:v>78975</c:v>
                </c:pt>
              </c:numCache>
            </c:numRef>
          </c:xVal>
          <c:yVal>
            <c:numRef>
              <c:f>A!$I$21:$I$876</c:f>
              <c:numCache>
                <c:formatCode>General</c:formatCode>
                <c:ptCount val="856"/>
                <c:pt idx="0">
                  <c:v>-0.23202817852870794</c:v>
                </c:pt>
                <c:pt idx="1">
                  <c:v>-0.22141437785467133</c:v>
                </c:pt>
                <c:pt idx="2">
                  <c:v>-0.17215906846831786</c:v>
                </c:pt>
                <c:pt idx="3">
                  <c:v>-0.17115906846811413</c:v>
                </c:pt>
                <c:pt idx="4">
                  <c:v>-0.18211347928809118</c:v>
                </c:pt>
                <c:pt idx="5">
                  <c:v>-0.16502230092737591</c:v>
                </c:pt>
                <c:pt idx="6">
                  <c:v>-0.17881764327830751</c:v>
                </c:pt>
                <c:pt idx="7">
                  <c:v>-0.16477205409682938</c:v>
                </c:pt>
                <c:pt idx="8">
                  <c:v>-0.16668087573634693</c:v>
                </c:pt>
                <c:pt idx="9">
                  <c:v>-0.17756542179995449</c:v>
                </c:pt>
                <c:pt idx="10">
                  <c:v>-0.17270021469084895</c:v>
                </c:pt>
                <c:pt idx="11">
                  <c:v>-0.16942667960756808</c:v>
                </c:pt>
                <c:pt idx="12">
                  <c:v>-0.16722202195524005</c:v>
                </c:pt>
                <c:pt idx="13">
                  <c:v>-0.16701341501175193</c:v>
                </c:pt>
                <c:pt idx="14">
                  <c:v>-0.16396782583251479</c:v>
                </c:pt>
                <c:pt idx="15">
                  <c:v>-0.15923741161896032</c:v>
                </c:pt>
                <c:pt idx="16">
                  <c:v>-0.1671918224383262</c:v>
                </c:pt>
                <c:pt idx="17">
                  <c:v>-0.17180480806564447</c:v>
                </c:pt>
                <c:pt idx="18">
                  <c:v>-0.16342388991324697</c:v>
                </c:pt>
                <c:pt idx="19">
                  <c:v>-0.15703687554196222</c:v>
                </c:pt>
                <c:pt idx="20">
                  <c:v>-0.15899128636010573</c:v>
                </c:pt>
                <c:pt idx="21">
                  <c:v>-8.4958860323240515E-2</c:v>
                </c:pt>
                <c:pt idx="22">
                  <c:v>-8.6228446110908408E-2</c:v>
                </c:pt>
                <c:pt idx="23">
                  <c:v>-9.5976224634796381E-2</c:v>
                </c:pt>
                <c:pt idx="24">
                  <c:v>-9.2858796044311021E-2</c:v>
                </c:pt>
                <c:pt idx="25">
                  <c:v>-0.10403720347676426</c:v>
                </c:pt>
                <c:pt idx="26">
                  <c:v>-8.3650189095351379E-2</c:v>
                </c:pt>
                <c:pt idx="27">
                  <c:v>-9.7602625268336851E-2</c:v>
                </c:pt>
                <c:pt idx="29">
                  <c:v>-0.10203638843086082</c:v>
                </c:pt>
                <c:pt idx="31">
                  <c:v>-6.5879466885235161E-2</c:v>
                </c:pt>
                <c:pt idx="32">
                  <c:v>-7.9853216659103055E-2</c:v>
                </c:pt>
                <c:pt idx="33">
                  <c:v>-9.3779402610380203E-2</c:v>
                </c:pt>
                <c:pt idx="34">
                  <c:v>-7.4779402610147372E-2</c:v>
                </c:pt>
                <c:pt idx="35">
                  <c:v>-6.8757273955270648E-2</c:v>
                </c:pt>
                <c:pt idx="37">
                  <c:v>-7.553443695360329E-2</c:v>
                </c:pt>
                <c:pt idx="38">
                  <c:v>-9.2710869728762191E-2</c:v>
                </c:pt>
                <c:pt idx="45">
                  <c:v>-7.3648870318720583E-2</c:v>
                </c:pt>
                <c:pt idx="46">
                  <c:v>1.1079569245339371E-2</c:v>
                </c:pt>
                <c:pt idx="48">
                  <c:v>8.6598009074805304E-3</c:v>
                </c:pt>
                <c:pt idx="49">
                  <c:v>-7.2946099098771811E-3</c:v>
                </c:pt>
                <c:pt idx="51">
                  <c:v>-7.3241666614194401E-3</c:v>
                </c:pt>
                <c:pt idx="52">
                  <c:v>-4.7528209252050146E-3</c:v>
                </c:pt>
                <c:pt idx="53">
                  <c:v>-2.5039771018782631E-2</c:v>
                </c:pt>
                <c:pt idx="54">
                  <c:v>-1.2434413438313641E-3</c:v>
                </c:pt>
                <c:pt idx="55">
                  <c:v>-1.1682485674100462E-2</c:v>
                </c:pt>
                <c:pt idx="56">
                  <c:v>1.1019531390047632E-2</c:v>
                </c:pt>
                <c:pt idx="57">
                  <c:v>2.0019531388243195E-2</c:v>
                </c:pt>
                <c:pt idx="58">
                  <c:v>2.3941188243043143E-2</c:v>
                </c:pt>
                <c:pt idx="59">
                  <c:v>-4.0853339065506589E-2</c:v>
                </c:pt>
                <c:pt idx="60">
                  <c:v>1.0648141927958932E-2</c:v>
                </c:pt>
                <c:pt idx="61">
                  <c:v>2.8932798595633358E-3</c:v>
                </c:pt>
                <c:pt idx="62">
                  <c:v>6.7342113834456541E-3</c:v>
                </c:pt>
                <c:pt idx="63">
                  <c:v>3.5930651647504419E-3</c:v>
                </c:pt>
                <c:pt idx="64">
                  <c:v>5.5930651651578955E-3</c:v>
                </c:pt>
                <c:pt idx="65">
                  <c:v>-1.5509124175878242E-2</c:v>
                </c:pt>
                <c:pt idx="66">
                  <c:v>-1.3417945818218868E-2</c:v>
                </c:pt>
                <c:pt idx="67">
                  <c:v>-3.4179458161816001E-3</c:v>
                </c:pt>
                <c:pt idx="68">
                  <c:v>6.582054185855668E-3</c:v>
                </c:pt>
                <c:pt idx="69">
                  <c:v>2.8415944616426714E-3</c:v>
                </c:pt>
                <c:pt idx="70">
                  <c:v>5.9327728085918352E-3</c:v>
                </c:pt>
                <c:pt idx="71">
                  <c:v>-1.4951962657505646E-4</c:v>
                </c:pt>
                <c:pt idx="72">
                  <c:v>5.8504803746473044E-3</c:v>
                </c:pt>
                <c:pt idx="73">
                  <c:v>-4.0103930448822211E-2</c:v>
                </c:pt>
                <c:pt idx="74">
                  <c:v>-2.1039304483565502E-3</c:v>
                </c:pt>
                <c:pt idx="75">
                  <c:v>1.3283083921123762E-2</c:v>
                </c:pt>
                <c:pt idx="76">
                  <c:v>1.215193813550286E-3</c:v>
                </c:pt>
                <c:pt idx="78">
                  <c:v>5.223907450272236E-3</c:v>
                </c:pt>
                <c:pt idx="79">
                  <c:v>2.9956169964862056E-3</c:v>
                </c:pt>
                <c:pt idx="80">
                  <c:v>7.4078942707274109E-3</c:v>
                </c:pt>
                <c:pt idx="81">
                  <c:v>-1.2546516554721165E-2</c:v>
                </c:pt>
                <c:pt idx="82">
                  <c:v>9.6368274898850359E-3</c:v>
                </c:pt>
                <c:pt idx="83">
                  <c:v>4.1085624252445996E-4</c:v>
                </c:pt>
                <c:pt idx="84">
                  <c:v>1.5456445413292386E-2</c:v>
                </c:pt>
                <c:pt idx="85">
                  <c:v>3.502034604025539E-3</c:v>
                </c:pt>
                <c:pt idx="86">
                  <c:v>1.2133199583331589E-2</c:v>
                </c:pt>
                <c:pt idx="88">
                  <c:v>2.0520213955023792E-2</c:v>
                </c:pt>
                <c:pt idx="89">
                  <c:v>1.1135174223454669E-2</c:v>
                </c:pt>
                <c:pt idx="90">
                  <c:v>6.8127434351481497E-3</c:v>
                </c:pt>
                <c:pt idx="91">
                  <c:v>5.3397225710796192E-3</c:v>
                </c:pt>
                <c:pt idx="92">
                  <c:v>2.448084692878183E-2</c:v>
                </c:pt>
                <c:pt idx="93">
                  <c:v>5.3595333301927894E-3</c:v>
                </c:pt>
                <c:pt idx="94">
                  <c:v>5.459533327666577E-3</c:v>
                </c:pt>
                <c:pt idx="96">
                  <c:v>3.401344183657784E-3</c:v>
                </c:pt>
                <c:pt idx="97">
                  <c:v>8.2422757113818079E-3</c:v>
                </c:pt>
                <c:pt idx="99">
                  <c:v>1.3006258937821258E-2</c:v>
                </c:pt>
                <c:pt idx="102">
                  <c:v>7.1644043564447202E-3</c:v>
                </c:pt>
                <c:pt idx="105">
                  <c:v>-4.3759910913649946E-3</c:v>
                </c:pt>
                <c:pt idx="106">
                  <c:v>9.4436268336721696E-3</c:v>
                </c:pt>
                <c:pt idx="107">
                  <c:v>2.1356397766794544E-2</c:v>
                </c:pt>
                <c:pt idx="108">
                  <c:v>-1.8504860046959948E-2</c:v>
                </c:pt>
                <c:pt idx="109">
                  <c:v>6.2235795194283128E-3</c:v>
                </c:pt>
                <c:pt idx="112">
                  <c:v>2.3285585557459854E-3</c:v>
                </c:pt>
                <c:pt idx="113">
                  <c:v>1.3611408932774793E-2</c:v>
                </c:pt>
                <c:pt idx="114">
                  <c:v>1.5656998119084165E-2</c:v>
                </c:pt>
                <c:pt idx="118">
                  <c:v>-3.2005818502511829E-4</c:v>
                </c:pt>
                <c:pt idx="121">
                  <c:v>1.4071720528590959E-2</c:v>
                </c:pt>
                <c:pt idx="123">
                  <c:v>2.4800160099403001E-2</c:v>
                </c:pt>
                <c:pt idx="126">
                  <c:v>3.1940532382577658E-2</c:v>
                </c:pt>
                <c:pt idx="128">
                  <c:v>7.2547521631349809E-3</c:v>
                </c:pt>
                <c:pt idx="130">
                  <c:v>9.5777935857768171E-3</c:v>
                </c:pt>
                <c:pt idx="132">
                  <c:v>1.4807714134803973E-2</c:v>
                </c:pt>
                <c:pt idx="133">
                  <c:v>9.3314960467978381E-3</c:v>
                </c:pt>
                <c:pt idx="139">
                  <c:v>4.7193254649755545E-3</c:v>
                </c:pt>
                <c:pt idx="140">
                  <c:v>7.7193254619487561E-3</c:v>
                </c:pt>
                <c:pt idx="155">
                  <c:v>5.9528507554205135E-3</c:v>
                </c:pt>
                <c:pt idx="158">
                  <c:v>3.1430199378519319E-3</c:v>
                </c:pt>
                <c:pt idx="159">
                  <c:v>2.7212126660742797E-3</c:v>
                </c:pt>
                <c:pt idx="166">
                  <c:v>-3.8278035208350047E-4</c:v>
                </c:pt>
                <c:pt idx="169">
                  <c:v>-3.9253651484614238E-3</c:v>
                </c:pt>
                <c:pt idx="171">
                  <c:v>-4.9888123030541465E-3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ABB-4F40-BB90-523A4A86EFEB}"/>
            </c:ext>
          </c:extLst>
        </c:ser>
        <c:ser>
          <c:idx val="3"/>
          <c:order val="2"/>
          <c:tx>
            <c:strRef>
              <c:f>A!$J$20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A!$D$21:$D$44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A!$F$21:$F$876</c:f>
              <c:numCache>
                <c:formatCode>General</c:formatCode>
                <c:ptCount val="856"/>
                <c:pt idx="0">
                  <c:v>-6198.5</c:v>
                </c:pt>
                <c:pt idx="1">
                  <c:v>-5182</c:v>
                </c:pt>
                <c:pt idx="2">
                  <c:v>0.5</c:v>
                </c:pt>
                <c:pt idx="3">
                  <c:v>0.5</c:v>
                </c:pt>
                <c:pt idx="4">
                  <c:v>3.5</c:v>
                </c:pt>
                <c:pt idx="5">
                  <c:v>9.5</c:v>
                </c:pt>
                <c:pt idx="6">
                  <c:v>12</c:v>
                </c:pt>
                <c:pt idx="7">
                  <c:v>15</c:v>
                </c:pt>
                <c:pt idx="8">
                  <c:v>21</c:v>
                </c:pt>
                <c:pt idx="9">
                  <c:v>61.5</c:v>
                </c:pt>
                <c:pt idx="10">
                  <c:v>96.5</c:v>
                </c:pt>
                <c:pt idx="11">
                  <c:v>114.5</c:v>
                </c:pt>
                <c:pt idx="12">
                  <c:v>117</c:v>
                </c:pt>
                <c:pt idx="13">
                  <c:v>207.5</c:v>
                </c:pt>
                <c:pt idx="14">
                  <c:v>210.5</c:v>
                </c:pt>
                <c:pt idx="15">
                  <c:v>280.5</c:v>
                </c:pt>
                <c:pt idx="16">
                  <c:v>283.5</c:v>
                </c:pt>
                <c:pt idx="17">
                  <c:v>298</c:v>
                </c:pt>
                <c:pt idx="18">
                  <c:v>1189.5</c:v>
                </c:pt>
                <c:pt idx="19">
                  <c:v>1204</c:v>
                </c:pt>
                <c:pt idx="20">
                  <c:v>1207</c:v>
                </c:pt>
                <c:pt idx="21">
                  <c:v>11551.5</c:v>
                </c:pt>
                <c:pt idx="22">
                  <c:v>11621.5</c:v>
                </c:pt>
                <c:pt idx="23">
                  <c:v>11671</c:v>
                </c:pt>
                <c:pt idx="24">
                  <c:v>11755.5</c:v>
                </c:pt>
                <c:pt idx="25">
                  <c:v>11831.5</c:v>
                </c:pt>
                <c:pt idx="26">
                  <c:v>11846</c:v>
                </c:pt>
                <c:pt idx="27">
                  <c:v>11893</c:v>
                </c:pt>
                <c:pt idx="28">
                  <c:v>11893</c:v>
                </c:pt>
                <c:pt idx="29">
                  <c:v>12862.5</c:v>
                </c:pt>
                <c:pt idx="30">
                  <c:v>12862.5</c:v>
                </c:pt>
                <c:pt idx="31">
                  <c:v>13827</c:v>
                </c:pt>
                <c:pt idx="32">
                  <c:v>13905.5</c:v>
                </c:pt>
                <c:pt idx="33">
                  <c:v>14031</c:v>
                </c:pt>
                <c:pt idx="34">
                  <c:v>14031</c:v>
                </c:pt>
                <c:pt idx="35">
                  <c:v>15030.5</c:v>
                </c:pt>
                <c:pt idx="36">
                  <c:v>15091.5</c:v>
                </c:pt>
                <c:pt idx="37">
                  <c:v>15944.5</c:v>
                </c:pt>
                <c:pt idx="38">
                  <c:v>16064.5</c:v>
                </c:pt>
                <c:pt idx="39">
                  <c:v>16064.5</c:v>
                </c:pt>
                <c:pt idx="40">
                  <c:v>17069.5</c:v>
                </c:pt>
                <c:pt idx="41">
                  <c:v>17244.5</c:v>
                </c:pt>
                <c:pt idx="42">
                  <c:v>28971.5</c:v>
                </c:pt>
                <c:pt idx="43">
                  <c:v>28974</c:v>
                </c:pt>
                <c:pt idx="44">
                  <c:v>28974.5</c:v>
                </c:pt>
                <c:pt idx="45">
                  <c:v>33145</c:v>
                </c:pt>
                <c:pt idx="46">
                  <c:v>33171</c:v>
                </c:pt>
                <c:pt idx="47">
                  <c:v>33174</c:v>
                </c:pt>
                <c:pt idx="48">
                  <c:v>33439.5</c:v>
                </c:pt>
                <c:pt idx="49">
                  <c:v>33442.5</c:v>
                </c:pt>
                <c:pt idx="50">
                  <c:v>34520.5</c:v>
                </c:pt>
                <c:pt idx="51">
                  <c:v>35316</c:v>
                </c:pt>
                <c:pt idx="52">
                  <c:v>35386.5</c:v>
                </c:pt>
                <c:pt idx="53">
                  <c:v>35576</c:v>
                </c:pt>
                <c:pt idx="54">
                  <c:v>35595.5</c:v>
                </c:pt>
                <c:pt idx="55">
                  <c:v>38473</c:v>
                </c:pt>
                <c:pt idx="56">
                  <c:v>39429.5</c:v>
                </c:pt>
                <c:pt idx="57">
                  <c:v>39429.5</c:v>
                </c:pt>
                <c:pt idx="58">
                  <c:v>39709.5</c:v>
                </c:pt>
                <c:pt idx="59">
                  <c:v>40743</c:v>
                </c:pt>
                <c:pt idx="60">
                  <c:v>40776</c:v>
                </c:pt>
                <c:pt idx="61">
                  <c:v>41680.5</c:v>
                </c:pt>
                <c:pt idx="62">
                  <c:v>41681</c:v>
                </c:pt>
                <c:pt idx="63">
                  <c:v>41777</c:v>
                </c:pt>
                <c:pt idx="64">
                  <c:v>41777</c:v>
                </c:pt>
                <c:pt idx="65">
                  <c:v>41829.5</c:v>
                </c:pt>
                <c:pt idx="66">
                  <c:v>41835.5</c:v>
                </c:pt>
                <c:pt idx="67">
                  <c:v>41835.5</c:v>
                </c:pt>
                <c:pt idx="68">
                  <c:v>41835.5</c:v>
                </c:pt>
                <c:pt idx="69">
                  <c:v>42554.5</c:v>
                </c:pt>
                <c:pt idx="70">
                  <c:v>42560.5</c:v>
                </c:pt>
                <c:pt idx="71">
                  <c:v>42752.5</c:v>
                </c:pt>
                <c:pt idx="72">
                  <c:v>42752.5</c:v>
                </c:pt>
                <c:pt idx="73">
                  <c:v>42755.5</c:v>
                </c:pt>
                <c:pt idx="74">
                  <c:v>42755.5</c:v>
                </c:pt>
                <c:pt idx="75">
                  <c:v>42770</c:v>
                </c:pt>
                <c:pt idx="76">
                  <c:v>42776.5</c:v>
                </c:pt>
                <c:pt idx="77">
                  <c:v>43065</c:v>
                </c:pt>
                <c:pt idx="78">
                  <c:v>43983.5</c:v>
                </c:pt>
                <c:pt idx="79">
                  <c:v>45986.5</c:v>
                </c:pt>
                <c:pt idx="80">
                  <c:v>46057.5</c:v>
                </c:pt>
                <c:pt idx="81">
                  <c:v>46060.5</c:v>
                </c:pt>
                <c:pt idx="82">
                  <c:v>46094.5</c:v>
                </c:pt>
                <c:pt idx="83">
                  <c:v>46123.5</c:v>
                </c:pt>
                <c:pt idx="84">
                  <c:v>46126.5</c:v>
                </c:pt>
                <c:pt idx="85">
                  <c:v>46129.5</c:v>
                </c:pt>
                <c:pt idx="86">
                  <c:v>47026.5</c:v>
                </c:pt>
                <c:pt idx="87">
                  <c:v>47041</c:v>
                </c:pt>
                <c:pt idx="88">
                  <c:v>47041</c:v>
                </c:pt>
                <c:pt idx="89">
                  <c:v>47070.5</c:v>
                </c:pt>
                <c:pt idx="90">
                  <c:v>49001.5</c:v>
                </c:pt>
                <c:pt idx="91">
                  <c:v>50615.5</c:v>
                </c:pt>
                <c:pt idx="92">
                  <c:v>51228</c:v>
                </c:pt>
                <c:pt idx="93">
                  <c:v>51259.5</c:v>
                </c:pt>
                <c:pt idx="94">
                  <c:v>51259.5</c:v>
                </c:pt>
                <c:pt idx="95">
                  <c:v>51405.5</c:v>
                </c:pt>
                <c:pt idx="96">
                  <c:v>52495</c:v>
                </c:pt>
                <c:pt idx="97">
                  <c:v>52495.5</c:v>
                </c:pt>
                <c:pt idx="98">
                  <c:v>53240.5</c:v>
                </c:pt>
                <c:pt idx="99">
                  <c:v>53313.5</c:v>
                </c:pt>
                <c:pt idx="100">
                  <c:v>53462</c:v>
                </c:pt>
                <c:pt idx="101">
                  <c:v>53462</c:v>
                </c:pt>
                <c:pt idx="102">
                  <c:v>53495</c:v>
                </c:pt>
                <c:pt idx="103">
                  <c:v>54373.5</c:v>
                </c:pt>
                <c:pt idx="104">
                  <c:v>54373.5</c:v>
                </c:pt>
                <c:pt idx="105">
                  <c:v>54418</c:v>
                </c:pt>
                <c:pt idx="106">
                  <c:v>54450</c:v>
                </c:pt>
                <c:pt idx="107">
                  <c:v>54532</c:v>
                </c:pt>
                <c:pt idx="108">
                  <c:v>54585</c:v>
                </c:pt>
                <c:pt idx="109">
                  <c:v>54611</c:v>
                </c:pt>
                <c:pt idx="110">
                  <c:v>55250.5</c:v>
                </c:pt>
                <c:pt idx="111">
                  <c:v>55594.5</c:v>
                </c:pt>
                <c:pt idx="112">
                  <c:v>55633.5</c:v>
                </c:pt>
                <c:pt idx="113">
                  <c:v>55656.5</c:v>
                </c:pt>
                <c:pt idx="114">
                  <c:v>55659.5</c:v>
                </c:pt>
                <c:pt idx="115">
                  <c:v>56331.5</c:v>
                </c:pt>
                <c:pt idx="116">
                  <c:v>56331.5</c:v>
                </c:pt>
                <c:pt idx="117">
                  <c:v>56704.5</c:v>
                </c:pt>
                <c:pt idx="118">
                  <c:v>57690</c:v>
                </c:pt>
                <c:pt idx="119">
                  <c:v>57782.5</c:v>
                </c:pt>
                <c:pt idx="120">
                  <c:v>58721.5</c:v>
                </c:pt>
                <c:pt idx="121">
                  <c:v>58823.5</c:v>
                </c:pt>
                <c:pt idx="122">
                  <c:v>58837</c:v>
                </c:pt>
                <c:pt idx="123">
                  <c:v>58849.5</c:v>
                </c:pt>
                <c:pt idx="124">
                  <c:v>59830.5</c:v>
                </c:pt>
                <c:pt idx="125">
                  <c:v>60838.5</c:v>
                </c:pt>
                <c:pt idx="126">
                  <c:v>60964.5</c:v>
                </c:pt>
                <c:pt idx="127">
                  <c:v>60977.5</c:v>
                </c:pt>
                <c:pt idx="128">
                  <c:v>60977.5</c:v>
                </c:pt>
                <c:pt idx="129">
                  <c:v>60977.5</c:v>
                </c:pt>
                <c:pt idx="130">
                  <c:v>60984.5</c:v>
                </c:pt>
                <c:pt idx="131">
                  <c:v>60990</c:v>
                </c:pt>
                <c:pt idx="132">
                  <c:v>61043.5</c:v>
                </c:pt>
                <c:pt idx="133">
                  <c:v>61067</c:v>
                </c:pt>
                <c:pt idx="134">
                  <c:v>61964</c:v>
                </c:pt>
                <c:pt idx="135">
                  <c:v>62028</c:v>
                </c:pt>
                <c:pt idx="136">
                  <c:v>62042</c:v>
                </c:pt>
                <c:pt idx="137">
                  <c:v>62042</c:v>
                </c:pt>
                <c:pt idx="138">
                  <c:v>62042</c:v>
                </c:pt>
                <c:pt idx="139">
                  <c:v>62112.5</c:v>
                </c:pt>
                <c:pt idx="140">
                  <c:v>62112.5</c:v>
                </c:pt>
                <c:pt idx="141">
                  <c:v>62874.5</c:v>
                </c:pt>
                <c:pt idx="142">
                  <c:v>62933</c:v>
                </c:pt>
                <c:pt idx="143">
                  <c:v>62934</c:v>
                </c:pt>
                <c:pt idx="144">
                  <c:v>62934</c:v>
                </c:pt>
                <c:pt idx="145">
                  <c:v>63135</c:v>
                </c:pt>
                <c:pt idx="146">
                  <c:v>63160.5</c:v>
                </c:pt>
                <c:pt idx="147">
                  <c:v>63160.5</c:v>
                </c:pt>
                <c:pt idx="148">
                  <c:v>63160.5</c:v>
                </c:pt>
                <c:pt idx="149">
                  <c:v>63292</c:v>
                </c:pt>
                <c:pt idx="150">
                  <c:v>63849.5</c:v>
                </c:pt>
                <c:pt idx="151">
                  <c:v>63984</c:v>
                </c:pt>
                <c:pt idx="152">
                  <c:v>63987</c:v>
                </c:pt>
                <c:pt idx="153">
                  <c:v>64083.5</c:v>
                </c:pt>
                <c:pt idx="154">
                  <c:v>64238.5</c:v>
                </c:pt>
                <c:pt idx="155">
                  <c:v>64277.5</c:v>
                </c:pt>
                <c:pt idx="156">
                  <c:v>64303.5</c:v>
                </c:pt>
                <c:pt idx="157">
                  <c:v>64338.5</c:v>
                </c:pt>
                <c:pt idx="158">
                  <c:v>64970</c:v>
                </c:pt>
                <c:pt idx="159">
                  <c:v>64990.5</c:v>
                </c:pt>
                <c:pt idx="160">
                  <c:v>65106.5</c:v>
                </c:pt>
                <c:pt idx="161">
                  <c:v>65229</c:v>
                </c:pt>
                <c:pt idx="162">
                  <c:v>65272</c:v>
                </c:pt>
                <c:pt idx="163">
                  <c:v>65286.5</c:v>
                </c:pt>
                <c:pt idx="164">
                  <c:v>65303.5</c:v>
                </c:pt>
                <c:pt idx="165">
                  <c:v>65379.5</c:v>
                </c:pt>
                <c:pt idx="166">
                  <c:v>66319.5</c:v>
                </c:pt>
                <c:pt idx="167">
                  <c:v>66966.5</c:v>
                </c:pt>
                <c:pt idx="168">
                  <c:v>67271</c:v>
                </c:pt>
                <c:pt idx="169">
                  <c:v>67295</c:v>
                </c:pt>
                <c:pt idx="170">
                  <c:v>67332</c:v>
                </c:pt>
                <c:pt idx="171">
                  <c:v>67400.5</c:v>
                </c:pt>
                <c:pt idx="172">
                  <c:v>68302.5</c:v>
                </c:pt>
                <c:pt idx="173">
                  <c:v>68305</c:v>
                </c:pt>
                <c:pt idx="174">
                  <c:v>68311</c:v>
                </c:pt>
                <c:pt idx="175">
                  <c:v>68311</c:v>
                </c:pt>
                <c:pt idx="176">
                  <c:v>68311</c:v>
                </c:pt>
                <c:pt idx="177">
                  <c:v>68320.5</c:v>
                </c:pt>
                <c:pt idx="178">
                  <c:v>68320.5</c:v>
                </c:pt>
                <c:pt idx="179">
                  <c:v>68323.5</c:v>
                </c:pt>
                <c:pt idx="180">
                  <c:v>68335</c:v>
                </c:pt>
                <c:pt idx="181">
                  <c:v>68335</c:v>
                </c:pt>
                <c:pt idx="182">
                  <c:v>68381</c:v>
                </c:pt>
                <c:pt idx="183">
                  <c:v>68381</c:v>
                </c:pt>
                <c:pt idx="184">
                  <c:v>68381</c:v>
                </c:pt>
                <c:pt idx="185">
                  <c:v>68389.5</c:v>
                </c:pt>
                <c:pt idx="186">
                  <c:v>68389.5</c:v>
                </c:pt>
                <c:pt idx="187">
                  <c:v>68390</c:v>
                </c:pt>
                <c:pt idx="188">
                  <c:v>68427.5</c:v>
                </c:pt>
                <c:pt idx="189">
                  <c:v>68465.5</c:v>
                </c:pt>
                <c:pt idx="190">
                  <c:v>68465.5</c:v>
                </c:pt>
                <c:pt idx="191">
                  <c:v>68465.5</c:v>
                </c:pt>
                <c:pt idx="192">
                  <c:v>68472</c:v>
                </c:pt>
                <c:pt idx="193">
                  <c:v>68472</c:v>
                </c:pt>
                <c:pt idx="194">
                  <c:v>69296.5</c:v>
                </c:pt>
                <c:pt idx="195">
                  <c:v>69296.5</c:v>
                </c:pt>
                <c:pt idx="196">
                  <c:v>69424.5</c:v>
                </c:pt>
                <c:pt idx="197">
                  <c:v>69424.5</c:v>
                </c:pt>
                <c:pt idx="198">
                  <c:v>69445</c:v>
                </c:pt>
                <c:pt idx="199">
                  <c:v>69445</c:v>
                </c:pt>
                <c:pt idx="200">
                  <c:v>69467.5</c:v>
                </c:pt>
                <c:pt idx="201">
                  <c:v>69553</c:v>
                </c:pt>
                <c:pt idx="202">
                  <c:v>69553</c:v>
                </c:pt>
                <c:pt idx="203">
                  <c:v>69604.5</c:v>
                </c:pt>
                <c:pt idx="204">
                  <c:v>69604.5</c:v>
                </c:pt>
                <c:pt idx="205">
                  <c:v>70177.5</c:v>
                </c:pt>
                <c:pt idx="206">
                  <c:v>70224</c:v>
                </c:pt>
                <c:pt idx="207">
                  <c:v>70227</c:v>
                </c:pt>
                <c:pt idx="208">
                  <c:v>70233</c:v>
                </c:pt>
                <c:pt idx="209">
                  <c:v>70308.5</c:v>
                </c:pt>
                <c:pt idx="210">
                  <c:v>70309</c:v>
                </c:pt>
                <c:pt idx="211">
                  <c:v>70343.5</c:v>
                </c:pt>
                <c:pt idx="212">
                  <c:v>70423</c:v>
                </c:pt>
                <c:pt idx="213">
                  <c:v>70460</c:v>
                </c:pt>
                <c:pt idx="214">
                  <c:v>70460.5</c:v>
                </c:pt>
                <c:pt idx="215">
                  <c:v>70480.5</c:v>
                </c:pt>
                <c:pt idx="216">
                  <c:v>70481</c:v>
                </c:pt>
                <c:pt idx="217">
                  <c:v>70481</c:v>
                </c:pt>
                <c:pt idx="218">
                  <c:v>70481</c:v>
                </c:pt>
                <c:pt idx="219">
                  <c:v>70481</c:v>
                </c:pt>
                <c:pt idx="220">
                  <c:v>70485</c:v>
                </c:pt>
                <c:pt idx="221">
                  <c:v>70485</c:v>
                </c:pt>
                <c:pt idx="222">
                  <c:v>71428</c:v>
                </c:pt>
                <c:pt idx="223">
                  <c:v>71470</c:v>
                </c:pt>
                <c:pt idx="224">
                  <c:v>71472.5</c:v>
                </c:pt>
                <c:pt idx="225">
                  <c:v>71509</c:v>
                </c:pt>
                <c:pt idx="226">
                  <c:v>71511.5</c:v>
                </c:pt>
                <c:pt idx="227">
                  <c:v>71512</c:v>
                </c:pt>
                <c:pt idx="228">
                  <c:v>71554</c:v>
                </c:pt>
                <c:pt idx="229">
                  <c:v>71592.5</c:v>
                </c:pt>
                <c:pt idx="230">
                  <c:v>71644</c:v>
                </c:pt>
                <c:pt idx="231">
                  <c:v>71656</c:v>
                </c:pt>
                <c:pt idx="232">
                  <c:v>71658.5</c:v>
                </c:pt>
                <c:pt idx="233">
                  <c:v>71670.5</c:v>
                </c:pt>
                <c:pt idx="234">
                  <c:v>71782</c:v>
                </c:pt>
                <c:pt idx="235">
                  <c:v>71782</c:v>
                </c:pt>
                <c:pt idx="236">
                  <c:v>72367</c:v>
                </c:pt>
                <c:pt idx="237">
                  <c:v>72436</c:v>
                </c:pt>
                <c:pt idx="238">
                  <c:v>72498</c:v>
                </c:pt>
                <c:pt idx="239">
                  <c:v>72559.5</c:v>
                </c:pt>
                <c:pt idx="240">
                  <c:v>72749</c:v>
                </c:pt>
                <c:pt idx="241">
                  <c:v>73765.5</c:v>
                </c:pt>
                <c:pt idx="242">
                  <c:v>73928.5</c:v>
                </c:pt>
                <c:pt idx="243">
                  <c:v>74683.5</c:v>
                </c:pt>
                <c:pt idx="244">
                  <c:v>74857.5</c:v>
                </c:pt>
                <c:pt idx="245">
                  <c:v>75719.5</c:v>
                </c:pt>
                <c:pt idx="246">
                  <c:v>75812.5</c:v>
                </c:pt>
                <c:pt idx="247">
                  <c:v>75813</c:v>
                </c:pt>
                <c:pt idx="248">
                  <c:v>75897.5</c:v>
                </c:pt>
                <c:pt idx="249">
                  <c:v>76955</c:v>
                </c:pt>
                <c:pt idx="250">
                  <c:v>78975</c:v>
                </c:pt>
              </c:numCache>
            </c:numRef>
          </c:xVal>
          <c:yVal>
            <c:numRef>
              <c:f>A!$J$21:$J$876</c:f>
              <c:numCache>
                <c:formatCode>General</c:formatCode>
                <c:ptCount val="856"/>
                <c:pt idx="42">
                  <c:v>-1.8504351981391665E-2</c:v>
                </c:pt>
                <c:pt idx="43">
                  <c:v>-1.7999694326135796E-2</c:v>
                </c:pt>
                <c:pt idx="47">
                  <c:v>-8.7484157120343298E-4</c:v>
                </c:pt>
                <c:pt idx="87">
                  <c:v>5.3202139606582932E-3</c:v>
                </c:pt>
                <c:pt idx="95">
                  <c:v>6.3115401135291904E-3</c:v>
                </c:pt>
                <c:pt idx="98">
                  <c:v>5.4302555436152034E-3</c:v>
                </c:pt>
                <c:pt idx="100">
                  <c:v>7.3629233811516315E-3</c:v>
                </c:pt>
                <c:pt idx="101">
                  <c:v>7.5629233760992065E-3</c:v>
                </c:pt>
                <c:pt idx="103">
                  <c:v>4.5811027302988805E-3</c:v>
                </c:pt>
                <c:pt idx="104">
                  <c:v>4.5811027302988805E-3</c:v>
                </c:pt>
                <c:pt idx="110">
                  <c:v>5.0750065056490712E-3</c:v>
                </c:pt>
                <c:pt idx="111">
                  <c:v>6.6358992116875015E-3</c:v>
                </c:pt>
                <c:pt idx="115">
                  <c:v>6.9689745578216389E-3</c:v>
                </c:pt>
                <c:pt idx="116">
                  <c:v>6.9689745578216389E-3</c:v>
                </c:pt>
                <c:pt idx="117">
                  <c:v>8.2038960099453107E-3</c:v>
                </c:pt>
                <c:pt idx="119">
                  <c:v>5.0522748861112632E-3</c:v>
                </c:pt>
                <c:pt idx="120">
                  <c:v>4.5216883954708464E-3</c:v>
                </c:pt>
                <c:pt idx="122">
                  <c:v>4.9768718454288319E-3</c:v>
                </c:pt>
                <c:pt idx="124">
                  <c:v>7.3078221321338788E-3</c:v>
                </c:pt>
                <c:pt idx="131">
                  <c:v>9.0280404183431529E-3</c:v>
                </c:pt>
                <c:pt idx="136">
                  <c:v>1.0247979720588773E-2</c:v>
                </c:pt>
                <c:pt idx="137">
                  <c:v>1.0847979719983414E-2</c:v>
                </c:pt>
                <c:pt idx="138">
                  <c:v>1.1547979716851842E-2</c:v>
                </c:pt>
                <c:pt idx="141">
                  <c:v>5.598977324552834E-3</c:v>
                </c:pt>
                <c:pt idx="142">
                  <c:v>7.487966344342567E-3</c:v>
                </c:pt>
                <c:pt idx="146">
                  <c:v>5.8118125380133279E-3</c:v>
                </c:pt>
                <c:pt idx="147">
                  <c:v>6.6118125323555432E-3</c:v>
                </c:pt>
                <c:pt idx="148">
                  <c:v>7.5118125387234613E-3</c:v>
                </c:pt>
                <c:pt idx="153">
                  <c:v>5.5714170812279917E-3</c:v>
                </c:pt>
                <c:pt idx="154">
                  <c:v>4.0601914079161361E-3</c:v>
                </c:pt>
                <c:pt idx="160">
                  <c:v>1.5173276406130753E-3</c:v>
                </c:pt>
                <c:pt idx="170">
                  <c:v>-4.5964319215272553E-3</c:v>
                </c:pt>
                <c:pt idx="173">
                  <c:v>-8.0436743664904498E-3</c:v>
                </c:pt>
                <c:pt idx="188">
                  <c:v>-8.8154494951595552E-3</c:v>
                </c:pt>
                <c:pt idx="200">
                  <c:v>-1.2477866905101109E-2</c:v>
                </c:pt>
                <c:pt idx="212">
                  <c:v>-1.635771290602861E-2</c:v>
                </c:pt>
                <c:pt idx="222">
                  <c:v>-2.0585337420925498E-2</c:v>
                </c:pt>
                <c:pt idx="237">
                  <c:v>-2.3767372760630678E-2</c:v>
                </c:pt>
                <c:pt idx="244">
                  <c:v>-3.7035972534795292E-2</c:v>
                </c:pt>
                <c:pt idx="246">
                  <c:v>-3.9556750060000923E-2</c:v>
                </c:pt>
                <c:pt idx="249">
                  <c:v>-4.3028203806898091E-2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ABB-4F40-BB90-523A4A86EFEB}"/>
            </c:ext>
          </c:extLst>
        </c:ser>
        <c:ser>
          <c:idx val="4"/>
          <c:order val="3"/>
          <c:tx>
            <c:strRef>
              <c:f>A!$K$20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A!$D$21:$D$92</c:f>
                <c:numCache>
                  <c:formatCode>General</c:formatCode>
                  <c:ptCount val="7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9">
                    <c:v>0</c:v>
                  </c:pt>
                  <c:pt idx="32">
                    <c:v>0</c:v>
                  </c:pt>
                  <c:pt idx="33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</c:numCache>
              </c:numRef>
            </c:plus>
            <c:minus>
              <c:numRef>
                <c:f>A!$D$21:$D$92</c:f>
                <c:numCache>
                  <c:formatCode>General</c:formatCode>
                  <c:ptCount val="7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9">
                    <c:v>0</c:v>
                  </c:pt>
                  <c:pt idx="32">
                    <c:v>0</c:v>
                  </c:pt>
                  <c:pt idx="33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A!$F$21:$F$876</c:f>
              <c:numCache>
                <c:formatCode>General</c:formatCode>
                <c:ptCount val="856"/>
                <c:pt idx="0">
                  <c:v>-6198.5</c:v>
                </c:pt>
                <c:pt idx="1">
                  <c:v>-5182</c:v>
                </c:pt>
                <c:pt idx="2">
                  <c:v>0.5</c:v>
                </c:pt>
                <c:pt idx="3">
                  <c:v>0.5</c:v>
                </c:pt>
                <c:pt idx="4">
                  <c:v>3.5</c:v>
                </c:pt>
                <c:pt idx="5">
                  <c:v>9.5</c:v>
                </c:pt>
                <c:pt idx="6">
                  <c:v>12</c:v>
                </c:pt>
                <c:pt idx="7">
                  <c:v>15</c:v>
                </c:pt>
                <c:pt idx="8">
                  <c:v>21</c:v>
                </c:pt>
                <c:pt idx="9">
                  <c:v>61.5</c:v>
                </c:pt>
                <c:pt idx="10">
                  <c:v>96.5</c:v>
                </c:pt>
                <c:pt idx="11">
                  <c:v>114.5</c:v>
                </c:pt>
                <c:pt idx="12">
                  <c:v>117</c:v>
                </c:pt>
                <c:pt idx="13">
                  <c:v>207.5</c:v>
                </c:pt>
                <c:pt idx="14">
                  <c:v>210.5</c:v>
                </c:pt>
                <c:pt idx="15">
                  <c:v>280.5</c:v>
                </c:pt>
                <c:pt idx="16">
                  <c:v>283.5</c:v>
                </c:pt>
                <c:pt idx="17">
                  <c:v>298</c:v>
                </c:pt>
                <c:pt idx="18">
                  <c:v>1189.5</c:v>
                </c:pt>
                <c:pt idx="19">
                  <c:v>1204</c:v>
                </c:pt>
                <c:pt idx="20">
                  <c:v>1207</c:v>
                </c:pt>
                <c:pt idx="21">
                  <c:v>11551.5</c:v>
                </c:pt>
                <c:pt idx="22">
                  <c:v>11621.5</c:v>
                </c:pt>
                <c:pt idx="23">
                  <c:v>11671</c:v>
                </c:pt>
                <c:pt idx="24">
                  <c:v>11755.5</c:v>
                </c:pt>
                <c:pt idx="25">
                  <c:v>11831.5</c:v>
                </c:pt>
                <c:pt idx="26">
                  <c:v>11846</c:v>
                </c:pt>
                <c:pt idx="27">
                  <c:v>11893</c:v>
                </c:pt>
                <c:pt idx="28">
                  <c:v>11893</c:v>
                </c:pt>
                <c:pt idx="29">
                  <c:v>12862.5</c:v>
                </c:pt>
                <c:pt idx="30">
                  <c:v>12862.5</c:v>
                </c:pt>
                <c:pt idx="31">
                  <c:v>13827</c:v>
                </c:pt>
                <c:pt idx="32">
                  <c:v>13905.5</c:v>
                </c:pt>
                <c:pt idx="33">
                  <c:v>14031</c:v>
                </c:pt>
                <c:pt idx="34">
                  <c:v>14031</c:v>
                </c:pt>
                <c:pt idx="35">
                  <c:v>15030.5</c:v>
                </c:pt>
                <c:pt idx="36">
                  <c:v>15091.5</c:v>
                </c:pt>
                <c:pt idx="37">
                  <c:v>15944.5</c:v>
                </c:pt>
                <c:pt idx="38">
                  <c:v>16064.5</c:v>
                </c:pt>
                <c:pt idx="39">
                  <c:v>16064.5</c:v>
                </c:pt>
                <c:pt idx="40">
                  <c:v>17069.5</c:v>
                </c:pt>
                <c:pt idx="41">
                  <c:v>17244.5</c:v>
                </c:pt>
                <c:pt idx="42">
                  <c:v>28971.5</c:v>
                </c:pt>
                <c:pt idx="43">
                  <c:v>28974</c:v>
                </c:pt>
                <c:pt idx="44">
                  <c:v>28974.5</c:v>
                </c:pt>
                <c:pt idx="45">
                  <c:v>33145</c:v>
                </c:pt>
                <c:pt idx="46">
                  <c:v>33171</c:v>
                </c:pt>
                <c:pt idx="47">
                  <c:v>33174</c:v>
                </c:pt>
                <c:pt idx="48">
                  <c:v>33439.5</c:v>
                </c:pt>
                <c:pt idx="49">
                  <c:v>33442.5</c:v>
                </c:pt>
                <c:pt idx="50">
                  <c:v>34520.5</c:v>
                </c:pt>
                <c:pt idx="51">
                  <c:v>35316</c:v>
                </c:pt>
                <c:pt idx="52">
                  <c:v>35386.5</c:v>
                </c:pt>
                <c:pt idx="53">
                  <c:v>35576</c:v>
                </c:pt>
                <c:pt idx="54">
                  <c:v>35595.5</c:v>
                </c:pt>
                <c:pt idx="55">
                  <c:v>38473</c:v>
                </c:pt>
                <c:pt idx="56">
                  <c:v>39429.5</c:v>
                </c:pt>
                <c:pt idx="57">
                  <c:v>39429.5</c:v>
                </c:pt>
                <c:pt idx="58">
                  <c:v>39709.5</c:v>
                </c:pt>
                <c:pt idx="59">
                  <c:v>40743</c:v>
                </c:pt>
                <c:pt idx="60">
                  <c:v>40776</c:v>
                </c:pt>
                <c:pt idx="61">
                  <c:v>41680.5</c:v>
                </c:pt>
                <c:pt idx="62">
                  <c:v>41681</c:v>
                </c:pt>
                <c:pt idx="63">
                  <c:v>41777</c:v>
                </c:pt>
                <c:pt idx="64">
                  <c:v>41777</c:v>
                </c:pt>
                <c:pt idx="65">
                  <c:v>41829.5</c:v>
                </c:pt>
                <c:pt idx="66">
                  <c:v>41835.5</c:v>
                </c:pt>
                <c:pt idx="67">
                  <c:v>41835.5</c:v>
                </c:pt>
                <c:pt idx="68">
                  <c:v>41835.5</c:v>
                </c:pt>
                <c:pt idx="69">
                  <c:v>42554.5</c:v>
                </c:pt>
                <c:pt idx="70">
                  <c:v>42560.5</c:v>
                </c:pt>
                <c:pt idx="71">
                  <c:v>42752.5</c:v>
                </c:pt>
                <c:pt idx="72">
                  <c:v>42752.5</c:v>
                </c:pt>
                <c:pt idx="73">
                  <c:v>42755.5</c:v>
                </c:pt>
                <c:pt idx="74">
                  <c:v>42755.5</c:v>
                </c:pt>
                <c:pt idx="75">
                  <c:v>42770</c:v>
                </c:pt>
                <c:pt idx="76">
                  <c:v>42776.5</c:v>
                </c:pt>
                <c:pt idx="77">
                  <c:v>43065</c:v>
                </c:pt>
                <c:pt idx="78">
                  <c:v>43983.5</c:v>
                </c:pt>
                <c:pt idx="79">
                  <c:v>45986.5</c:v>
                </c:pt>
                <c:pt idx="80">
                  <c:v>46057.5</c:v>
                </c:pt>
                <c:pt idx="81">
                  <c:v>46060.5</c:v>
                </c:pt>
                <c:pt idx="82">
                  <c:v>46094.5</c:v>
                </c:pt>
                <c:pt idx="83">
                  <c:v>46123.5</c:v>
                </c:pt>
                <c:pt idx="84">
                  <c:v>46126.5</c:v>
                </c:pt>
                <c:pt idx="85">
                  <c:v>46129.5</c:v>
                </c:pt>
                <c:pt idx="86">
                  <c:v>47026.5</c:v>
                </c:pt>
                <c:pt idx="87">
                  <c:v>47041</c:v>
                </c:pt>
                <c:pt idx="88">
                  <c:v>47041</c:v>
                </c:pt>
                <c:pt idx="89">
                  <c:v>47070.5</c:v>
                </c:pt>
                <c:pt idx="90">
                  <c:v>49001.5</c:v>
                </c:pt>
                <c:pt idx="91">
                  <c:v>50615.5</c:v>
                </c:pt>
                <c:pt idx="92">
                  <c:v>51228</c:v>
                </c:pt>
                <c:pt idx="93">
                  <c:v>51259.5</c:v>
                </c:pt>
                <c:pt idx="94">
                  <c:v>51259.5</c:v>
                </c:pt>
                <c:pt idx="95">
                  <c:v>51405.5</c:v>
                </c:pt>
                <c:pt idx="96">
                  <c:v>52495</c:v>
                </c:pt>
                <c:pt idx="97">
                  <c:v>52495.5</c:v>
                </c:pt>
                <c:pt idx="98">
                  <c:v>53240.5</c:v>
                </c:pt>
                <c:pt idx="99">
                  <c:v>53313.5</c:v>
                </c:pt>
                <c:pt idx="100">
                  <c:v>53462</c:v>
                </c:pt>
                <c:pt idx="101">
                  <c:v>53462</c:v>
                </c:pt>
                <c:pt idx="102">
                  <c:v>53495</c:v>
                </c:pt>
                <c:pt idx="103">
                  <c:v>54373.5</c:v>
                </c:pt>
                <c:pt idx="104">
                  <c:v>54373.5</c:v>
                </c:pt>
                <c:pt idx="105">
                  <c:v>54418</c:v>
                </c:pt>
                <c:pt idx="106">
                  <c:v>54450</c:v>
                </c:pt>
                <c:pt idx="107">
                  <c:v>54532</c:v>
                </c:pt>
                <c:pt idx="108">
                  <c:v>54585</c:v>
                </c:pt>
                <c:pt idx="109">
                  <c:v>54611</c:v>
                </c:pt>
                <c:pt idx="110">
                  <c:v>55250.5</c:v>
                </c:pt>
                <c:pt idx="111">
                  <c:v>55594.5</c:v>
                </c:pt>
                <c:pt idx="112">
                  <c:v>55633.5</c:v>
                </c:pt>
                <c:pt idx="113">
                  <c:v>55656.5</c:v>
                </c:pt>
                <c:pt idx="114">
                  <c:v>55659.5</c:v>
                </c:pt>
                <c:pt idx="115">
                  <c:v>56331.5</c:v>
                </c:pt>
                <c:pt idx="116">
                  <c:v>56331.5</c:v>
                </c:pt>
                <c:pt idx="117">
                  <c:v>56704.5</c:v>
                </c:pt>
                <c:pt idx="118">
                  <c:v>57690</c:v>
                </c:pt>
                <c:pt idx="119">
                  <c:v>57782.5</c:v>
                </c:pt>
                <c:pt idx="120">
                  <c:v>58721.5</c:v>
                </c:pt>
                <c:pt idx="121">
                  <c:v>58823.5</c:v>
                </c:pt>
                <c:pt idx="122">
                  <c:v>58837</c:v>
                </c:pt>
                <c:pt idx="123">
                  <c:v>58849.5</c:v>
                </c:pt>
                <c:pt idx="124">
                  <c:v>59830.5</c:v>
                </c:pt>
                <c:pt idx="125">
                  <c:v>60838.5</c:v>
                </c:pt>
                <c:pt idx="126">
                  <c:v>60964.5</c:v>
                </c:pt>
                <c:pt idx="127">
                  <c:v>60977.5</c:v>
                </c:pt>
                <c:pt idx="128">
                  <c:v>60977.5</c:v>
                </c:pt>
                <c:pt idx="129">
                  <c:v>60977.5</c:v>
                </c:pt>
                <c:pt idx="130">
                  <c:v>60984.5</c:v>
                </c:pt>
                <c:pt idx="131">
                  <c:v>60990</c:v>
                </c:pt>
                <c:pt idx="132">
                  <c:v>61043.5</c:v>
                </c:pt>
                <c:pt idx="133">
                  <c:v>61067</c:v>
                </c:pt>
                <c:pt idx="134">
                  <c:v>61964</c:v>
                </c:pt>
                <c:pt idx="135">
                  <c:v>62028</c:v>
                </c:pt>
                <c:pt idx="136">
                  <c:v>62042</c:v>
                </c:pt>
                <c:pt idx="137">
                  <c:v>62042</c:v>
                </c:pt>
                <c:pt idx="138">
                  <c:v>62042</c:v>
                </c:pt>
                <c:pt idx="139">
                  <c:v>62112.5</c:v>
                </c:pt>
                <c:pt idx="140">
                  <c:v>62112.5</c:v>
                </c:pt>
                <c:pt idx="141">
                  <c:v>62874.5</c:v>
                </c:pt>
                <c:pt idx="142">
                  <c:v>62933</c:v>
                </c:pt>
                <c:pt idx="143">
                  <c:v>62934</c:v>
                </c:pt>
                <c:pt idx="144">
                  <c:v>62934</c:v>
                </c:pt>
                <c:pt idx="145">
                  <c:v>63135</c:v>
                </c:pt>
                <c:pt idx="146">
                  <c:v>63160.5</c:v>
                </c:pt>
                <c:pt idx="147">
                  <c:v>63160.5</c:v>
                </c:pt>
                <c:pt idx="148">
                  <c:v>63160.5</c:v>
                </c:pt>
                <c:pt idx="149">
                  <c:v>63292</c:v>
                </c:pt>
                <c:pt idx="150">
                  <c:v>63849.5</c:v>
                </c:pt>
                <c:pt idx="151">
                  <c:v>63984</c:v>
                </c:pt>
                <c:pt idx="152">
                  <c:v>63987</c:v>
                </c:pt>
                <c:pt idx="153">
                  <c:v>64083.5</c:v>
                </c:pt>
                <c:pt idx="154">
                  <c:v>64238.5</c:v>
                </c:pt>
                <c:pt idx="155">
                  <c:v>64277.5</c:v>
                </c:pt>
                <c:pt idx="156">
                  <c:v>64303.5</c:v>
                </c:pt>
                <c:pt idx="157">
                  <c:v>64338.5</c:v>
                </c:pt>
                <c:pt idx="158">
                  <c:v>64970</c:v>
                </c:pt>
                <c:pt idx="159">
                  <c:v>64990.5</c:v>
                </c:pt>
                <c:pt idx="160">
                  <c:v>65106.5</c:v>
                </c:pt>
                <c:pt idx="161">
                  <c:v>65229</c:v>
                </c:pt>
                <c:pt idx="162">
                  <c:v>65272</c:v>
                </c:pt>
                <c:pt idx="163">
                  <c:v>65286.5</c:v>
                </c:pt>
                <c:pt idx="164">
                  <c:v>65303.5</c:v>
                </c:pt>
                <c:pt idx="165">
                  <c:v>65379.5</c:v>
                </c:pt>
                <c:pt idx="166">
                  <c:v>66319.5</c:v>
                </c:pt>
                <c:pt idx="167">
                  <c:v>66966.5</c:v>
                </c:pt>
                <c:pt idx="168">
                  <c:v>67271</c:v>
                </c:pt>
                <c:pt idx="169">
                  <c:v>67295</c:v>
                </c:pt>
                <c:pt idx="170">
                  <c:v>67332</c:v>
                </c:pt>
                <c:pt idx="171">
                  <c:v>67400.5</c:v>
                </c:pt>
                <c:pt idx="172">
                  <c:v>68302.5</c:v>
                </c:pt>
                <c:pt idx="173">
                  <c:v>68305</c:v>
                </c:pt>
                <c:pt idx="174">
                  <c:v>68311</c:v>
                </c:pt>
                <c:pt idx="175">
                  <c:v>68311</c:v>
                </c:pt>
                <c:pt idx="176">
                  <c:v>68311</c:v>
                </c:pt>
                <c:pt idx="177">
                  <c:v>68320.5</c:v>
                </c:pt>
                <c:pt idx="178">
                  <c:v>68320.5</c:v>
                </c:pt>
                <c:pt idx="179">
                  <c:v>68323.5</c:v>
                </c:pt>
                <c:pt idx="180">
                  <c:v>68335</c:v>
                </c:pt>
                <c:pt idx="181">
                  <c:v>68335</c:v>
                </c:pt>
                <c:pt idx="182">
                  <c:v>68381</c:v>
                </c:pt>
                <c:pt idx="183">
                  <c:v>68381</c:v>
                </c:pt>
                <c:pt idx="184">
                  <c:v>68381</c:v>
                </c:pt>
                <c:pt idx="185">
                  <c:v>68389.5</c:v>
                </c:pt>
                <c:pt idx="186">
                  <c:v>68389.5</c:v>
                </c:pt>
                <c:pt idx="187">
                  <c:v>68390</c:v>
                </c:pt>
                <c:pt idx="188">
                  <c:v>68427.5</c:v>
                </c:pt>
                <c:pt idx="189">
                  <c:v>68465.5</c:v>
                </c:pt>
                <c:pt idx="190">
                  <c:v>68465.5</c:v>
                </c:pt>
                <c:pt idx="191">
                  <c:v>68465.5</c:v>
                </c:pt>
                <c:pt idx="192">
                  <c:v>68472</c:v>
                </c:pt>
                <c:pt idx="193">
                  <c:v>68472</c:v>
                </c:pt>
                <c:pt idx="194">
                  <c:v>69296.5</c:v>
                </c:pt>
                <c:pt idx="195">
                  <c:v>69296.5</c:v>
                </c:pt>
                <c:pt idx="196">
                  <c:v>69424.5</c:v>
                </c:pt>
                <c:pt idx="197">
                  <c:v>69424.5</c:v>
                </c:pt>
                <c:pt idx="198">
                  <c:v>69445</c:v>
                </c:pt>
                <c:pt idx="199">
                  <c:v>69445</c:v>
                </c:pt>
                <c:pt idx="200">
                  <c:v>69467.5</c:v>
                </c:pt>
                <c:pt idx="201">
                  <c:v>69553</c:v>
                </c:pt>
                <c:pt idx="202">
                  <c:v>69553</c:v>
                </c:pt>
                <c:pt idx="203">
                  <c:v>69604.5</c:v>
                </c:pt>
                <c:pt idx="204">
                  <c:v>69604.5</c:v>
                </c:pt>
                <c:pt idx="205">
                  <c:v>70177.5</c:v>
                </c:pt>
                <c:pt idx="206">
                  <c:v>70224</c:v>
                </c:pt>
                <c:pt idx="207">
                  <c:v>70227</c:v>
                </c:pt>
                <c:pt idx="208">
                  <c:v>70233</c:v>
                </c:pt>
                <c:pt idx="209">
                  <c:v>70308.5</c:v>
                </c:pt>
                <c:pt idx="210">
                  <c:v>70309</c:v>
                </c:pt>
                <c:pt idx="211">
                  <c:v>70343.5</c:v>
                </c:pt>
                <c:pt idx="212">
                  <c:v>70423</c:v>
                </c:pt>
                <c:pt idx="213">
                  <c:v>70460</c:v>
                </c:pt>
                <c:pt idx="214">
                  <c:v>70460.5</c:v>
                </c:pt>
                <c:pt idx="215">
                  <c:v>70480.5</c:v>
                </c:pt>
                <c:pt idx="216">
                  <c:v>70481</c:v>
                </c:pt>
                <c:pt idx="217">
                  <c:v>70481</c:v>
                </c:pt>
                <c:pt idx="218">
                  <c:v>70481</c:v>
                </c:pt>
                <c:pt idx="219">
                  <c:v>70481</c:v>
                </c:pt>
                <c:pt idx="220">
                  <c:v>70485</c:v>
                </c:pt>
                <c:pt idx="221">
                  <c:v>70485</c:v>
                </c:pt>
                <c:pt idx="222">
                  <c:v>71428</c:v>
                </c:pt>
                <c:pt idx="223">
                  <c:v>71470</c:v>
                </c:pt>
                <c:pt idx="224">
                  <c:v>71472.5</c:v>
                </c:pt>
                <c:pt idx="225">
                  <c:v>71509</c:v>
                </c:pt>
                <c:pt idx="226">
                  <c:v>71511.5</c:v>
                </c:pt>
                <c:pt idx="227">
                  <c:v>71512</c:v>
                </c:pt>
                <c:pt idx="228">
                  <c:v>71554</c:v>
                </c:pt>
                <c:pt idx="229">
                  <c:v>71592.5</c:v>
                </c:pt>
                <c:pt idx="230">
                  <c:v>71644</c:v>
                </c:pt>
                <c:pt idx="231">
                  <c:v>71656</c:v>
                </c:pt>
                <c:pt idx="232">
                  <c:v>71658.5</c:v>
                </c:pt>
                <c:pt idx="233">
                  <c:v>71670.5</c:v>
                </c:pt>
                <c:pt idx="234">
                  <c:v>71782</c:v>
                </c:pt>
                <c:pt idx="235">
                  <c:v>71782</c:v>
                </c:pt>
                <c:pt idx="236">
                  <c:v>72367</c:v>
                </c:pt>
                <c:pt idx="237">
                  <c:v>72436</c:v>
                </c:pt>
                <c:pt idx="238">
                  <c:v>72498</c:v>
                </c:pt>
                <c:pt idx="239">
                  <c:v>72559.5</c:v>
                </c:pt>
                <c:pt idx="240">
                  <c:v>72749</c:v>
                </c:pt>
                <c:pt idx="241">
                  <c:v>73765.5</c:v>
                </c:pt>
                <c:pt idx="242">
                  <c:v>73928.5</c:v>
                </c:pt>
                <c:pt idx="243">
                  <c:v>74683.5</c:v>
                </c:pt>
                <c:pt idx="244">
                  <c:v>74857.5</c:v>
                </c:pt>
                <c:pt idx="245">
                  <c:v>75719.5</c:v>
                </c:pt>
                <c:pt idx="246">
                  <c:v>75812.5</c:v>
                </c:pt>
                <c:pt idx="247">
                  <c:v>75813</c:v>
                </c:pt>
                <c:pt idx="248">
                  <c:v>75897.5</c:v>
                </c:pt>
                <c:pt idx="249">
                  <c:v>76955</c:v>
                </c:pt>
                <c:pt idx="250">
                  <c:v>78975</c:v>
                </c:pt>
              </c:numCache>
            </c:numRef>
          </c:xVal>
          <c:yVal>
            <c:numRef>
              <c:f>A!$K$21:$K$876</c:f>
              <c:numCache>
                <c:formatCode>General</c:formatCode>
                <c:ptCount val="856"/>
                <c:pt idx="36">
                  <c:v>-6.6163627285277471E-2</c:v>
                </c:pt>
                <c:pt idx="125">
                  <c:v>7.3257867989013903E-3</c:v>
                </c:pt>
                <c:pt idx="127">
                  <c:v>6.8047521635890007E-3</c:v>
                </c:pt>
                <c:pt idx="129">
                  <c:v>7.7047521626809612E-3</c:v>
                </c:pt>
                <c:pt idx="134">
                  <c:v>1.0462661026394926E-2</c:v>
                </c:pt>
                <c:pt idx="135">
                  <c:v>9.5018968859221786E-3</c:v>
                </c:pt>
                <c:pt idx="143">
                  <c:v>6.769829400582239E-3</c:v>
                </c:pt>
                <c:pt idx="144">
                  <c:v>6.7776799842249602E-3</c:v>
                </c:pt>
                <c:pt idx="145">
                  <c:v>6.824304502515588E-3</c:v>
                </c:pt>
                <c:pt idx="149">
                  <c:v>7.576804950076621E-3</c:v>
                </c:pt>
                <c:pt idx="150">
                  <c:v>4.0154610032914206E-3</c:v>
                </c:pt>
                <c:pt idx="151">
                  <c:v>5.9260425914544612E-3</c:v>
                </c:pt>
                <c:pt idx="152">
                  <c:v>5.3716317779617384E-3</c:v>
                </c:pt>
                <c:pt idx="156">
                  <c:v>5.2812903231824748E-3</c:v>
                </c:pt>
                <c:pt idx="157">
                  <c:v>4.9464974290458485E-3</c:v>
                </c:pt>
                <c:pt idx="161">
                  <c:v>2.4455525126541033E-3</c:v>
                </c:pt>
                <c:pt idx="162">
                  <c:v>4.165664104220923E-3</c:v>
                </c:pt>
                <c:pt idx="163">
                  <c:v>2.8526784808491357E-3</c:v>
                </c:pt>
                <c:pt idx="164">
                  <c:v>2.6443504975759424E-3</c:v>
                </c:pt>
                <c:pt idx="165">
                  <c:v>2.1659430713043548E-3</c:v>
                </c:pt>
                <c:pt idx="167">
                  <c:v>-3.7173804230405949E-3</c:v>
                </c:pt>
                <c:pt idx="168">
                  <c:v>-3.8900785948499106E-3</c:v>
                </c:pt>
                <c:pt idx="174">
                  <c:v>-8.1524959969101474E-3</c:v>
                </c:pt>
                <c:pt idx="175">
                  <c:v>-8.0724959989311174E-3</c:v>
                </c:pt>
                <c:pt idx="176">
                  <c:v>-8.0524959994363599E-3</c:v>
                </c:pt>
                <c:pt idx="177">
                  <c:v>-8.774796937359497E-3</c:v>
                </c:pt>
                <c:pt idx="178">
                  <c:v>-8.774796937359497E-3</c:v>
                </c:pt>
                <c:pt idx="180">
                  <c:v>-7.887782558100298E-3</c:v>
                </c:pt>
                <c:pt idx="181">
                  <c:v>-7.887782558100298E-3</c:v>
                </c:pt>
                <c:pt idx="182">
                  <c:v>-7.922081793367397E-3</c:v>
                </c:pt>
                <c:pt idx="183">
                  <c:v>-7.8620817876071669E-3</c:v>
                </c:pt>
                <c:pt idx="184">
                  <c:v>-7.8220817886176519E-3</c:v>
                </c:pt>
                <c:pt idx="185">
                  <c:v>-9.1262457790435292E-3</c:v>
                </c:pt>
                <c:pt idx="186">
                  <c:v>-9.0962457834393717E-3</c:v>
                </c:pt>
                <c:pt idx="187">
                  <c:v>-7.8853142476873472E-3</c:v>
                </c:pt>
                <c:pt idx="189">
                  <c:v>-9.3046532056177966E-3</c:v>
                </c:pt>
                <c:pt idx="190">
                  <c:v>-9.3046532056177966E-3</c:v>
                </c:pt>
                <c:pt idx="191">
                  <c:v>-9.2046532008680515E-3</c:v>
                </c:pt>
                <c:pt idx="192">
                  <c:v>-7.3725433176150545E-3</c:v>
                </c:pt>
                <c:pt idx="193">
                  <c:v>-7.3725433176150545E-3</c:v>
                </c:pt>
                <c:pt idx="194">
                  <c:v>-1.2176450196420774E-2</c:v>
                </c:pt>
                <c:pt idx="195">
                  <c:v>-1.2176450196420774E-2</c:v>
                </c:pt>
                <c:pt idx="196">
                  <c:v>-1.2497978488681838E-2</c:v>
                </c:pt>
                <c:pt idx="197">
                  <c:v>-1.2497978488681838E-2</c:v>
                </c:pt>
                <c:pt idx="198">
                  <c:v>-1.1019785757525824E-2</c:v>
                </c:pt>
                <c:pt idx="199">
                  <c:v>-1.1019785757525824E-2</c:v>
                </c:pt>
                <c:pt idx="201">
                  <c:v>-1.2578575260704383E-2</c:v>
                </c:pt>
                <c:pt idx="202">
                  <c:v>-1.2578575260704383E-2</c:v>
                </c:pt>
                <c:pt idx="203">
                  <c:v>-1.7562627661391161E-2</c:v>
                </c:pt>
                <c:pt idx="204">
                  <c:v>-1.7562627661391161E-2</c:v>
                </c:pt>
                <c:pt idx="205">
                  <c:v>-1.6375094179238658E-2</c:v>
                </c:pt>
                <c:pt idx="206">
                  <c:v>-1.4868461883452255E-2</c:v>
                </c:pt>
                <c:pt idx="207">
                  <c:v>-1.5892872695985716E-2</c:v>
                </c:pt>
                <c:pt idx="208">
                  <c:v>-1.6941694346314762E-2</c:v>
                </c:pt>
                <c:pt idx="209">
                  <c:v>-1.7371033296512906E-2</c:v>
                </c:pt>
                <c:pt idx="210">
                  <c:v>-1.6350101766875014E-2</c:v>
                </c:pt>
                <c:pt idx="211">
                  <c:v>-1.6525826191355009E-2</c:v>
                </c:pt>
                <c:pt idx="213">
                  <c:v>-1.6268779676465783E-2</c:v>
                </c:pt>
                <c:pt idx="214">
                  <c:v>-1.8117848143447191E-2</c:v>
                </c:pt>
                <c:pt idx="215">
                  <c:v>-1.8410586941172369E-2</c:v>
                </c:pt>
                <c:pt idx="216">
                  <c:v>-1.7449655417294707E-2</c:v>
                </c:pt>
                <c:pt idx="217">
                  <c:v>-1.6779655416030437E-2</c:v>
                </c:pt>
                <c:pt idx="218">
                  <c:v>-1.6739655417040922E-2</c:v>
                </c:pt>
                <c:pt idx="219">
                  <c:v>-1.6139655417646281E-2</c:v>
                </c:pt>
                <c:pt idx="220">
                  <c:v>-1.5982203171006404E-2</c:v>
                </c:pt>
                <c:pt idx="221">
                  <c:v>-1.5982203171006404E-2</c:v>
                </c:pt>
                <c:pt idx="223">
                  <c:v>-1.9847088893584441E-2</c:v>
                </c:pt>
                <c:pt idx="225">
                  <c:v>-2.0654429543355945E-2</c:v>
                </c:pt>
                <c:pt idx="226">
                  <c:v>-2.2549771900230553E-2</c:v>
                </c:pt>
                <c:pt idx="227">
                  <c:v>-2.0708840369479731E-2</c:v>
                </c:pt>
                <c:pt idx="228">
                  <c:v>-1.7970591834455263E-2</c:v>
                </c:pt>
                <c:pt idx="229">
                  <c:v>-2.0518864024779759E-2</c:v>
                </c:pt>
                <c:pt idx="230">
                  <c:v>-2.100291641545482E-2</c:v>
                </c:pt>
                <c:pt idx="231">
                  <c:v>-2.2120559697214048E-2</c:v>
                </c:pt>
                <c:pt idx="232">
                  <c:v>-2.1615902056510095E-2</c:v>
                </c:pt>
                <c:pt idx="233">
                  <c:v>-2.193354533665115E-2</c:v>
                </c:pt>
                <c:pt idx="234">
                  <c:v>-2.1705814120650757E-2</c:v>
                </c:pt>
                <c:pt idx="235">
                  <c:v>-2.1705814120650757E-2</c:v>
                </c:pt>
                <c:pt idx="236">
                  <c:v>-2.3215923909447156E-2</c:v>
                </c:pt>
                <c:pt idx="238">
                  <c:v>-2.3991863025003113E-2</c:v>
                </c:pt>
                <c:pt idx="239">
                  <c:v>-2.625728482962586E-2</c:v>
                </c:pt>
                <c:pt idx="240">
                  <c:v>-2.6944234923576005E-2</c:v>
                </c:pt>
                <c:pt idx="241">
                  <c:v>-3.0430434249865357E-2</c:v>
                </c:pt>
                <c:pt idx="242">
                  <c:v>-3.7356755441578571E-2</c:v>
                </c:pt>
                <c:pt idx="243">
                  <c:v>-3.5580145005951636E-2</c:v>
                </c:pt>
                <c:pt idx="245">
                  <c:v>-3.4470014659746084E-2</c:v>
                </c:pt>
                <c:pt idx="247">
                  <c:v>-4.0415818533801939E-2</c:v>
                </c:pt>
                <c:pt idx="248">
                  <c:v>-4.5398389942420181E-2</c:v>
                </c:pt>
                <c:pt idx="250">
                  <c:v>-5.2164822242048103E-2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ABB-4F40-BB90-523A4A86EFEB}"/>
            </c:ext>
          </c:extLst>
        </c:ser>
        <c:ser>
          <c:idx val="2"/>
          <c:order val="4"/>
          <c:tx>
            <c:strRef>
              <c:f>A!$L$20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A!$D$21:$D$92</c:f>
                <c:numCache>
                  <c:formatCode>General</c:formatCode>
                  <c:ptCount val="7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9">
                    <c:v>0</c:v>
                  </c:pt>
                  <c:pt idx="32">
                    <c:v>0</c:v>
                  </c:pt>
                  <c:pt idx="33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</c:numCache>
              </c:numRef>
            </c:plus>
            <c:minus>
              <c:numRef>
                <c:f>A!$D$21:$D$92</c:f>
                <c:numCache>
                  <c:formatCode>General</c:formatCode>
                  <c:ptCount val="7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9">
                    <c:v>0</c:v>
                  </c:pt>
                  <c:pt idx="32">
                    <c:v>0</c:v>
                  </c:pt>
                  <c:pt idx="33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A!$F$21:$F$876</c:f>
              <c:numCache>
                <c:formatCode>General</c:formatCode>
                <c:ptCount val="856"/>
                <c:pt idx="0">
                  <c:v>-6198.5</c:v>
                </c:pt>
                <c:pt idx="1">
                  <c:v>-5182</c:v>
                </c:pt>
                <c:pt idx="2">
                  <c:v>0.5</c:v>
                </c:pt>
                <c:pt idx="3">
                  <c:v>0.5</c:v>
                </c:pt>
                <c:pt idx="4">
                  <c:v>3.5</c:v>
                </c:pt>
                <c:pt idx="5">
                  <c:v>9.5</c:v>
                </c:pt>
                <c:pt idx="6">
                  <c:v>12</c:v>
                </c:pt>
                <c:pt idx="7">
                  <c:v>15</c:v>
                </c:pt>
                <c:pt idx="8">
                  <c:v>21</c:v>
                </c:pt>
                <c:pt idx="9">
                  <c:v>61.5</c:v>
                </c:pt>
                <c:pt idx="10">
                  <c:v>96.5</c:v>
                </c:pt>
                <c:pt idx="11">
                  <c:v>114.5</c:v>
                </c:pt>
                <c:pt idx="12">
                  <c:v>117</c:v>
                </c:pt>
                <c:pt idx="13">
                  <c:v>207.5</c:v>
                </c:pt>
                <c:pt idx="14">
                  <c:v>210.5</c:v>
                </c:pt>
                <c:pt idx="15">
                  <c:v>280.5</c:v>
                </c:pt>
                <c:pt idx="16">
                  <c:v>283.5</c:v>
                </c:pt>
                <c:pt idx="17">
                  <c:v>298</c:v>
                </c:pt>
                <c:pt idx="18">
                  <c:v>1189.5</c:v>
                </c:pt>
                <c:pt idx="19">
                  <c:v>1204</c:v>
                </c:pt>
                <c:pt idx="20">
                  <c:v>1207</c:v>
                </c:pt>
                <c:pt idx="21">
                  <c:v>11551.5</c:v>
                </c:pt>
                <c:pt idx="22">
                  <c:v>11621.5</c:v>
                </c:pt>
                <c:pt idx="23">
                  <c:v>11671</c:v>
                </c:pt>
                <c:pt idx="24">
                  <c:v>11755.5</c:v>
                </c:pt>
                <c:pt idx="25">
                  <c:v>11831.5</c:v>
                </c:pt>
                <c:pt idx="26">
                  <c:v>11846</c:v>
                </c:pt>
                <c:pt idx="27">
                  <c:v>11893</c:v>
                </c:pt>
                <c:pt idx="28">
                  <c:v>11893</c:v>
                </c:pt>
                <c:pt idx="29">
                  <c:v>12862.5</c:v>
                </c:pt>
                <c:pt idx="30">
                  <c:v>12862.5</c:v>
                </c:pt>
                <c:pt idx="31">
                  <c:v>13827</c:v>
                </c:pt>
                <c:pt idx="32">
                  <c:v>13905.5</c:v>
                </c:pt>
                <c:pt idx="33">
                  <c:v>14031</c:v>
                </c:pt>
                <c:pt idx="34">
                  <c:v>14031</c:v>
                </c:pt>
                <c:pt idx="35">
                  <c:v>15030.5</c:v>
                </c:pt>
                <c:pt idx="36">
                  <c:v>15091.5</c:v>
                </c:pt>
                <c:pt idx="37">
                  <c:v>15944.5</c:v>
                </c:pt>
                <c:pt idx="38">
                  <c:v>16064.5</c:v>
                </c:pt>
                <c:pt idx="39">
                  <c:v>16064.5</c:v>
                </c:pt>
                <c:pt idx="40">
                  <c:v>17069.5</c:v>
                </c:pt>
                <c:pt idx="41">
                  <c:v>17244.5</c:v>
                </c:pt>
                <c:pt idx="42">
                  <c:v>28971.5</c:v>
                </c:pt>
                <c:pt idx="43">
                  <c:v>28974</c:v>
                </c:pt>
                <c:pt idx="44">
                  <c:v>28974.5</c:v>
                </c:pt>
                <c:pt idx="45">
                  <c:v>33145</c:v>
                </c:pt>
                <c:pt idx="46">
                  <c:v>33171</c:v>
                </c:pt>
                <c:pt idx="47">
                  <c:v>33174</c:v>
                </c:pt>
                <c:pt idx="48">
                  <c:v>33439.5</c:v>
                </c:pt>
                <c:pt idx="49">
                  <c:v>33442.5</c:v>
                </c:pt>
                <c:pt idx="50">
                  <c:v>34520.5</c:v>
                </c:pt>
                <c:pt idx="51">
                  <c:v>35316</c:v>
                </c:pt>
                <c:pt idx="52">
                  <c:v>35386.5</c:v>
                </c:pt>
                <c:pt idx="53">
                  <c:v>35576</c:v>
                </c:pt>
                <c:pt idx="54">
                  <c:v>35595.5</c:v>
                </c:pt>
                <c:pt idx="55">
                  <c:v>38473</c:v>
                </c:pt>
                <c:pt idx="56">
                  <c:v>39429.5</c:v>
                </c:pt>
                <c:pt idx="57">
                  <c:v>39429.5</c:v>
                </c:pt>
                <c:pt idx="58">
                  <c:v>39709.5</c:v>
                </c:pt>
                <c:pt idx="59">
                  <c:v>40743</c:v>
                </c:pt>
                <c:pt idx="60">
                  <c:v>40776</c:v>
                </c:pt>
                <c:pt idx="61">
                  <c:v>41680.5</c:v>
                </c:pt>
                <c:pt idx="62">
                  <c:v>41681</c:v>
                </c:pt>
                <c:pt idx="63">
                  <c:v>41777</c:v>
                </c:pt>
                <c:pt idx="64">
                  <c:v>41777</c:v>
                </c:pt>
                <c:pt idx="65">
                  <c:v>41829.5</c:v>
                </c:pt>
                <c:pt idx="66">
                  <c:v>41835.5</c:v>
                </c:pt>
                <c:pt idx="67">
                  <c:v>41835.5</c:v>
                </c:pt>
                <c:pt idx="68">
                  <c:v>41835.5</c:v>
                </c:pt>
                <c:pt idx="69">
                  <c:v>42554.5</c:v>
                </c:pt>
                <c:pt idx="70">
                  <c:v>42560.5</c:v>
                </c:pt>
                <c:pt idx="71">
                  <c:v>42752.5</c:v>
                </c:pt>
                <c:pt idx="72">
                  <c:v>42752.5</c:v>
                </c:pt>
                <c:pt idx="73">
                  <c:v>42755.5</c:v>
                </c:pt>
                <c:pt idx="74">
                  <c:v>42755.5</c:v>
                </c:pt>
                <c:pt idx="75">
                  <c:v>42770</c:v>
                </c:pt>
                <c:pt idx="76">
                  <c:v>42776.5</c:v>
                </c:pt>
                <c:pt idx="77">
                  <c:v>43065</c:v>
                </c:pt>
                <c:pt idx="78">
                  <c:v>43983.5</c:v>
                </c:pt>
                <c:pt idx="79">
                  <c:v>45986.5</c:v>
                </c:pt>
                <c:pt idx="80">
                  <c:v>46057.5</c:v>
                </c:pt>
                <c:pt idx="81">
                  <c:v>46060.5</c:v>
                </c:pt>
                <c:pt idx="82">
                  <c:v>46094.5</c:v>
                </c:pt>
                <c:pt idx="83">
                  <c:v>46123.5</c:v>
                </c:pt>
                <c:pt idx="84">
                  <c:v>46126.5</c:v>
                </c:pt>
                <c:pt idx="85">
                  <c:v>46129.5</c:v>
                </c:pt>
                <c:pt idx="86">
                  <c:v>47026.5</c:v>
                </c:pt>
                <c:pt idx="87">
                  <c:v>47041</c:v>
                </c:pt>
                <c:pt idx="88">
                  <c:v>47041</c:v>
                </c:pt>
                <c:pt idx="89">
                  <c:v>47070.5</c:v>
                </c:pt>
                <c:pt idx="90">
                  <c:v>49001.5</c:v>
                </c:pt>
                <c:pt idx="91">
                  <c:v>50615.5</c:v>
                </c:pt>
                <c:pt idx="92">
                  <c:v>51228</c:v>
                </c:pt>
                <c:pt idx="93">
                  <c:v>51259.5</c:v>
                </c:pt>
                <c:pt idx="94">
                  <c:v>51259.5</c:v>
                </c:pt>
                <c:pt idx="95">
                  <c:v>51405.5</c:v>
                </c:pt>
                <c:pt idx="96">
                  <c:v>52495</c:v>
                </c:pt>
                <c:pt idx="97">
                  <c:v>52495.5</c:v>
                </c:pt>
                <c:pt idx="98">
                  <c:v>53240.5</c:v>
                </c:pt>
                <c:pt idx="99">
                  <c:v>53313.5</c:v>
                </c:pt>
                <c:pt idx="100">
                  <c:v>53462</c:v>
                </c:pt>
                <c:pt idx="101">
                  <c:v>53462</c:v>
                </c:pt>
                <c:pt idx="102">
                  <c:v>53495</c:v>
                </c:pt>
                <c:pt idx="103">
                  <c:v>54373.5</c:v>
                </c:pt>
                <c:pt idx="104">
                  <c:v>54373.5</c:v>
                </c:pt>
                <c:pt idx="105">
                  <c:v>54418</c:v>
                </c:pt>
                <c:pt idx="106">
                  <c:v>54450</c:v>
                </c:pt>
                <c:pt idx="107">
                  <c:v>54532</c:v>
                </c:pt>
                <c:pt idx="108">
                  <c:v>54585</c:v>
                </c:pt>
                <c:pt idx="109">
                  <c:v>54611</c:v>
                </c:pt>
                <c:pt idx="110">
                  <c:v>55250.5</c:v>
                </c:pt>
                <c:pt idx="111">
                  <c:v>55594.5</c:v>
                </c:pt>
                <c:pt idx="112">
                  <c:v>55633.5</c:v>
                </c:pt>
                <c:pt idx="113">
                  <c:v>55656.5</c:v>
                </c:pt>
                <c:pt idx="114">
                  <c:v>55659.5</c:v>
                </c:pt>
                <c:pt idx="115">
                  <c:v>56331.5</c:v>
                </c:pt>
                <c:pt idx="116">
                  <c:v>56331.5</c:v>
                </c:pt>
                <c:pt idx="117">
                  <c:v>56704.5</c:v>
                </c:pt>
                <c:pt idx="118">
                  <c:v>57690</c:v>
                </c:pt>
                <c:pt idx="119">
                  <c:v>57782.5</c:v>
                </c:pt>
                <c:pt idx="120">
                  <c:v>58721.5</c:v>
                </c:pt>
                <c:pt idx="121">
                  <c:v>58823.5</c:v>
                </c:pt>
                <c:pt idx="122">
                  <c:v>58837</c:v>
                </c:pt>
                <c:pt idx="123">
                  <c:v>58849.5</c:v>
                </c:pt>
                <c:pt idx="124">
                  <c:v>59830.5</c:v>
                </c:pt>
                <c:pt idx="125">
                  <c:v>60838.5</c:v>
                </c:pt>
                <c:pt idx="126">
                  <c:v>60964.5</c:v>
                </c:pt>
                <c:pt idx="127">
                  <c:v>60977.5</c:v>
                </c:pt>
                <c:pt idx="128">
                  <c:v>60977.5</c:v>
                </c:pt>
                <c:pt idx="129">
                  <c:v>60977.5</c:v>
                </c:pt>
                <c:pt idx="130">
                  <c:v>60984.5</c:v>
                </c:pt>
                <c:pt idx="131">
                  <c:v>60990</c:v>
                </c:pt>
                <c:pt idx="132">
                  <c:v>61043.5</c:v>
                </c:pt>
                <c:pt idx="133">
                  <c:v>61067</c:v>
                </c:pt>
                <c:pt idx="134">
                  <c:v>61964</c:v>
                </c:pt>
                <c:pt idx="135">
                  <c:v>62028</c:v>
                </c:pt>
                <c:pt idx="136">
                  <c:v>62042</c:v>
                </c:pt>
                <c:pt idx="137">
                  <c:v>62042</c:v>
                </c:pt>
                <c:pt idx="138">
                  <c:v>62042</c:v>
                </c:pt>
                <c:pt idx="139">
                  <c:v>62112.5</c:v>
                </c:pt>
                <c:pt idx="140">
                  <c:v>62112.5</c:v>
                </c:pt>
                <c:pt idx="141">
                  <c:v>62874.5</c:v>
                </c:pt>
                <c:pt idx="142">
                  <c:v>62933</c:v>
                </c:pt>
                <c:pt idx="143">
                  <c:v>62934</c:v>
                </c:pt>
                <c:pt idx="144">
                  <c:v>62934</c:v>
                </c:pt>
                <c:pt idx="145">
                  <c:v>63135</c:v>
                </c:pt>
                <c:pt idx="146">
                  <c:v>63160.5</c:v>
                </c:pt>
                <c:pt idx="147">
                  <c:v>63160.5</c:v>
                </c:pt>
                <c:pt idx="148">
                  <c:v>63160.5</c:v>
                </c:pt>
                <c:pt idx="149">
                  <c:v>63292</c:v>
                </c:pt>
                <c:pt idx="150">
                  <c:v>63849.5</c:v>
                </c:pt>
                <c:pt idx="151">
                  <c:v>63984</c:v>
                </c:pt>
                <c:pt idx="152">
                  <c:v>63987</c:v>
                </c:pt>
                <c:pt idx="153">
                  <c:v>64083.5</c:v>
                </c:pt>
                <c:pt idx="154">
                  <c:v>64238.5</c:v>
                </c:pt>
                <c:pt idx="155">
                  <c:v>64277.5</c:v>
                </c:pt>
                <c:pt idx="156">
                  <c:v>64303.5</c:v>
                </c:pt>
                <c:pt idx="157">
                  <c:v>64338.5</c:v>
                </c:pt>
                <c:pt idx="158">
                  <c:v>64970</c:v>
                </c:pt>
                <c:pt idx="159">
                  <c:v>64990.5</c:v>
                </c:pt>
                <c:pt idx="160">
                  <c:v>65106.5</c:v>
                </c:pt>
                <c:pt idx="161">
                  <c:v>65229</c:v>
                </c:pt>
                <c:pt idx="162">
                  <c:v>65272</c:v>
                </c:pt>
                <c:pt idx="163">
                  <c:v>65286.5</c:v>
                </c:pt>
                <c:pt idx="164">
                  <c:v>65303.5</c:v>
                </c:pt>
                <c:pt idx="165">
                  <c:v>65379.5</c:v>
                </c:pt>
                <c:pt idx="166">
                  <c:v>66319.5</c:v>
                </c:pt>
                <c:pt idx="167">
                  <c:v>66966.5</c:v>
                </c:pt>
                <c:pt idx="168">
                  <c:v>67271</c:v>
                </c:pt>
                <c:pt idx="169">
                  <c:v>67295</c:v>
                </c:pt>
                <c:pt idx="170">
                  <c:v>67332</c:v>
                </c:pt>
                <c:pt idx="171">
                  <c:v>67400.5</c:v>
                </c:pt>
                <c:pt idx="172">
                  <c:v>68302.5</c:v>
                </c:pt>
                <c:pt idx="173">
                  <c:v>68305</c:v>
                </c:pt>
                <c:pt idx="174">
                  <c:v>68311</c:v>
                </c:pt>
                <c:pt idx="175">
                  <c:v>68311</c:v>
                </c:pt>
                <c:pt idx="176">
                  <c:v>68311</c:v>
                </c:pt>
                <c:pt idx="177">
                  <c:v>68320.5</c:v>
                </c:pt>
                <c:pt idx="178">
                  <c:v>68320.5</c:v>
                </c:pt>
                <c:pt idx="179">
                  <c:v>68323.5</c:v>
                </c:pt>
                <c:pt idx="180">
                  <c:v>68335</c:v>
                </c:pt>
                <c:pt idx="181">
                  <c:v>68335</c:v>
                </c:pt>
                <c:pt idx="182">
                  <c:v>68381</c:v>
                </c:pt>
                <c:pt idx="183">
                  <c:v>68381</c:v>
                </c:pt>
                <c:pt idx="184">
                  <c:v>68381</c:v>
                </c:pt>
                <c:pt idx="185">
                  <c:v>68389.5</c:v>
                </c:pt>
                <c:pt idx="186">
                  <c:v>68389.5</c:v>
                </c:pt>
                <c:pt idx="187">
                  <c:v>68390</c:v>
                </c:pt>
                <c:pt idx="188">
                  <c:v>68427.5</c:v>
                </c:pt>
                <c:pt idx="189">
                  <c:v>68465.5</c:v>
                </c:pt>
                <c:pt idx="190">
                  <c:v>68465.5</c:v>
                </c:pt>
                <c:pt idx="191">
                  <c:v>68465.5</c:v>
                </c:pt>
                <c:pt idx="192">
                  <c:v>68472</c:v>
                </c:pt>
                <c:pt idx="193">
                  <c:v>68472</c:v>
                </c:pt>
                <c:pt idx="194">
                  <c:v>69296.5</c:v>
                </c:pt>
                <c:pt idx="195">
                  <c:v>69296.5</c:v>
                </c:pt>
                <c:pt idx="196">
                  <c:v>69424.5</c:v>
                </c:pt>
                <c:pt idx="197">
                  <c:v>69424.5</c:v>
                </c:pt>
                <c:pt idx="198">
                  <c:v>69445</c:v>
                </c:pt>
                <c:pt idx="199">
                  <c:v>69445</c:v>
                </c:pt>
                <c:pt idx="200">
                  <c:v>69467.5</c:v>
                </c:pt>
                <c:pt idx="201">
                  <c:v>69553</c:v>
                </c:pt>
                <c:pt idx="202">
                  <c:v>69553</c:v>
                </c:pt>
                <c:pt idx="203">
                  <c:v>69604.5</c:v>
                </c:pt>
                <c:pt idx="204">
                  <c:v>69604.5</c:v>
                </c:pt>
                <c:pt idx="205">
                  <c:v>70177.5</c:v>
                </c:pt>
                <c:pt idx="206">
                  <c:v>70224</c:v>
                </c:pt>
                <c:pt idx="207">
                  <c:v>70227</c:v>
                </c:pt>
                <c:pt idx="208">
                  <c:v>70233</c:v>
                </c:pt>
                <c:pt idx="209">
                  <c:v>70308.5</c:v>
                </c:pt>
                <c:pt idx="210">
                  <c:v>70309</c:v>
                </c:pt>
                <c:pt idx="211">
                  <c:v>70343.5</c:v>
                </c:pt>
                <c:pt idx="212">
                  <c:v>70423</c:v>
                </c:pt>
                <c:pt idx="213">
                  <c:v>70460</c:v>
                </c:pt>
                <c:pt idx="214">
                  <c:v>70460.5</c:v>
                </c:pt>
                <c:pt idx="215">
                  <c:v>70480.5</c:v>
                </c:pt>
                <c:pt idx="216">
                  <c:v>70481</c:v>
                </c:pt>
                <c:pt idx="217">
                  <c:v>70481</c:v>
                </c:pt>
                <c:pt idx="218">
                  <c:v>70481</c:v>
                </c:pt>
                <c:pt idx="219">
                  <c:v>70481</c:v>
                </c:pt>
                <c:pt idx="220">
                  <c:v>70485</c:v>
                </c:pt>
                <c:pt idx="221">
                  <c:v>70485</c:v>
                </c:pt>
                <c:pt idx="222">
                  <c:v>71428</c:v>
                </c:pt>
                <c:pt idx="223">
                  <c:v>71470</c:v>
                </c:pt>
                <c:pt idx="224">
                  <c:v>71472.5</c:v>
                </c:pt>
                <c:pt idx="225">
                  <c:v>71509</c:v>
                </c:pt>
                <c:pt idx="226">
                  <c:v>71511.5</c:v>
                </c:pt>
                <c:pt idx="227">
                  <c:v>71512</c:v>
                </c:pt>
                <c:pt idx="228">
                  <c:v>71554</c:v>
                </c:pt>
                <c:pt idx="229">
                  <c:v>71592.5</c:v>
                </c:pt>
                <c:pt idx="230">
                  <c:v>71644</c:v>
                </c:pt>
                <c:pt idx="231">
                  <c:v>71656</c:v>
                </c:pt>
                <c:pt idx="232">
                  <c:v>71658.5</c:v>
                </c:pt>
                <c:pt idx="233">
                  <c:v>71670.5</c:v>
                </c:pt>
                <c:pt idx="234">
                  <c:v>71782</c:v>
                </c:pt>
                <c:pt idx="235">
                  <c:v>71782</c:v>
                </c:pt>
                <c:pt idx="236">
                  <c:v>72367</c:v>
                </c:pt>
                <c:pt idx="237">
                  <c:v>72436</c:v>
                </c:pt>
                <c:pt idx="238">
                  <c:v>72498</c:v>
                </c:pt>
                <c:pt idx="239">
                  <c:v>72559.5</c:v>
                </c:pt>
                <c:pt idx="240">
                  <c:v>72749</c:v>
                </c:pt>
                <c:pt idx="241">
                  <c:v>73765.5</c:v>
                </c:pt>
                <c:pt idx="242">
                  <c:v>73928.5</c:v>
                </c:pt>
                <c:pt idx="243">
                  <c:v>74683.5</c:v>
                </c:pt>
                <c:pt idx="244">
                  <c:v>74857.5</c:v>
                </c:pt>
                <c:pt idx="245">
                  <c:v>75719.5</c:v>
                </c:pt>
                <c:pt idx="246">
                  <c:v>75812.5</c:v>
                </c:pt>
                <c:pt idx="247">
                  <c:v>75813</c:v>
                </c:pt>
                <c:pt idx="248">
                  <c:v>75897.5</c:v>
                </c:pt>
                <c:pt idx="249">
                  <c:v>76955</c:v>
                </c:pt>
                <c:pt idx="250">
                  <c:v>78975</c:v>
                </c:pt>
              </c:numCache>
            </c:numRef>
          </c:xVal>
          <c:yVal>
            <c:numRef>
              <c:f>A!$L$21:$L$876</c:f>
              <c:numCache>
                <c:formatCode>General</c:formatCode>
                <c:ptCount val="85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ABB-4F40-BB90-523A4A86EFEB}"/>
            </c:ext>
          </c:extLst>
        </c:ser>
        <c:ser>
          <c:idx val="5"/>
          <c:order val="5"/>
          <c:tx>
            <c:strRef>
              <c:f>A!$M$20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A!$D$21:$D$92</c:f>
                <c:numCache>
                  <c:formatCode>General</c:formatCode>
                  <c:ptCount val="7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9">
                    <c:v>0</c:v>
                  </c:pt>
                  <c:pt idx="32">
                    <c:v>0</c:v>
                  </c:pt>
                  <c:pt idx="33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</c:numCache>
              </c:numRef>
            </c:plus>
            <c:minus>
              <c:numRef>
                <c:f>A!$D$21:$D$92</c:f>
                <c:numCache>
                  <c:formatCode>General</c:formatCode>
                  <c:ptCount val="7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9">
                    <c:v>0</c:v>
                  </c:pt>
                  <c:pt idx="32">
                    <c:v>0</c:v>
                  </c:pt>
                  <c:pt idx="33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A!$F$21:$F$876</c:f>
              <c:numCache>
                <c:formatCode>General</c:formatCode>
                <c:ptCount val="856"/>
                <c:pt idx="0">
                  <c:v>-6198.5</c:v>
                </c:pt>
                <c:pt idx="1">
                  <c:v>-5182</c:v>
                </c:pt>
                <c:pt idx="2">
                  <c:v>0.5</c:v>
                </c:pt>
                <c:pt idx="3">
                  <c:v>0.5</c:v>
                </c:pt>
                <c:pt idx="4">
                  <c:v>3.5</c:v>
                </c:pt>
                <c:pt idx="5">
                  <c:v>9.5</c:v>
                </c:pt>
                <c:pt idx="6">
                  <c:v>12</c:v>
                </c:pt>
                <c:pt idx="7">
                  <c:v>15</c:v>
                </c:pt>
                <c:pt idx="8">
                  <c:v>21</c:v>
                </c:pt>
                <c:pt idx="9">
                  <c:v>61.5</c:v>
                </c:pt>
                <c:pt idx="10">
                  <c:v>96.5</c:v>
                </c:pt>
                <c:pt idx="11">
                  <c:v>114.5</c:v>
                </c:pt>
                <c:pt idx="12">
                  <c:v>117</c:v>
                </c:pt>
                <c:pt idx="13">
                  <c:v>207.5</c:v>
                </c:pt>
                <c:pt idx="14">
                  <c:v>210.5</c:v>
                </c:pt>
                <c:pt idx="15">
                  <c:v>280.5</c:v>
                </c:pt>
                <c:pt idx="16">
                  <c:v>283.5</c:v>
                </c:pt>
                <c:pt idx="17">
                  <c:v>298</c:v>
                </c:pt>
                <c:pt idx="18">
                  <c:v>1189.5</c:v>
                </c:pt>
                <c:pt idx="19">
                  <c:v>1204</c:v>
                </c:pt>
                <c:pt idx="20">
                  <c:v>1207</c:v>
                </c:pt>
                <c:pt idx="21">
                  <c:v>11551.5</c:v>
                </c:pt>
                <c:pt idx="22">
                  <c:v>11621.5</c:v>
                </c:pt>
                <c:pt idx="23">
                  <c:v>11671</c:v>
                </c:pt>
                <c:pt idx="24">
                  <c:v>11755.5</c:v>
                </c:pt>
                <c:pt idx="25">
                  <c:v>11831.5</c:v>
                </c:pt>
                <c:pt idx="26">
                  <c:v>11846</c:v>
                </c:pt>
                <c:pt idx="27">
                  <c:v>11893</c:v>
                </c:pt>
                <c:pt idx="28">
                  <c:v>11893</c:v>
                </c:pt>
                <c:pt idx="29">
                  <c:v>12862.5</c:v>
                </c:pt>
                <c:pt idx="30">
                  <c:v>12862.5</c:v>
                </c:pt>
                <c:pt idx="31">
                  <c:v>13827</c:v>
                </c:pt>
                <c:pt idx="32">
                  <c:v>13905.5</c:v>
                </c:pt>
                <c:pt idx="33">
                  <c:v>14031</c:v>
                </c:pt>
                <c:pt idx="34">
                  <c:v>14031</c:v>
                </c:pt>
                <c:pt idx="35">
                  <c:v>15030.5</c:v>
                </c:pt>
                <c:pt idx="36">
                  <c:v>15091.5</c:v>
                </c:pt>
                <c:pt idx="37">
                  <c:v>15944.5</c:v>
                </c:pt>
                <c:pt idx="38">
                  <c:v>16064.5</c:v>
                </c:pt>
                <c:pt idx="39">
                  <c:v>16064.5</c:v>
                </c:pt>
                <c:pt idx="40">
                  <c:v>17069.5</c:v>
                </c:pt>
                <c:pt idx="41">
                  <c:v>17244.5</c:v>
                </c:pt>
                <c:pt idx="42">
                  <c:v>28971.5</c:v>
                </c:pt>
                <c:pt idx="43">
                  <c:v>28974</c:v>
                </c:pt>
                <c:pt idx="44">
                  <c:v>28974.5</c:v>
                </c:pt>
                <c:pt idx="45">
                  <c:v>33145</c:v>
                </c:pt>
                <c:pt idx="46">
                  <c:v>33171</c:v>
                </c:pt>
                <c:pt idx="47">
                  <c:v>33174</c:v>
                </c:pt>
                <c:pt idx="48">
                  <c:v>33439.5</c:v>
                </c:pt>
                <c:pt idx="49">
                  <c:v>33442.5</c:v>
                </c:pt>
                <c:pt idx="50">
                  <c:v>34520.5</c:v>
                </c:pt>
                <c:pt idx="51">
                  <c:v>35316</c:v>
                </c:pt>
                <c:pt idx="52">
                  <c:v>35386.5</c:v>
                </c:pt>
                <c:pt idx="53">
                  <c:v>35576</c:v>
                </c:pt>
                <c:pt idx="54">
                  <c:v>35595.5</c:v>
                </c:pt>
                <c:pt idx="55">
                  <c:v>38473</c:v>
                </c:pt>
                <c:pt idx="56">
                  <c:v>39429.5</c:v>
                </c:pt>
                <c:pt idx="57">
                  <c:v>39429.5</c:v>
                </c:pt>
                <c:pt idx="58">
                  <c:v>39709.5</c:v>
                </c:pt>
                <c:pt idx="59">
                  <c:v>40743</c:v>
                </c:pt>
                <c:pt idx="60">
                  <c:v>40776</c:v>
                </c:pt>
                <c:pt idx="61">
                  <c:v>41680.5</c:v>
                </c:pt>
                <c:pt idx="62">
                  <c:v>41681</c:v>
                </c:pt>
                <c:pt idx="63">
                  <c:v>41777</c:v>
                </c:pt>
                <c:pt idx="64">
                  <c:v>41777</c:v>
                </c:pt>
                <c:pt idx="65">
                  <c:v>41829.5</c:v>
                </c:pt>
                <c:pt idx="66">
                  <c:v>41835.5</c:v>
                </c:pt>
                <c:pt idx="67">
                  <c:v>41835.5</c:v>
                </c:pt>
                <c:pt idx="68">
                  <c:v>41835.5</c:v>
                </c:pt>
                <c:pt idx="69">
                  <c:v>42554.5</c:v>
                </c:pt>
                <c:pt idx="70">
                  <c:v>42560.5</c:v>
                </c:pt>
                <c:pt idx="71">
                  <c:v>42752.5</c:v>
                </c:pt>
                <c:pt idx="72">
                  <c:v>42752.5</c:v>
                </c:pt>
                <c:pt idx="73">
                  <c:v>42755.5</c:v>
                </c:pt>
                <c:pt idx="74">
                  <c:v>42755.5</c:v>
                </c:pt>
                <c:pt idx="75">
                  <c:v>42770</c:v>
                </c:pt>
                <c:pt idx="76">
                  <c:v>42776.5</c:v>
                </c:pt>
                <c:pt idx="77">
                  <c:v>43065</c:v>
                </c:pt>
                <c:pt idx="78">
                  <c:v>43983.5</c:v>
                </c:pt>
                <c:pt idx="79">
                  <c:v>45986.5</c:v>
                </c:pt>
                <c:pt idx="80">
                  <c:v>46057.5</c:v>
                </c:pt>
                <c:pt idx="81">
                  <c:v>46060.5</c:v>
                </c:pt>
                <c:pt idx="82">
                  <c:v>46094.5</c:v>
                </c:pt>
                <c:pt idx="83">
                  <c:v>46123.5</c:v>
                </c:pt>
                <c:pt idx="84">
                  <c:v>46126.5</c:v>
                </c:pt>
                <c:pt idx="85">
                  <c:v>46129.5</c:v>
                </c:pt>
                <c:pt idx="86">
                  <c:v>47026.5</c:v>
                </c:pt>
                <c:pt idx="87">
                  <c:v>47041</c:v>
                </c:pt>
                <c:pt idx="88">
                  <c:v>47041</c:v>
                </c:pt>
                <c:pt idx="89">
                  <c:v>47070.5</c:v>
                </c:pt>
                <c:pt idx="90">
                  <c:v>49001.5</c:v>
                </c:pt>
                <c:pt idx="91">
                  <c:v>50615.5</c:v>
                </c:pt>
                <c:pt idx="92">
                  <c:v>51228</c:v>
                </c:pt>
                <c:pt idx="93">
                  <c:v>51259.5</c:v>
                </c:pt>
                <c:pt idx="94">
                  <c:v>51259.5</c:v>
                </c:pt>
                <c:pt idx="95">
                  <c:v>51405.5</c:v>
                </c:pt>
                <c:pt idx="96">
                  <c:v>52495</c:v>
                </c:pt>
                <c:pt idx="97">
                  <c:v>52495.5</c:v>
                </c:pt>
                <c:pt idx="98">
                  <c:v>53240.5</c:v>
                </c:pt>
                <c:pt idx="99">
                  <c:v>53313.5</c:v>
                </c:pt>
                <c:pt idx="100">
                  <c:v>53462</c:v>
                </c:pt>
                <c:pt idx="101">
                  <c:v>53462</c:v>
                </c:pt>
                <c:pt idx="102">
                  <c:v>53495</c:v>
                </c:pt>
                <c:pt idx="103">
                  <c:v>54373.5</c:v>
                </c:pt>
                <c:pt idx="104">
                  <c:v>54373.5</c:v>
                </c:pt>
                <c:pt idx="105">
                  <c:v>54418</c:v>
                </c:pt>
                <c:pt idx="106">
                  <c:v>54450</c:v>
                </c:pt>
                <c:pt idx="107">
                  <c:v>54532</c:v>
                </c:pt>
                <c:pt idx="108">
                  <c:v>54585</c:v>
                </c:pt>
                <c:pt idx="109">
                  <c:v>54611</c:v>
                </c:pt>
                <c:pt idx="110">
                  <c:v>55250.5</c:v>
                </c:pt>
                <c:pt idx="111">
                  <c:v>55594.5</c:v>
                </c:pt>
                <c:pt idx="112">
                  <c:v>55633.5</c:v>
                </c:pt>
                <c:pt idx="113">
                  <c:v>55656.5</c:v>
                </c:pt>
                <c:pt idx="114">
                  <c:v>55659.5</c:v>
                </c:pt>
                <c:pt idx="115">
                  <c:v>56331.5</c:v>
                </c:pt>
                <c:pt idx="116">
                  <c:v>56331.5</c:v>
                </c:pt>
                <c:pt idx="117">
                  <c:v>56704.5</c:v>
                </c:pt>
                <c:pt idx="118">
                  <c:v>57690</c:v>
                </c:pt>
                <c:pt idx="119">
                  <c:v>57782.5</c:v>
                </c:pt>
                <c:pt idx="120">
                  <c:v>58721.5</c:v>
                </c:pt>
                <c:pt idx="121">
                  <c:v>58823.5</c:v>
                </c:pt>
                <c:pt idx="122">
                  <c:v>58837</c:v>
                </c:pt>
                <c:pt idx="123">
                  <c:v>58849.5</c:v>
                </c:pt>
                <c:pt idx="124">
                  <c:v>59830.5</c:v>
                </c:pt>
                <c:pt idx="125">
                  <c:v>60838.5</c:v>
                </c:pt>
                <c:pt idx="126">
                  <c:v>60964.5</c:v>
                </c:pt>
                <c:pt idx="127">
                  <c:v>60977.5</c:v>
                </c:pt>
                <c:pt idx="128">
                  <c:v>60977.5</c:v>
                </c:pt>
                <c:pt idx="129">
                  <c:v>60977.5</c:v>
                </c:pt>
                <c:pt idx="130">
                  <c:v>60984.5</c:v>
                </c:pt>
                <c:pt idx="131">
                  <c:v>60990</c:v>
                </c:pt>
                <c:pt idx="132">
                  <c:v>61043.5</c:v>
                </c:pt>
                <c:pt idx="133">
                  <c:v>61067</c:v>
                </c:pt>
                <c:pt idx="134">
                  <c:v>61964</c:v>
                </c:pt>
                <c:pt idx="135">
                  <c:v>62028</c:v>
                </c:pt>
                <c:pt idx="136">
                  <c:v>62042</c:v>
                </c:pt>
                <c:pt idx="137">
                  <c:v>62042</c:v>
                </c:pt>
                <c:pt idx="138">
                  <c:v>62042</c:v>
                </c:pt>
                <c:pt idx="139">
                  <c:v>62112.5</c:v>
                </c:pt>
                <c:pt idx="140">
                  <c:v>62112.5</c:v>
                </c:pt>
                <c:pt idx="141">
                  <c:v>62874.5</c:v>
                </c:pt>
                <c:pt idx="142">
                  <c:v>62933</c:v>
                </c:pt>
                <c:pt idx="143">
                  <c:v>62934</c:v>
                </c:pt>
                <c:pt idx="144">
                  <c:v>62934</c:v>
                </c:pt>
                <c:pt idx="145">
                  <c:v>63135</c:v>
                </c:pt>
                <c:pt idx="146">
                  <c:v>63160.5</c:v>
                </c:pt>
                <c:pt idx="147">
                  <c:v>63160.5</c:v>
                </c:pt>
                <c:pt idx="148">
                  <c:v>63160.5</c:v>
                </c:pt>
                <c:pt idx="149">
                  <c:v>63292</c:v>
                </c:pt>
                <c:pt idx="150">
                  <c:v>63849.5</c:v>
                </c:pt>
                <c:pt idx="151">
                  <c:v>63984</c:v>
                </c:pt>
                <c:pt idx="152">
                  <c:v>63987</c:v>
                </c:pt>
                <c:pt idx="153">
                  <c:v>64083.5</c:v>
                </c:pt>
                <c:pt idx="154">
                  <c:v>64238.5</c:v>
                </c:pt>
                <c:pt idx="155">
                  <c:v>64277.5</c:v>
                </c:pt>
                <c:pt idx="156">
                  <c:v>64303.5</c:v>
                </c:pt>
                <c:pt idx="157">
                  <c:v>64338.5</c:v>
                </c:pt>
                <c:pt idx="158">
                  <c:v>64970</c:v>
                </c:pt>
                <c:pt idx="159">
                  <c:v>64990.5</c:v>
                </c:pt>
                <c:pt idx="160">
                  <c:v>65106.5</c:v>
                </c:pt>
                <c:pt idx="161">
                  <c:v>65229</c:v>
                </c:pt>
                <c:pt idx="162">
                  <c:v>65272</c:v>
                </c:pt>
                <c:pt idx="163">
                  <c:v>65286.5</c:v>
                </c:pt>
                <c:pt idx="164">
                  <c:v>65303.5</c:v>
                </c:pt>
                <c:pt idx="165">
                  <c:v>65379.5</c:v>
                </c:pt>
                <c:pt idx="166">
                  <c:v>66319.5</c:v>
                </c:pt>
                <c:pt idx="167">
                  <c:v>66966.5</c:v>
                </c:pt>
                <c:pt idx="168">
                  <c:v>67271</c:v>
                </c:pt>
                <c:pt idx="169">
                  <c:v>67295</c:v>
                </c:pt>
                <c:pt idx="170">
                  <c:v>67332</c:v>
                </c:pt>
                <c:pt idx="171">
                  <c:v>67400.5</c:v>
                </c:pt>
                <c:pt idx="172">
                  <c:v>68302.5</c:v>
                </c:pt>
                <c:pt idx="173">
                  <c:v>68305</c:v>
                </c:pt>
                <c:pt idx="174">
                  <c:v>68311</c:v>
                </c:pt>
                <c:pt idx="175">
                  <c:v>68311</c:v>
                </c:pt>
                <c:pt idx="176">
                  <c:v>68311</c:v>
                </c:pt>
                <c:pt idx="177">
                  <c:v>68320.5</c:v>
                </c:pt>
                <c:pt idx="178">
                  <c:v>68320.5</c:v>
                </c:pt>
                <c:pt idx="179">
                  <c:v>68323.5</c:v>
                </c:pt>
                <c:pt idx="180">
                  <c:v>68335</c:v>
                </c:pt>
                <c:pt idx="181">
                  <c:v>68335</c:v>
                </c:pt>
                <c:pt idx="182">
                  <c:v>68381</c:v>
                </c:pt>
                <c:pt idx="183">
                  <c:v>68381</c:v>
                </c:pt>
                <c:pt idx="184">
                  <c:v>68381</c:v>
                </c:pt>
                <c:pt idx="185">
                  <c:v>68389.5</c:v>
                </c:pt>
                <c:pt idx="186">
                  <c:v>68389.5</c:v>
                </c:pt>
                <c:pt idx="187">
                  <c:v>68390</c:v>
                </c:pt>
                <c:pt idx="188">
                  <c:v>68427.5</c:v>
                </c:pt>
                <c:pt idx="189">
                  <c:v>68465.5</c:v>
                </c:pt>
                <c:pt idx="190">
                  <c:v>68465.5</c:v>
                </c:pt>
                <c:pt idx="191">
                  <c:v>68465.5</c:v>
                </c:pt>
                <c:pt idx="192">
                  <c:v>68472</c:v>
                </c:pt>
                <c:pt idx="193">
                  <c:v>68472</c:v>
                </c:pt>
                <c:pt idx="194">
                  <c:v>69296.5</c:v>
                </c:pt>
                <c:pt idx="195">
                  <c:v>69296.5</c:v>
                </c:pt>
                <c:pt idx="196">
                  <c:v>69424.5</c:v>
                </c:pt>
                <c:pt idx="197">
                  <c:v>69424.5</c:v>
                </c:pt>
                <c:pt idx="198">
                  <c:v>69445</c:v>
                </c:pt>
                <c:pt idx="199">
                  <c:v>69445</c:v>
                </c:pt>
                <c:pt idx="200">
                  <c:v>69467.5</c:v>
                </c:pt>
                <c:pt idx="201">
                  <c:v>69553</c:v>
                </c:pt>
                <c:pt idx="202">
                  <c:v>69553</c:v>
                </c:pt>
                <c:pt idx="203">
                  <c:v>69604.5</c:v>
                </c:pt>
                <c:pt idx="204">
                  <c:v>69604.5</c:v>
                </c:pt>
                <c:pt idx="205">
                  <c:v>70177.5</c:v>
                </c:pt>
                <c:pt idx="206">
                  <c:v>70224</c:v>
                </c:pt>
                <c:pt idx="207">
                  <c:v>70227</c:v>
                </c:pt>
                <c:pt idx="208">
                  <c:v>70233</c:v>
                </c:pt>
                <c:pt idx="209">
                  <c:v>70308.5</c:v>
                </c:pt>
                <c:pt idx="210">
                  <c:v>70309</c:v>
                </c:pt>
                <c:pt idx="211">
                  <c:v>70343.5</c:v>
                </c:pt>
                <c:pt idx="212">
                  <c:v>70423</c:v>
                </c:pt>
                <c:pt idx="213">
                  <c:v>70460</c:v>
                </c:pt>
                <c:pt idx="214">
                  <c:v>70460.5</c:v>
                </c:pt>
                <c:pt idx="215">
                  <c:v>70480.5</c:v>
                </c:pt>
                <c:pt idx="216">
                  <c:v>70481</c:v>
                </c:pt>
                <c:pt idx="217">
                  <c:v>70481</c:v>
                </c:pt>
                <c:pt idx="218">
                  <c:v>70481</c:v>
                </c:pt>
                <c:pt idx="219">
                  <c:v>70481</c:v>
                </c:pt>
                <c:pt idx="220">
                  <c:v>70485</c:v>
                </c:pt>
                <c:pt idx="221">
                  <c:v>70485</c:v>
                </c:pt>
                <c:pt idx="222">
                  <c:v>71428</c:v>
                </c:pt>
                <c:pt idx="223">
                  <c:v>71470</c:v>
                </c:pt>
                <c:pt idx="224">
                  <c:v>71472.5</c:v>
                </c:pt>
                <c:pt idx="225">
                  <c:v>71509</c:v>
                </c:pt>
                <c:pt idx="226">
                  <c:v>71511.5</c:v>
                </c:pt>
                <c:pt idx="227">
                  <c:v>71512</c:v>
                </c:pt>
                <c:pt idx="228">
                  <c:v>71554</c:v>
                </c:pt>
                <c:pt idx="229">
                  <c:v>71592.5</c:v>
                </c:pt>
                <c:pt idx="230">
                  <c:v>71644</c:v>
                </c:pt>
                <c:pt idx="231">
                  <c:v>71656</c:v>
                </c:pt>
                <c:pt idx="232">
                  <c:v>71658.5</c:v>
                </c:pt>
                <c:pt idx="233">
                  <c:v>71670.5</c:v>
                </c:pt>
                <c:pt idx="234">
                  <c:v>71782</c:v>
                </c:pt>
                <c:pt idx="235">
                  <c:v>71782</c:v>
                </c:pt>
                <c:pt idx="236">
                  <c:v>72367</c:v>
                </c:pt>
                <c:pt idx="237">
                  <c:v>72436</c:v>
                </c:pt>
                <c:pt idx="238">
                  <c:v>72498</c:v>
                </c:pt>
                <c:pt idx="239">
                  <c:v>72559.5</c:v>
                </c:pt>
                <c:pt idx="240">
                  <c:v>72749</c:v>
                </c:pt>
                <c:pt idx="241">
                  <c:v>73765.5</c:v>
                </c:pt>
                <c:pt idx="242">
                  <c:v>73928.5</c:v>
                </c:pt>
                <c:pt idx="243">
                  <c:v>74683.5</c:v>
                </c:pt>
                <c:pt idx="244">
                  <c:v>74857.5</c:v>
                </c:pt>
                <c:pt idx="245">
                  <c:v>75719.5</c:v>
                </c:pt>
                <c:pt idx="246">
                  <c:v>75812.5</c:v>
                </c:pt>
                <c:pt idx="247">
                  <c:v>75813</c:v>
                </c:pt>
                <c:pt idx="248">
                  <c:v>75897.5</c:v>
                </c:pt>
                <c:pt idx="249">
                  <c:v>76955</c:v>
                </c:pt>
                <c:pt idx="250">
                  <c:v>78975</c:v>
                </c:pt>
              </c:numCache>
            </c:numRef>
          </c:xVal>
          <c:yVal>
            <c:numRef>
              <c:f>A!$M$21:$M$876</c:f>
              <c:numCache>
                <c:formatCode>General</c:formatCode>
                <c:ptCount val="85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ABB-4F40-BB90-523A4A86EFEB}"/>
            </c:ext>
          </c:extLst>
        </c:ser>
        <c:ser>
          <c:idx val="6"/>
          <c:order val="6"/>
          <c:tx>
            <c:strRef>
              <c:f>A!$N$20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A!$D$21:$D$92</c:f>
                <c:numCache>
                  <c:formatCode>General</c:formatCode>
                  <c:ptCount val="7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9">
                    <c:v>0</c:v>
                  </c:pt>
                  <c:pt idx="32">
                    <c:v>0</c:v>
                  </c:pt>
                  <c:pt idx="33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</c:numCache>
              </c:numRef>
            </c:plus>
            <c:minus>
              <c:numRef>
                <c:f>A!$D$21:$D$92</c:f>
                <c:numCache>
                  <c:formatCode>General</c:formatCode>
                  <c:ptCount val="7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9">
                    <c:v>0</c:v>
                  </c:pt>
                  <c:pt idx="32">
                    <c:v>0</c:v>
                  </c:pt>
                  <c:pt idx="33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A!$F$21:$F$876</c:f>
              <c:numCache>
                <c:formatCode>General</c:formatCode>
                <c:ptCount val="856"/>
                <c:pt idx="0">
                  <c:v>-6198.5</c:v>
                </c:pt>
                <c:pt idx="1">
                  <c:v>-5182</c:v>
                </c:pt>
                <c:pt idx="2">
                  <c:v>0.5</c:v>
                </c:pt>
                <c:pt idx="3">
                  <c:v>0.5</c:v>
                </c:pt>
                <c:pt idx="4">
                  <c:v>3.5</c:v>
                </c:pt>
                <c:pt idx="5">
                  <c:v>9.5</c:v>
                </c:pt>
                <c:pt idx="6">
                  <c:v>12</c:v>
                </c:pt>
                <c:pt idx="7">
                  <c:v>15</c:v>
                </c:pt>
                <c:pt idx="8">
                  <c:v>21</c:v>
                </c:pt>
                <c:pt idx="9">
                  <c:v>61.5</c:v>
                </c:pt>
                <c:pt idx="10">
                  <c:v>96.5</c:v>
                </c:pt>
                <c:pt idx="11">
                  <c:v>114.5</c:v>
                </c:pt>
                <c:pt idx="12">
                  <c:v>117</c:v>
                </c:pt>
                <c:pt idx="13">
                  <c:v>207.5</c:v>
                </c:pt>
                <c:pt idx="14">
                  <c:v>210.5</c:v>
                </c:pt>
                <c:pt idx="15">
                  <c:v>280.5</c:v>
                </c:pt>
                <c:pt idx="16">
                  <c:v>283.5</c:v>
                </c:pt>
                <c:pt idx="17">
                  <c:v>298</c:v>
                </c:pt>
                <c:pt idx="18">
                  <c:v>1189.5</c:v>
                </c:pt>
                <c:pt idx="19">
                  <c:v>1204</c:v>
                </c:pt>
                <c:pt idx="20">
                  <c:v>1207</c:v>
                </c:pt>
                <c:pt idx="21">
                  <c:v>11551.5</c:v>
                </c:pt>
                <c:pt idx="22">
                  <c:v>11621.5</c:v>
                </c:pt>
                <c:pt idx="23">
                  <c:v>11671</c:v>
                </c:pt>
                <c:pt idx="24">
                  <c:v>11755.5</c:v>
                </c:pt>
                <c:pt idx="25">
                  <c:v>11831.5</c:v>
                </c:pt>
                <c:pt idx="26">
                  <c:v>11846</c:v>
                </c:pt>
                <c:pt idx="27">
                  <c:v>11893</c:v>
                </c:pt>
                <c:pt idx="28">
                  <c:v>11893</c:v>
                </c:pt>
                <c:pt idx="29">
                  <c:v>12862.5</c:v>
                </c:pt>
                <c:pt idx="30">
                  <c:v>12862.5</c:v>
                </c:pt>
                <c:pt idx="31">
                  <c:v>13827</c:v>
                </c:pt>
                <c:pt idx="32">
                  <c:v>13905.5</c:v>
                </c:pt>
                <c:pt idx="33">
                  <c:v>14031</c:v>
                </c:pt>
                <c:pt idx="34">
                  <c:v>14031</c:v>
                </c:pt>
                <c:pt idx="35">
                  <c:v>15030.5</c:v>
                </c:pt>
                <c:pt idx="36">
                  <c:v>15091.5</c:v>
                </c:pt>
                <c:pt idx="37">
                  <c:v>15944.5</c:v>
                </c:pt>
                <c:pt idx="38">
                  <c:v>16064.5</c:v>
                </c:pt>
                <c:pt idx="39">
                  <c:v>16064.5</c:v>
                </c:pt>
                <c:pt idx="40">
                  <c:v>17069.5</c:v>
                </c:pt>
                <c:pt idx="41">
                  <c:v>17244.5</c:v>
                </c:pt>
                <c:pt idx="42">
                  <c:v>28971.5</c:v>
                </c:pt>
                <c:pt idx="43">
                  <c:v>28974</c:v>
                </c:pt>
                <c:pt idx="44">
                  <c:v>28974.5</c:v>
                </c:pt>
                <c:pt idx="45">
                  <c:v>33145</c:v>
                </c:pt>
                <c:pt idx="46">
                  <c:v>33171</c:v>
                </c:pt>
                <c:pt idx="47">
                  <c:v>33174</c:v>
                </c:pt>
                <c:pt idx="48">
                  <c:v>33439.5</c:v>
                </c:pt>
                <c:pt idx="49">
                  <c:v>33442.5</c:v>
                </c:pt>
                <c:pt idx="50">
                  <c:v>34520.5</c:v>
                </c:pt>
                <c:pt idx="51">
                  <c:v>35316</c:v>
                </c:pt>
                <c:pt idx="52">
                  <c:v>35386.5</c:v>
                </c:pt>
                <c:pt idx="53">
                  <c:v>35576</c:v>
                </c:pt>
                <c:pt idx="54">
                  <c:v>35595.5</c:v>
                </c:pt>
                <c:pt idx="55">
                  <c:v>38473</c:v>
                </c:pt>
                <c:pt idx="56">
                  <c:v>39429.5</c:v>
                </c:pt>
                <c:pt idx="57">
                  <c:v>39429.5</c:v>
                </c:pt>
                <c:pt idx="58">
                  <c:v>39709.5</c:v>
                </c:pt>
                <c:pt idx="59">
                  <c:v>40743</c:v>
                </c:pt>
                <c:pt idx="60">
                  <c:v>40776</c:v>
                </c:pt>
                <c:pt idx="61">
                  <c:v>41680.5</c:v>
                </c:pt>
                <c:pt idx="62">
                  <c:v>41681</c:v>
                </c:pt>
                <c:pt idx="63">
                  <c:v>41777</c:v>
                </c:pt>
                <c:pt idx="64">
                  <c:v>41777</c:v>
                </c:pt>
                <c:pt idx="65">
                  <c:v>41829.5</c:v>
                </c:pt>
                <c:pt idx="66">
                  <c:v>41835.5</c:v>
                </c:pt>
                <c:pt idx="67">
                  <c:v>41835.5</c:v>
                </c:pt>
                <c:pt idx="68">
                  <c:v>41835.5</c:v>
                </c:pt>
                <c:pt idx="69">
                  <c:v>42554.5</c:v>
                </c:pt>
                <c:pt idx="70">
                  <c:v>42560.5</c:v>
                </c:pt>
                <c:pt idx="71">
                  <c:v>42752.5</c:v>
                </c:pt>
                <c:pt idx="72">
                  <c:v>42752.5</c:v>
                </c:pt>
                <c:pt idx="73">
                  <c:v>42755.5</c:v>
                </c:pt>
                <c:pt idx="74">
                  <c:v>42755.5</c:v>
                </c:pt>
                <c:pt idx="75">
                  <c:v>42770</c:v>
                </c:pt>
                <c:pt idx="76">
                  <c:v>42776.5</c:v>
                </c:pt>
                <c:pt idx="77">
                  <c:v>43065</c:v>
                </c:pt>
                <c:pt idx="78">
                  <c:v>43983.5</c:v>
                </c:pt>
                <c:pt idx="79">
                  <c:v>45986.5</c:v>
                </c:pt>
                <c:pt idx="80">
                  <c:v>46057.5</c:v>
                </c:pt>
                <c:pt idx="81">
                  <c:v>46060.5</c:v>
                </c:pt>
                <c:pt idx="82">
                  <c:v>46094.5</c:v>
                </c:pt>
                <c:pt idx="83">
                  <c:v>46123.5</c:v>
                </c:pt>
                <c:pt idx="84">
                  <c:v>46126.5</c:v>
                </c:pt>
                <c:pt idx="85">
                  <c:v>46129.5</c:v>
                </c:pt>
                <c:pt idx="86">
                  <c:v>47026.5</c:v>
                </c:pt>
                <c:pt idx="87">
                  <c:v>47041</c:v>
                </c:pt>
                <c:pt idx="88">
                  <c:v>47041</c:v>
                </c:pt>
                <c:pt idx="89">
                  <c:v>47070.5</c:v>
                </c:pt>
                <c:pt idx="90">
                  <c:v>49001.5</c:v>
                </c:pt>
                <c:pt idx="91">
                  <c:v>50615.5</c:v>
                </c:pt>
                <c:pt idx="92">
                  <c:v>51228</c:v>
                </c:pt>
                <c:pt idx="93">
                  <c:v>51259.5</c:v>
                </c:pt>
                <c:pt idx="94">
                  <c:v>51259.5</c:v>
                </c:pt>
                <c:pt idx="95">
                  <c:v>51405.5</c:v>
                </c:pt>
                <c:pt idx="96">
                  <c:v>52495</c:v>
                </c:pt>
                <c:pt idx="97">
                  <c:v>52495.5</c:v>
                </c:pt>
                <c:pt idx="98">
                  <c:v>53240.5</c:v>
                </c:pt>
                <c:pt idx="99">
                  <c:v>53313.5</c:v>
                </c:pt>
                <c:pt idx="100">
                  <c:v>53462</c:v>
                </c:pt>
                <c:pt idx="101">
                  <c:v>53462</c:v>
                </c:pt>
                <c:pt idx="102">
                  <c:v>53495</c:v>
                </c:pt>
                <c:pt idx="103">
                  <c:v>54373.5</c:v>
                </c:pt>
                <c:pt idx="104">
                  <c:v>54373.5</c:v>
                </c:pt>
                <c:pt idx="105">
                  <c:v>54418</c:v>
                </c:pt>
                <c:pt idx="106">
                  <c:v>54450</c:v>
                </c:pt>
                <c:pt idx="107">
                  <c:v>54532</c:v>
                </c:pt>
                <c:pt idx="108">
                  <c:v>54585</c:v>
                </c:pt>
                <c:pt idx="109">
                  <c:v>54611</c:v>
                </c:pt>
                <c:pt idx="110">
                  <c:v>55250.5</c:v>
                </c:pt>
                <c:pt idx="111">
                  <c:v>55594.5</c:v>
                </c:pt>
                <c:pt idx="112">
                  <c:v>55633.5</c:v>
                </c:pt>
                <c:pt idx="113">
                  <c:v>55656.5</c:v>
                </c:pt>
                <c:pt idx="114">
                  <c:v>55659.5</c:v>
                </c:pt>
                <c:pt idx="115">
                  <c:v>56331.5</c:v>
                </c:pt>
                <c:pt idx="116">
                  <c:v>56331.5</c:v>
                </c:pt>
                <c:pt idx="117">
                  <c:v>56704.5</c:v>
                </c:pt>
                <c:pt idx="118">
                  <c:v>57690</c:v>
                </c:pt>
                <c:pt idx="119">
                  <c:v>57782.5</c:v>
                </c:pt>
                <c:pt idx="120">
                  <c:v>58721.5</c:v>
                </c:pt>
                <c:pt idx="121">
                  <c:v>58823.5</c:v>
                </c:pt>
                <c:pt idx="122">
                  <c:v>58837</c:v>
                </c:pt>
                <c:pt idx="123">
                  <c:v>58849.5</c:v>
                </c:pt>
                <c:pt idx="124">
                  <c:v>59830.5</c:v>
                </c:pt>
                <c:pt idx="125">
                  <c:v>60838.5</c:v>
                </c:pt>
                <c:pt idx="126">
                  <c:v>60964.5</c:v>
                </c:pt>
                <c:pt idx="127">
                  <c:v>60977.5</c:v>
                </c:pt>
                <c:pt idx="128">
                  <c:v>60977.5</c:v>
                </c:pt>
                <c:pt idx="129">
                  <c:v>60977.5</c:v>
                </c:pt>
                <c:pt idx="130">
                  <c:v>60984.5</c:v>
                </c:pt>
                <c:pt idx="131">
                  <c:v>60990</c:v>
                </c:pt>
                <c:pt idx="132">
                  <c:v>61043.5</c:v>
                </c:pt>
                <c:pt idx="133">
                  <c:v>61067</c:v>
                </c:pt>
                <c:pt idx="134">
                  <c:v>61964</c:v>
                </c:pt>
                <c:pt idx="135">
                  <c:v>62028</c:v>
                </c:pt>
                <c:pt idx="136">
                  <c:v>62042</c:v>
                </c:pt>
                <c:pt idx="137">
                  <c:v>62042</c:v>
                </c:pt>
                <c:pt idx="138">
                  <c:v>62042</c:v>
                </c:pt>
                <c:pt idx="139">
                  <c:v>62112.5</c:v>
                </c:pt>
                <c:pt idx="140">
                  <c:v>62112.5</c:v>
                </c:pt>
                <c:pt idx="141">
                  <c:v>62874.5</c:v>
                </c:pt>
                <c:pt idx="142">
                  <c:v>62933</c:v>
                </c:pt>
                <c:pt idx="143">
                  <c:v>62934</c:v>
                </c:pt>
                <c:pt idx="144">
                  <c:v>62934</c:v>
                </c:pt>
                <c:pt idx="145">
                  <c:v>63135</c:v>
                </c:pt>
                <c:pt idx="146">
                  <c:v>63160.5</c:v>
                </c:pt>
                <c:pt idx="147">
                  <c:v>63160.5</c:v>
                </c:pt>
                <c:pt idx="148">
                  <c:v>63160.5</c:v>
                </c:pt>
                <c:pt idx="149">
                  <c:v>63292</c:v>
                </c:pt>
                <c:pt idx="150">
                  <c:v>63849.5</c:v>
                </c:pt>
                <c:pt idx="151">
                  <c:v>63984</c:v>
                </c:pt>
                <c:pt idx="152">
                  <c:v>63987</c:v>
                </c:pt>
                <c:pt idx="153">
                  <c:v>64083.5</c:v>
                </c:pt>
                <c:pt idx="154">
                  <c:v>64238.5</c:v>
                </c:pt>
                <c:pt idx="155">
                  <c:v>64277.5</c:v>
                </c:pt>
                <c:pt idx="156">
                  <c:v>64303.5</c:v>
                </c:pt>
                <c:pt idx="157">
                  <c:v>64338.5</c:v>
                </c:pt>
                <c:pt idx="158">
                  <c:v>64970</c:v>
                </c:pt>
                <c:pt idx="159">
                  <c:v>64990.5</c:v>
                </c:pt>
                <c:pt idx="160">
                  <c:v>65106.5</c:v>
                </c:pt>
                <c:pt idx="161">
                  <c:v>65229</c:v>
                </c:pt>
                <c:pt idx="162">
                  <c:v>65272</c:v>
                </c:pt>
                <c:pt idx="163">
                  <c:v>65286.5</c:v>
                </c:pt>
                <c:pt idx="164">
                  <c:v>65303.5</c:v>
                </c:pt>
                <c:pt idx="165">
                  <c:v>65379.5</c:v>
                </c:pt>
                <c:pt idx="166">
                  <c:v>66319.5</c:v>
                </c:pt>
                <c:pt idx="167">
                  <c:v>66966.5</c:v>
                </c:pt>
                <c:pt idx="168">
                  <c:v>67271</c:v>
                </c:pt>
                <c:pt idx="169">
                  <c:v>67295</c:v>
                </c:pt>
                <c:pt idx="170">
                  <c:v>67332</c:v>
                </c:pt>
                <c:pt idx="171">
                  <c:v>67400.5</c:v>
                </c:pt>
                <c:pt idx="172">
                  <c:v>68302.5</c:v>
                </c:pt>
                <c:pt idx="173">
                  <c:v>68305</c:v>
                </c:pt>
                <c:pt idx="174">
                  <c:v>68311</c:v>
                </c:pt>
                <c:pt idx="175">
                  <c:v>68311</c:v>
                </c:pt>
                <c:pt idx="176">
                  <c:v>68311</c:v>
                </c:pt>
                <c:pt idx="177">
                  <c:v>68320.5</c:v>
                </c:pt>
                <c:pt idx="178">
                  <c:v>68320.5</c:v>
                </c:pt>
                <c:pt idx="179">
                  <c:v>68323.5</c:v>
                </c:pt>
                <c:pt idx="180">
                  <c:v>68335</c:v>
                </c:pt>
                <c:pt idx="181">
                  <c:v>68335</c:v>
                </c:pt>
                <c:pt idx="182">
                  <c:v>68381</c:v>
                </c:pt>
                <c:pt idx="183">
                  <c:v>68381</c:v>
                </c:pt>
                <c:pt idx="184">
                  <c:v>68381</c:v>
                </c:pt>
                <c:pt idx="185">
                  <c:v>68389.5</c:v>
                </c:pt>
                <c:pt idx="186">
                  <c:v>68389.5</c:v>
                </c:pt>
                <c:pt idx="187">
                  <c:v>68390</c:v>
                </c:pt>
                <c:pt idx="188">
                  <c:v>68427.5</c:v>
                </c:pt>
                <c:pt idx="189">
                  <c:v>68465.5</c:v>
                </c:pt>
                <c:pt idx="190">
                  <c:v>68465.5</c:v>
                </c:pt>
                <c:pt idx="191">
                  <c:v>68465.5</c:v>
                </c:pt>
                <c:pt idx="192">
                  <c:v>68472</c:v>
                </c:pt>
                <c:pt idx="193">
                  <c:v>68472</c:v>
                </c:pt>
                <c:pt idx="194">
                  <c:v>69296.5</c:v>
                </c:pt>
                <c:pt idx="195">
                  <c:v>69296.5</c:v>
                </c:pt>
                <c:pt idx="196">
                  <c:v>69424.5</c:v>
                </c:pt>
                <c:pt idx="197">
                  <c:v>69424.5</c:v>
                </c:pt>
                <c:pt idx="198">
                  <c:v>69445</c:v>
                </c:pt>
                <c:pt idx="199">
                  <c:v>69445</c:v>
                </c:pt>
                <c:pt idx="200">
                  <c:v>69467.5</c:v>
                </c:pt>
                <c:pt idx="201">
                  <c:v>69553</c:v>
                </c:pt>
                <c:pt idx="202">
                  <c:v>69553</c:v>
                </c:pt>
                <c:pt idx="203">
                  <c:v>69604.5</c:v>
                </c:pt>
                <c:pt idx="204">
                  <c:v>69604.5</c:v>
                </c:pt>
                <c:pt idx="205">
                  <c:v>70177.5</c:v>
                </c:pt>
                <c:pt idx="206">
                  <c:v>70224</c:v>
                </c:pt>
                <c:pt idx="207">
                  <c:v>70227</c:v>
                </c:pt>
                <c:pt idx="208">
                  <c:v>70233</c:v>
                </c:pt>
                <c:pt idx="209">
                  <c:v>70308.5</c:v>
                </c:pt>
                <c:pt idx="210">
                  <c:v>70309</c:v>
                </c:pt>
                <c:pt idx="211">
                  <c:v>70343.5</c:v>
                </c:pt>
                <c:pt idx="212">
                  <c:v>70423</c:v>
                </c:pt>
                <c:pt idx="213">
                  <c:v>70460</c:v>
                </c:pt>
                <c:pt idx="214">
                  <c:v>70460.5</c:v>
                </c:pt>
                <c:pt idx="215">
                  <c:v>70480.5</c:v>
                </c:pt>
                <c:pt idx="216">
                  <c:v>70481</c:v>
                </c:pt>
                <c:pt idx="217">
                  <c:v>70481</c:v>
                </c:pt>
                <c:pt idx="218">
                  <c:v>70481</c:v>
                </c:pt>
                <c:pt idx="219">
                  <c:v>70481</c:v>
                </c:pt>
                <c:pt idx="220">
                  <c:v>70485</c:v>
                </c:pt>
                <c:pt idx="221">
                  <c:v>70485</c:v>
                </c:pt>
                <c:pt idx="222">
                  <c:v>71428</c:v>
                </c:pt>
                <c:pt idx="223">
                  <c:v>71470</c:v>
                </c:pt>
                <c:pt idx="224">
                  <c:v>71472.5</c:v>
                </c:pt>
                <c:pt idx="225">
                  <c:v>71509</c:v>
                </c:pt>
                <c:pt idx="226">
                  <c:v>71511.5</c:v>
                </c:pt>
                <c:pt idx="227">
                  <c:v>71512</c:v>
                </c:pt>
                <c:pt idx="228">
                  <c:v>71554</c:v>
                </c:pt>
                <c:pt idx="229">
                  <c:v>71592.5</c:v>
                </c:pt>
                <c:pt idx="230">
                  <c:v>71644</c:v>
                </c:pt>
                <c:pt idx="231">
                  <c:v>71656</c:v>
                </c:pt>
                <c:pt idx="232">
                  <c:v>71658.5</c:v>
                </c:pt>
                <c:pt idx="233">
                  <c:v>71670.5</c:v>
                </c:pt>
                <c:pt idx="234">
                  <c:v>71782</c:v>
                </c:pt>
                <c:pt idx="235">
                  <c:v>71782</c:v>
                </c:pt>
                <c:pt idx="236">
                  <c:v>72367</c:v>
                </c:pt>
                <c:pt idx="237">
                  <c:v>72436</c:v>
                </c:pt>
                <c:pt idx="238">
                  <c:v>72498</c:v>
                </c:pt>
                <c:pt idx="239">
                  <c:v>72559.5</c:v>
                </c:pt>
                <c:pt idx="240">
                  <c:v>72749</c:v>
                </c:pt>
                <c:pt idx="241">
                  <c:v>73765.5</c:v>
                </c:pt>
                <c:pt idx="242">
                  <c:v>73928.5</c:v>
                </c:pt>
                <c:pt idx="243">
                  <c:v>74683.5</c:v>
                </c:pt>
                <c:pt idx="244">
                  <c:v>74857.5</c:v>
                </c:pt>
                <c:pt idx="245">
                  <c:v>75719.5</c:v>
                </c:pt>
                <c:pt idx="246">
                  <c:v>75812.5</c:v>
                </c:pt>
                <c:pt idx="247">
                  <c:v>75813</c:v>
                </c:pt>
                <c:pt idx="248">
                  <c:v>75897.5</c:v>
                </c:pt>
                <c:pt idx="249">
                  <c:v>76955</c:v>
                </c:pt>
                <c:pt idx="250">
                  <c:v>78975</c:v>
                </c:pt>
              </c:numCache>
            </c:numRef>
          </c:xVal>
          <c:yVal>
            <c:numRef>
              <c:f>A!$N$21:$N$876</c:f>
              <c:numCache>
                <c:formatCode>General</c:formatCode>
                <c:ptCount val="85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ABB-4F40-BB90-523A4A86EFEB}"/>
            </c:ext>
          </c:extLst>
        </c:ser>
        <c:ser>
          <c:idx val="7"/>
          <c:order val="7"/>
          <c:tx>
            <c:strRef>
              <c:f>A!$O$20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A!$F$21:$F$876</c:f>
              <c:numCache>
                <c:formatCode>General</c:formatCode>
                <c:ptCount val="856"/>
                <c:pt idx="0">
                  <c:v>-6198.5</c:v>
                </c:pt>
                <c:pt idx="1">
                  <c:v>-5182</c:v>
                </c:pt>
                <c:pt idx="2">
                  <c:v>0.5</c:v>
                </c:pt>
                <c:pt idx="3">
                  <c:v>0.5</c:v>
                </c:pt>
                <c:pt idx="4">
                  <c:v>3.5</c:v>
                </c:pt>
                <c:pt idx="5">
                  <c:v>9.5</c:v>
                </c:pt>
                <c:pt idx="6">
                  <c:v>12</c:v>
                </c:pt>
                <c:pt idx="7">
                  <c:v>15</c:v>
                </c:pt>
                <c:pt idx="8">
                  <c:v>21</c:v>
                </c:pt>
                <c:pt idx="9">
                  <c:v>61.5</c:v>
                </c:pt>
                <c:pt idx="10">
                  <c:v>96.5</c:v>
                </c:pt>
                <c:pt idx="11">
                  <c:v>114.5</c:v>
                </c:pt>
                <c:pt idx="12">
                  <c:v>117</c:v>
                </c:pt>
                <c:pt idx="13">
                  <c:v>207.5</c:v>
                </c:pt>
                <c:pt idx="14">
                  <c:v>210.5</c:v>
                </c:pt>
                <c:pt idx="15">
                  <c:v>280.5</c:v>
                </c:pt>
                <c:pt idx="16">
                  <c:v>283.5</c:v>
                </c:pt>
                <c:pt idx="17">
                  <c:v>298</c:v>
                </c:pt>
                <c:pt idx="18">
                  <c:v>1189.5</c:v>
                </c:pt>
                <c:pt idx="19">
                  <c:v>1204</c:v>
                </c:pt>
                <c:pt idx="20">
                  <c:v>1207</c:v>
                </c:pt>
                <c:pt idx="21">
                  <c:v>11551.5</c:v>
                </c:pt>
                <c:pt idx="22">
                  <c:v>11621.5</c:v>
                </c:pt>
                <c:pt idx="23">
                  <c:v>11671</c:v>
                </c:pt>
                <c:pt idx="24">
                  <c:v>11755.5</c:v>
                </c:pt>
                <c:pt idx="25">
                  <c:v>11831.5</c:v>
                </c:pt>
                <c:pt idx="26">
                  <c:v>11846</c:v>
                </c:pt>
                <c:pt idx="27">
                  <c:v>11893</c:v>
                </c:pt>
                <c:pt idx="28">
                  <c:v>11893</c:v>
                </c:pt>
                <c:pt idx="29">
                  <c:v>12862.5</c:v>
                </c:pt>
                <c:pt idx="30">
                  <c:v>12862.5</c:v>
                </c:pt>
                <c:pt idx="31">
                  <c:v>13827</c:v>
                </c:pt>
                <c:pt idx="32">
                  <c:v>13905.5</c:v>
                </c:pt>
                <c:pt idx="33">
                  <c:v>14031</c:v>
                </c:pt>
                <c:pt idx="34">
                  <c:v>14031</c:v>
                </c:pt>
                <c:pt idx="35">
                  <c:v>15030.5</c:v>
                </c:pt>
                <c:pt idx="36">
                  <c:v>15091.5</c:v>
                </c:pt>
                <c:pt idx="37">
                  <c:v>15944.5</c:v>
                </c:pt>
                <c:pt idx="38">
                  <c:v>16064.5</c:v>
                </c:pt>
                <c:pt idx="39">
                  <c:v>16064.5</c:v>
                </c:pt>
                <c:pt idx="40">
                  <c:v>17069.5</c:v>
                </c:pt>
                <c:pt idx="41">
                  <c:v>17244.5</c:v>
                </c:pt>
                <c:pt idx="42">
                  <c:v>28971.5</c:v>
                </c:pt>
                <c:pt idx="43">
                  <c:v>28974</c:v>
                </c:pt>
                <c:pt idx="44">
                  <c:v>28974.5</c:v>
                </c:pt>
                <c:pt idx="45">
                  <c:v>33145</c:v>
                </c:pt>
                <c:pt idx="46">
                  <c:v>33171</c:v>
                </c:pt>
                <c:pt idx="47">
                  <c:v>33174</c:v>
                </c:pt>
                <c:pt idx="48">
                  <c:v>33439.5</c:v>
                </c:pt>
                <c:pt idx="49">
                  <c:v>33442.5</c:v>
                </c:pt>
                <c:pt idx="50">
                  <c:v>34520.5</c:v>
                </c:pt>
                <c:pt idx="51">
                  <c:v>35316</c:v>
                </c:pt>
                <c:pt idx="52">
                  <c:v>35386.5</c:v>
                </c:pt>
                <c:pt idx="53">
                  <c:v>35576</c:v>
                </c:pt>
                <c:pt idx="54">
                  <c:v>35595.5</c:v>
                </c:pt>
                <c:pt idx="55">
                  <c:v>38473</c:v>
                </c:pt>
                <c:pt idx="56">
                  <c:v>39429.5</c:v>
                </c:pt>
                <c:pt idx="57">
                  <c:v>39429.5</c:v>
                </c:pt>
                <c:pt idx="58">
                  <c:v>39709.5</c:v>
                </c:pt>
                <c:pt idx="59">
                  <c:v>40743</c:v>
                </c:pt>
                <c:pt idx="60">
                  <c:v>40776</c:v>
                </c:pt>
                <c:pt idx="61">
                  <c:v>41680.5</c:v>
                </c:pt>
                <c:pt idx="62">
                  <c:v>41681</c:v>
                </c:pt>
                <c:pt idx="63">
                  <c:v>41777</c:v>
                </c:pt>
                <c:pt idx="64">
                  <c:v>41777</c:v>
                </c:pt>
                <c:pt idx="65">
                  <c:v>41829.5</c:v>
                </c:pt>
                <c:pt idx="66">
                  <c:v>41835.5</c:v>
                </c:pt>
                <c:pt idx="67">
                  <c:v>41835.5</c:v>
                </c:pt>
                <c:pt idx="68">
                  <c:v>41835.5</c:v>
                </c:pt>
                <c:pt idx="69">
                  <c:v>42554.5</c:v>
                </c:pt>
                <c:pt idx="70">
                  <c:v>42560.5</c:v>
                </c:pt>
                <c:pt idx="71">
                  <c:v>42752.5</c:v>
                </c:pt>
                <c:pt idx="72">
                  <c:v>42752.5</c:v>
                </c:pt>
                <c:pt idx="73">
                  <c:v>42755.5</c:v>
                </c:pt>
                <c:pt idx="74">
                  <c:v>42755.5</c:v>
                </c:pt>
                <c:pt idx="75">
                  <c:v>42770</c:v>
                </c:pt>
                <c:pt idx="76">
                  <c:v>42776.5</c:v>
                </c:pt>
                <c:pt idx="77">
                  <c:v>43065</c:v>
                </c:pt>
                <c:pt idx="78">
                  <c:v>43983.5</c:v>
                </c:pt>
                <c:pt idx="79">
                  <c:v>45986.5</c:v>
                </c:pt>
                <c:pt idx="80">
                  <c:v>46057.5</c:v>
                </c:pt>
                <c:pt idx="81">
                  <c:v>46060.5</c:v>
                </c:pt>
                <c:pt idx="82">
                  <c:v>46094.5</c:v>
                </c:pt>
                <c:pt idx="83">
                  <c:v>46123.5</c:v>
                </c:pt>
                <c:pt idx="84">
                  <c:v>46126.5</c:v>
                </c:pt>
                <c:pt idx="85">
                  <c:v>46129.5</c:v>
                </c:pt>
                <c:pt idx="86">
                  <c:v>47026.5</c:v>
                </c:pt>
                <c:pt idx="87">
                  <c:v>47041</c:v>
                </c:pt>
                <c:pt idx="88">
                  <c:v>47041</c:v>
                </c:pt>
                <c:pt idx="89">
                  <c:v>47070.5</c:v>
                </c:pt>
                <c:pt idx="90">
                  <c:v>49001.5</c:v>
                </c:pt>
                <c:pt idx="91">
                  <c:v>50615.5</c:v>
                </c:pt>
                <c:pt idx="92">
                  <c:v>51228</c:v>
                </c:pt>
                <c:pt idx="93">
                  <c:v>51259.5</c:v>
                </c:pt>
                <c:pt idx="94">
                  <c:v>51259.5</c:v>
                </c:pt>
                <c:pt idx="95">
                  <c:v>51405.5</c:v>
                </c:pt>
                <c:pt idx="96">
                  <c:v>52495</c:v>
                </c:pt>
                <c:pt idx="97">
                  <c:v>52495.5</c:v>
                </c:pt>
                <c:pt idx="98">
                  <c:v>53240.5</c:v>
                </c:pt>
                <c:pt idx="99">
                  <c:v>53313.5</c:v>
                </c:pt>
                <c:pt idx="100">
                  <c:v>53462</c:v>
                </c:pt>
                <c:pt idx="101">
                  <c:v>53462</c:v>
                </c:pt>
                <c:pt idx="102">
                  <c:v>53495</c:v>
                </c:pt>
                <c:pt idx="103">
                  <c:v>54373.5</c:v>
                </c:pt>
                <c:pt idx="104">
                  <c:v>54373.5</c:v>
                </c:pt>
                <c:pt idx="105">
                  <c:v>54418</c:v>
                </c:pt>
                <c:pt idx="106">
                  <c:v>54450</c:v>
                </c:pt>
                <c:pt idx="107">
                  <c:v>54532</c:v>
                </c:pt>
                <c:pt idx="108">
                  <c:v>54585</c:v>
                </c:pt>
                <c:pt idx="109">
                  <c:v>54611</c:v>
                </c:pt>
                <c:pt idx="110">
                  <c:v>55250.5</c:v>
                </c:pt>
                <c:pt idx="111">
                  <c:v>55594.5</c:v>
                </c:pt>
                <c:pt idx="112">
                  <c:v>55633.5</c:v>
                </c:pt>
                <c:pt idx="113">
                  <c:v>55656.5</c:v>
                </c:pt>
                <c:pt idx="114">
                  <c:v>55659.5</c:v>
                </c:pt>
                <c:pt idx="115">
                  <c:v>56331.5</c:v>
                </c:pt>
                <c:pt idx="116">
                  <c:v>56331.5</c:v>
                </c:pt>
                <c:pt idx="117">
                  <c:v>56704.5</c:v>
                </c:pt>
                <c:pt idx="118">
                  <c:v>57690</c:v>
                </c:pt>
                <c:pt idx="119">
                  <c:v>57782.5</c:v>
                </c:pt>
                <c:pt idx="120">
                  <c:v>58721.5</c:v>
                </c:pt>
                <c:pt idx="121">
                  <c:v>58823.5</c:v>
                </c:pt>
                <c:pt idx="122">
                  <c:v>58837</c:v>
                </c:pt>
                <c:pt idx="123">
                  <c:v>58849.5</c:v>
                </c:pt>
                <c:pt idx="124">
                  <c:v>59830.5</c:v>
                </c:pt>
                <c:pt idx="125">
                  <c:v>60838.5</c:v>
                </c:pt>
                <c:pt idx="126">
                  <c:v>60964.5</c:v>
                </c:pt>
                <c:pt idx="127">
                  <c:v>60977.5</c:v>
                </c:pt>
                <c:pt idx="128">
                  <c:v>60977.5</c:v>
                </c:pt>
                <c:pt idx="129">
                  <c:v>60977.5</c:v>
                </c:pt>
                <c:pt idx="130">
                  <c:v>60984.5</c:v>
                </c:pt>
                <c:pt idx="131">
                  <c:v>60990</c:v>
                </c:pt>
                <c:pt idx="132">
                  <c:v>61043.5</c:v>
                </c:pt>
                <c:pt idx="133">
                  <c:v>61067</c:v>
                </c:pt>
                <c:pt idx="134">
                  <c:v>61964</c:v>
                </c:pt>
                <c:pt idx="135">
                  <c:v>62028</c:v>
                </c:pt>
                <c:pt idx="136">
                  <c:v>62042</c:v>
                </c:pt>
                <c:pt idx="137">
                  <c:v>62042</c:v>
                </c:pt>
                <c:pt idx="138">
                  <c:v>62042</c:v>
                </c:pt>
                <c:pt idx="139">
                  <c:v>62112.5</c:v>
                </c:pt>
                <c:pt idx="140">
                  <c:v>62112.5</c:v>
                </c:pt>
                <c:pt idx="141">
                  <c:v>62874.5</c:v>
                </c:pt>
                <c:pt idx="142">
                  <c:v>62933</c:v>
                </c:pt>
                <c:pt idx="143">
                  <c:v>62934</c:v>
                </c:pt>
                <c:pt idx="144">
                  <c:v>62934</c:v>
                </c:pt>
                <c:pt idx="145">
                  <c:v>63135</c:v>
                </c:pt>
                <c:pt idx="146">
                  <c:v>63160.5</c:v>
                </c:pt>
                <c:pt idx="147">
                  <c:v>63160.5</c:v>
                </c:pt>
                <c:pt idx="148">
                  <c:v>63160.5</c:v>
                </c:pt>
                <c:pt idx="149">
                  <c:v>63292</c:v>
                </c:pt>
                <c:pt idx="150">
                  <c:v>63849.5</c:v>
                </c:pt>
                <c:pt idx="151">
                  <c:v>63984</c:v>
                </c:pt>
                <c:pt idx="152">
                  <c:v>63987</c:v>
                </c:pt>
                <c:pt idx="153">
                  <c:v>64083.5</c:v>
                </c:pt>
                <c:pt idx="154">
                  <c:v>64238.5</c:v>
                </c:pt>
                <c:pt idx="155">
                  <c:v>64277.5</c:v>
                </c:pt>
                <c:pt idx="156">
                  <c:v>64303.5</c:v>
                </c:pt>
                <c:pt idx="157">
                  <c:v>64338.5</c:v>
                </c:pt>
                <c:pt idx="158">
                  <c:v>64970</c:v>
                </c:pt>
                <c:pt idx="159">
                  <c:v>64990.5</c:v>
                </c:pt>
                <c:pt idx="160">
                  <c:v>65106.5</c:v>
                </c:pt>
                <c:pt idx="161">
                  <c:v>65229</c:v>
                </c:pt>
                <c:pt idx="162">
                  <c:v>65272</c:v>
                </c:pt>
                <c:pt idx="163">
                  <c:v>65286.5</c:v>
                </c:pt>
                <c:pt idx="164">
                  <c:v>65303.5</c:v>
                </c:pt>
                <c:pt idx="165">
                  <c:v>65379.5</c:v>
                </c:pt>
                <c:pt idx="166">
                  <c:v>66319.5</c:v>
                </c:pt>
                <c:pt idx="167">
                  <c:v>66966.5</c:v>
                </c:pt>
                <c:pt idx="168">
                  <c:v>67271</c:v>
                </c:pt>
                <c:pt idx="169">
                  <c:v>67295</c:v>
                </c:pt>
                <c:pt idx="170">
                  <c:v>67332</c:v>
                </c:pt>
                <c:pt idx="171">
                  <c:v>67400.5</c:v>
                </c:pt>
                <c:pt idx="172">
                  <c:v>68302.5</c:v>
                </c:pt>
                <c:pt idx="173">
                  <c:v>68305</c:v>
                </c:pt>
                <c:pt idx="174">
                  <c:v>68311</c:v>
                </c:pt>
                <c:pt idx="175">
                  <c:v>68311</c:v>
                </c:pt>
                <c:pt idx="176">
                  <c:v>68311</c:v>
                </c:pt>
                <c:pt idx="177">
                  <c:v>68320.5</c:v>
                </c:pt>
                <c:pt idx="178">
                  <c:v>68320.5</c:v>
                </c:pt>
                <c:pt idx="179">
                  <c:v>68323.5</c:v>
                </c:pt>
                <c:pt idx="180">
                  <c:v>68335</c:v>
                </c:pt>
                <c:pt idx="181">
                  <c:v>68335</c:v>
                </c:pt>
                <c:pt idx="182">
                  <c:v>68381</c:v>
                </c:pt>
                <c:pt idx="183">
                  <c:v>68381</c:v>
                </c:pt>
                <c:pt idx="184">
                  <c:v>68381</c:v>
                </c:pt>
                <c:pt idx="185">
                  <c:v>68389.5</c:v>
                </c:pt>
                <c:pt idx="186">
                  <c:v>68389.5</c:v>
                </c:pt>
                <c:pt idx="187">
                  <c:v>68390</c:v>
                </c:pt>
                <c:pt idx="188">
                  <c:v>68427.5</c:v>
                </c:pt>
                <c:pt idx="189">
                  <c:v>68465.5</c:v>
                </c:pt>
                <c:pt idx="190">
                  <c:v>68465.5</c:v>
                </c:pt>
                <c:pt idx="191">
                  <c:v>68465.5</c:v>
                </c:pt>
                <c:pt idx="192">
                  <c:v>68472</c:v>
                </c:pt>
                <c:pt idx="193">
                  <c:v>68472</c:v>
                </c:pt>
                <c:pt idx="194">
                  <c:v>69296.5</c:v>
                </c:pt>
                <c:pt idx="195">
                  <c:v>69296.5</c:v>
                </c:pt>
                <c:pt idx="196">
                  <c:v>69424.5</c:v>
                </c:pt>
                <c:pt idx="197">
                  <c:v>69424.5</c:v>
                </c:pt>
                <c:pt idx="198">
                  <c:v>69445</c:v>
                </c:pt>
                <c:pt idx="199">
                  <c:v>69445</c:v>
                </c:pt>
                <c:pt idx="200">
                  <c:v>69467.5</c:v>
                </c:pt>
                <c:pt idx="201">
                  <c:v>69553</c:v>
                </c:pt>
                <c:pt idx="202">
                  <c:v>69553</c:v>
                </c:pt>
                <c:pt idx="203">
                  <c:v>69604.5</c:v>
                </c:pt>
                <c:pt idx="204">
                  <c:v>69604.5</c:v>
                </c:pt>
                <c:pt idx="205">
                  <c:v>70177.5</c:v>
                </c:pt>
                <c:pt idx="206">
                  <c:v>70224</c:v>
                </c:pt>
                <c:pt idx="207">
                  <c:v>70227</c:v>
                </c:pt>
                <c:pt idx="208">
                  <c:v>70233</c:v>
                </c:pt>
                <c:pt idx="209">
                  <c:v>70308.5</c:v>
                </c:pt>
                <c:pt idx="210">
                  <c:v>70309</c:v>
                </c:pt>
                <c:pt idx="211">
                  <c:v>70343.5</c:v>
                </c:pt>
                <c:pt idx="212">
                  <c:v>70423</c:v>
                </c:pt>
                <c:pt idx="213">
                  <c:v>70460</c:v>
                </c:pt>
                <c:pt idx="214">
                  <c:v>70460.5</c:v>
                </c:pt>
                <c:pt idx="215">
                  <c:v>70480.5</c:v>
                </c:pt>
                <c:pt idx="216">
                  <c:v>70481</c:v>
                </c:pt>
                <c:pt idx="217">
                  <c:v>70481</c:v>
                </c:pt>
                <c:pt idx="218">
                  <c:v>70481</c:v>
                </c:pt>
                <c:pt idx="219">
                  <c:v>70481</c:v>
                </c:pt>
                <c:pt idx="220">
                  <c:v>70485</c:v>
                </c:pt>
                <c:pt idx="221">
                  <c:v>70485</c:v>
                </c:pt>
                <c:pt idx="222">
                  <c:v>71428</c:v>
                </c:pt>
                <c:pt idx="223">
                  <c:v>71470</c:v>
                </c:pt>
                <c:pt idx="224">
                  <c:v>71472.5</c:v>
                </c:pt>
                <c:pt idx="225">
                  <c:v>71509</c:v>
                </c:pt>
                <c:pt idx="226">
                  <c:v>71511.5</c:v>
                </c:pt>
                <c:pt idx="227">
                  <c:v>71512</c:v>
                </c:pt>
                <c:pt idx="228">
                  <c:v>71554</c:v>
                </c:pt>
                <c:pt idx="229">
                  <c:v>71592.5</c:v>
                </c:pt>
                <c:pt idx="230">
                  <c:v>71644</c:v>
                </c:pt>
                <c:pt idx="231">
                  <c:v>71656</c:v>
                </c:pt>
                <c:pt idx="232">
                  <c:v>71658.5</c:v>
                </c:pt>
                <c:pt idx="233">
                  <c:v>71670.5</c:v>
                </c:pt>
                <c:pt idx="234">
                  <c:v>71782</c:v>
                </c:pt>
                <c:pt idx="235">
                  <c:v>71782</c:v>
                </c:pt>
                <c:pt idx="236">
                  <c:v>72367</c:v>
                </c:pt>
                <c:pt idx="237">
                  <c:v>72436</c:v>
                </c:pt>
                <c:pt idx="238">
                  <c:v>72498</c:v>
                </c:pt>
                <c:pt idx="239">
                  <c:v>72559.5</c:v>
                </c:pt>
                <c:pt idx="240">
                  <c:v>72749</c:v>
                </c:pt>
                <c:pt idx="241">
                  <c:v>73765.5</c:v>
                </c:pt>
                <c:pt idx="242">
                  <c:v>73928.5</c:v>
                </c:pt>
                <c:pt idx="243">
                  <c:v>74683.5</c:v>
                </c:pt>
                <c:pt idx="244">
                  <c:v>74857.5</c:v>
                </c:pt>
                <c:pt idx="245">
                  <c:v>75719.5</c:v>
                </c:pt>
                <c:pt idx="246">
                  <c:v>75812.5</c:v>
                </c:pt>
                <c:pt idx="247">
                  <c:v>75813</c:v>
                </c:pt>
                <c:pt idx="248">
                  <c:v>75897.5</c:v>
                </c:pt>
                <c:pt idx="249">
                  <c:v>76955</c:v>
                </c:pt>
                <c:pt idx="250">
                  <c:v>78975</c:v>
                </c:pt>
              </c:numCache>
            </c:numRef>
          </c:xVal>
          <c:yVal>
            <c:numRef>
              <c:f>A!$O$21:$O$876</c:f>
              <c:numCache>
                <c:formatCode>General</c:formatCode>
                <c:ptCount val="856"/>
                <c:pt idx="172">
                  <c:v>-8.378797288878026E-3</c:v>
                </c:pt>
                <c:pt idx="173">
                  <c:v>-8.3889558991266377E-3</c:v>
                </c:pt>
                <c:pt idx="174">
                  <c:v>-8.4133365637233393E-3</c:v>
                </c:pt>
                <c:pt idx="175">
                  <c:v>-8.4133365637233393E-3</c:v>
                </c:pt>
                <c:pt idx="176">
                  <c:v>-8.4133365637233393E-3</c:v>
                </c:pt>
                <c:pt idx="177">
                  <c:v>-8.4519392826681305E-3</c:v>
                </c:pt>
                <c:pt idx="178">
                  <c:v>-8.4519392826681305E-3</c:v>
                </c:pt>
                <c:pt idx="179">
                  <c:v>-8.4641296149665091E-3</c:v>
                </c:pt>
                <c:pt idx="180">
                  <c:v>-8.5108592221102009E-3</c:v>
                </c:pt>
                <c:pt idx="181">
                  <c:v>-8.5108592221102009E-3</c:v>
                </c:pt>
                <c:pt idx="182">
                  <c:v>-8.697777650684968E-3</c:v>
                </c:pt>
                <c:pt idx="183">
                  <c:v>-8.697777650684968E-3</c:v>
                </c:pt>
                <c:pt idx="184">
                  <c:v>-8.697777650684968E-3</c:v>
                </c:pt>
                <c:pt idx="185">
                  <c:v>-8.7323169255303368E-3</c:v>
                </c:pt>
                <c:pt idx="186">
                  <c:v>-8.7323169255303368E-3</c:v>
                </c:pt>
                <c:pt idx="187">
                  <c:v>-8.734348647580048E-3</c:v>
                </c:pt>
                <c:pt idx="188">
                  <c:v>-8.8867278013095019E-3</c:v>
                </c:pt>
                <c:pt idx="189">
                  <c:v>-9.041138677088667E-3</c:v>
                </c:pt>
                <c:pt idx="190">
                  <c:v>-9.041138677088667E-3</c:v>
                </c:pt>
                <c:pt idx="191">
                  <c:v>-9.041138677088667E-3</c:v>
                </c:pt>
                <c:pt idx="192">
                  <c:v>-9.0675510637351353E-3</c:v>
                </c:pt>
                <c:pt idx="193">
                  <c:v>-9.0675510637351353E-3</c:v>
                </c:pt>
                <c:pt idx="194">
                  <c:v>-1.2417860723733187E-2</c:v>
                </c:pt>
                <c:pt idx="195">
                  <c:v>-1.2417860723733187E-2</c:v>
                </c:pt>
                <c:pt idx="196">
                  <c:v>-1.2937981568463042E-2</c:v>
                </c:pt>
                <c:pt idx="197">
                  <c:v>-1.2937981568463042E-2</c:v>
                </c:pt>
                <c:pt idx="198">
                  <c:v>-1.3021282172501758E-2</c:v>
                </c:pt>
                <c:pt idx="199">
                  <c:v>-1.3021282172501758E-2</c:v>
                </c:pt>
                <c:pt idx="200">
                  <c:v>-1.311270966473943E-2</c:v>
                </c:pt>
                <c:pt idx="201">
                  <c:v>-1.3460134135242607E-2</c:v>
                </c:pt>
                <c:pt idx="202">
                  <c:v>-1.3460134135242607E-2</c:v>
                </c:pt>
                <c:pt idx="203">
                  <c:v>-1.3669401506364365E-2</c:v>
                </c:pt>
                <c:pt idx="204">
                  <c:v>-1.3669401506364365E-2</c:v>
                </c:pt>
                <c:pt idx="205">
                  <c:v>-1.5997754975350276E-2</c:v>
                </c:pt>
                <c:pt idx="206">
                  <c:v>-1.618670512597481E-2</c:v>
                </c:pt>
                <c:pt idx="207">
                  <c:v>-1.6198895458273133E-2</c:v>
                </c:pt>
                <c:pt idx="208">
                  <c:v>-1.6223276122869834E-2</c:v>
                </c:pt>
                <c:pt idx="209">
                  <c:v>-1.6530066152378453E-2</c:v>
                </c:pt>
                <c:pt idx="210">
                  <c:v>-1.653209787442822E-2</c:v>
                </c:pt>
                <c:pt idx="211">
                  <c:v>-1.6672286695859295E-2</c:v>
                </c:pt>
                <c:pt idx="212">
                  <c:v>-1.6995330501765715E-2</c:v>
                </c:pt>
                <c:pt idx="213">
                  <c:v>-1.7145677933445402E-2</c:v>
                </c:pt>
                <c:pt idx="214">
                  <c:v>-1.7147709655495169E-2</c:v>
                </c:pt>
                <c:pt idx="215">
                  <c:v>-1.7228978537484174E-2</c:v>
                </c:pt>
                <c:pt idx="216">
                  <c:v>-1.7231010259533941E-2</c:v>
                </c:pt>
                <c:pt idx="217">
                  <c:v>-1.7231010259533941E-2</c:v>
                </c:pt>
                <c:pt idx="218">
                  <c:v>-1.7231010259533941E-2</c:v>
                </c:pt>
                <c:pt idx="219">
                  <c:v>-1.7231010259533941E-2</c:v>
                </c:pt>
                <c:pt idx="220">
                  <c:v>-1.7247264035931742E-2</c:v>
                </c:pt>
                <c:pt idx="221">
                  <c:v>-1.7247264035931742E-2</c:v>
                </c:pt>
                <c:pt idx="222">
                  <c:v>-2.1079091821714857E-2</c:v>
                </c:pt>
                <c:pt idx="223">
                  <c:v>-2.1249756473891823E-2</c:v>
                </c:pt>
                <c:pt idx="224">
                  <c:v>-2.1259915084140435E-2</c:v>
                </c:pt>
                <c:pt idx="225">
                  <c:v>-2.1408230793770411E-2</c:v>
                </c:pt>
                <c:pt idx="226">
                  <c:v>-2.1418389404019078E-2</c:v>
                </c:pt>
                <c:pt idx="227">
                  <c:v>-2.1420421126068789E-2</c:v>
                </c:pt>
                <c:pt idx="229">
                  <c:v>-2.1747528376074687E-2</c:v>
                </c:pt>
                <c:pt idx="230">
                  <c:v>-2.1956795747196445E-2</c:v>
                </c:pt>
                <c:pt idx="231">
                  <c:v>-2.2005557076389848E-2</c:v>
                </c:pt>
                <c:pt idx="232">
                  <c:v>-2.2015715686638515E-2</c:v>
                </c:pt>
                <c:pt idx="233">
                  <c:v>-2.2064477015831918E-2</c:v>
                </c:pt>
                <c:pt idx="234">
                  <c:v>-2.2517551032920802E-2</c:v>
                </c:pt>
                <c:pt idx="235">
                  <c:v>-2.2517551032920802E-2</c:v>
                </c:pt>
                <c:pt idx="236">
                  <c:v>-2.4894665831100116E-2</c:v>
                </c:pt>
                <c:pt idx="237">
                  <c:v>-2.5175043473962322E-2</c:v>
                </c:pt>
                <c:pt idx="238">
                  <c:v>-2.5426977008128349E-2</c:v>
                </c:pt>
                <c:pt idx="239">
                  <c:v>-2.5676878820244609E-2</c:v>
                </c:pt>
                <c:pt idx="240">
                  <c:v>-2.6446901477090778E-2</c:v>
                </c:pt>
                <c:pt idx="241">
                  <c:v>-3.0577392404183557E-2</c:v>
                </c:pt>
                <c:pt idx="242">
                  <c:v>-3.1239733792394253E-2</c:v>
                </c:pt>
                <c:pt idx="243">
                  <c:v>-3.4307634087480388E-2</c:v>
                </c:pt>
                <c:pt idx="244">
                  <c:v>-3.5014673360785009E-2</c:v>
                </c:pt>
                <c:pt idx="245">
                  <c:v>-3.8517362174512515E-2</c:v>
                </c:pt>
                <c:pt idx="246">
                  <c:v>-3.8895262475761583E-2</c:v>
                </c:pt>
                <c:pt idx="247">
                  <c:v>-3.8897294197811294E-2</c:v>
                </c:pt>
                <c:pt idx="248">
                  <c:v>-3.9240655224214993E-2</c:v>
                </c:pt>
                <c:pt idx="249">
                  <c:v>-4.3537747359385315E-2</c:v>
                </c:pt>
                <c:pt idx="250">
                  <c:v>-5.1745904440278101E-2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ABB-4F40-BB90-523A4A86EFEB}"/>
            </c:ext>
          </c:extLst>
        </c:ser>
        <c:ser>
          <c:idx val="8"/>
          <c:order val="8"/>
          <c:tx>
            <c:strRef>
              <c:f>A!$Y$1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A!$X$2:$X$30</c:f>
              <c:numCache>
                <c:formatCode>General</c:formatCode>
                <c:ptCount val="29"/>
                <c:pt idx="0">
                  <c:v>-9000</c:v>
                </c:pt>
                <c:pt idx="1">
                  <c:v>-6000</c:v>
                </c:pt>
                <c:pt idx="2">
                  <c:v>-3000</c:v>
                </c:pt>
                <c:pt idx="3">
                  <c:v>0</c:v>
                </c:pt>
                <c:pt idx="4">
                  <c:v>3000</c:v>
                </c:pt>
                <c:pt idx="5">
                  <c:v>6000</c:v>
                </c:pt>
                <c:pt idx="6">
                  <c:v>9000</c:v>
                </c:pt>
                <c:pt idx="7">
                  <c:v>12000</c:v>
                </c:pt>
                <c:pt idx="8">
                  <c:v>15000</c:v>
                </c:pt>
                <c:pt idx="9">
                  <c:v>18000</c:v>
                </c:pt>
                <c:pt idx="10">
                  <c:v>21000</c:v>
                </c:pt>
                <c:pt idx="11">
                  <c:v>24000</c:v>
                </c:pt>
                <c:pt idx="12">
                  <c:v>27000</c:v>
                </c:pt>
                <c:pt idx="13">
                  <c:v>30000</c:v>
                </c:pt>
                <c:pt idx="14">
                  <c:v>33000</c:v>
                </c:pt>
                <c:pt idx="15">
                  <c:v>36000</c:v>
                </c:pt>
                <c:pt idx="16">
                  <c:v>39000</c:v>
                </c:pt>
                <c:pt idx="17">
                  <c:v>42000</c:v>
                </c:pt>
                <c:pt idx="18">
                  <c:v>45000</c:v>
                </c:pt>
                <c:pt idx="19">
                  <c:v>48000</c:v>
                </c:pt>
                <c:pt idx="20">
                  <c:v>51000</c:v>
                </c:pt>
                <c:pt idx="21">
                  <c:v>54000</c:v>
                </c:pt>
                <c:pt idx="22">
                  <c:v>57000</c:v>
                </c:pt>
                <c:pt idx="23">
                  <c:v>60000</c:v>
                </c:pt>
                <c:pt idx="24">
                  <c:v>63000</c:v>
                </c:pt>
                <c:pt idx="25">
                  <c:v>66000</c:v>
                </c:pt>
                <c:pt idx="26">
                  <c:v>69000</c:v>
                </c:pt>
                <c:pt idx="27">
                  <c:v>72000</c:v>
                </c:pt>
                <c:pt idx="28">
                  <c:v>75000</c:v>
                </c:pt>
              </c:numCache>
            </c:numRef>
          </c:xVal>
          <c:yVal>
            <c:numRef>
              <c:f>A!$Y$2:$Y$30</c:f>
              <c:numCache>
                <c:formatCode>General</c:formatCode>
                <c:ptCount val="29"/>
                <c:pt idx="0">
                  <c:v>-0.24395789538499454</c:v>
                </c:pt>
                <c:pt idx="1">
                  <c:v>-0.21904749416675012</c:v>
                </c:pt>
                <c:pt idx="2">
                  <c:v>-0.19541418710015976</c:v>
                </c:pt>
                <c:pt idx="3">
                  <c:v>-0.1730579741852234</c:v>
                </c:pt>
                <c:pt idx="4">
                  <c:v>-0.15197885542194109</c:v>
                </c:pt>
                <c:pt idx="5">
                  <c:v>-0.13217683081031278</c:v>
                </c:pt>
                <c:pt idx="6">
                  <c:v>-0.11365190035033855</c:v>
                </c:pt>
                <c:pt idx="7">
                  <c:v>-9.6404064042018317E-2</c:v>
                </c:pt>
                <c:pt idx="8">
                  <c:v>-8.0433321885352127E-2</c:v>
                </c:pt>
                <c:pt idx="9">
                  <c:v>-6.573967388033998E-2</c:v>
                </c:pt>
                <c:pt idx="10">
                  <c:v>-5.2323120026981848E-2</c:v>
                </c:pt>
                <c:pt idx="11">
                  <c:v>-4.0183660325277745E-2</c:v>
                </c:pt>
                <c:pt idx="12">
                  <c:v>-2.9321294775227678E-2</c:v>
                </c:pt>
                <c:pt idx="13">
                  <c:v>-1.9736023376831641E-2</c:v>
                </c:pt>
                <c:pt idx="14">
                  <c:v>-1.1427846130089639E-2</c:v>
                </c:pt>
                <c:pt idx="15">
                  <c:v>-4.3967630350016801E-3</c:v>
                </c:pt>
                <c:pt idx="16">
                  <c:v>1.3572259084322635E-3</c:v>
                </c:pt>
                <c:pt idx="17">
                  <c:v>5.8341207002121642E-3</c:v>
                </c:pt>
                <c:pt idx="18">
                  <c:v>9.0339213403380636E-3</c:v>
                </c:pt>
                <c:pt idx="19">
                  <c:v>1.0956627828809906E-2</c:v>
                </c:pt>
                <c:pt idx="20">
                  <c:v>1.160224016562772E-2</c:v>
                </c:pt>
                <c:pt idx="21">
                  <c:v>1.0970758350791504E-2</c:v>
                </c:pt>
                <c:pt idx="22">
                  <c:v>9.0621823843012594E-3</c:v>
                </c:pt>
                <c:pt idx="23">
                  <c:v>5.8765122661569857E-3</c:v>
                </c:pt>
                <c:pt idx="24">
                  <c:v>1.413747996358683E-3</c:v>
                </c:pt>
                <c:pt idx="25">
                  <c:v>-4.3261104250936766E-3</c:v>
                </c:pt>
                <c:pt idx="26">
                  <c:v>-1.1343062998200037E-2</c:v>
                </c:pt>
                <c:pt idx="27">
                  <c:v>-1.9637109722960455E-2</c:v>
                </c:pt>
                <c:pt idx="28">
                  <c:v>-2.9208250599374874E-2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ABB-4F40-BB90-523A4A86EFEB}"/>
            </c:ext>
          </c:extLst>
        </c:ser>
        <c:ser>
          <c:idx val="9"/>
          <c:order val="9"/>
          <c:tx>
            <c:strRef>
              <c:f>A!$U$20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A!$F$21:$F$876</c:f>
              <c:numCache>
                <c:formatCode>General</c:formatCode>
                <c:ptCount val="856"/>
                <c:pt idx="0">
                  <c:v>-6198.5</c:v>
                </c:pt>
                <c:pt idx="1">
                  <c:v>-5182</c:v>
                </c:pt>
                <c:pt idx="2">
                  <c:v>0.5</c:v>
                </c:pt>
                <c:pt idx="3">
                  <c:v>0.5</c:v>
                </c:pt>
                <c:pt idx="4">
                  <c:v>3.5</c:v>
                </c:pt>
                <c:pt idx="5">
                  <c:v>9.5</c:v>
                </c:pt>
                <c:pt idx="6">
                  <c:v>12</c:v>
                </c:pt>
                <c:pt idx="7">
                  <c:v>15</c:v>
                </c:pt>
                <c:pt idx="8">
                  <c:v>21</c:v>
                </c:pt>
                <c:pt idx="9">
                  <c:v>61.5</c:v>
                </c:pt>
                <c:pt idx="10">
                  <c:v>96.5</c:v>
                </c:pt>
                <c:pt idx="11">
                  <c:v>114.5</c:v>
                </c:pt>
                <c:pt idx="12">
                  <c:v>117</c:v>
                </c:pt>
                <c:pt idx="13">
                  <c:v>207.5</c:v>
                </c:pt>
                <c:pt idx="14">
                  <c:v>210.5</c:v>
                </c:pt>
                <c:pt idx="15">
                  <c:v>280.5</c:v>
                </c:pt>
                <c:pt idx="16">
                  <c:v>283.5</c:v>
                </c:pt>
                <c:pt idx="17">
                  <c:v>298</c:v>
                </c:pt>
                <c:pt idx="18">
                  <c:v>1189.5</c:v>
                </c:pt>
                <c:pt idx="19">
                  <c:v>1204</c:v>
                </c:pt>
                <c:pt idx="20">
                  <c:v>1207</c:v>
                </c:pt>
                <c:pt idx="21">
                  <c:v>11551.5</c:v>
                </c:pt>
                <c:pt idx="22">
                  <c:v>11621.5</c:v>
                </c:pt>
                <c:pt idx="23">
                  <c:v>11671</c:v>
                </c:pt>
                <c:pt idx="24">
                  <c:v>11755.5</c:v>
                </c:pt>
                <c:pt idx="25">
                  <c:v>11831.5</c:v>
                </c:pt>
                <c:pt idx="26">
                  <c:v>11846</c:v>
                </c:pt>
                <c:pt idx="27">
                  <c:v>11893</c:v>
                </c:pt>
                <c:pt idx="28">
                  <c:v>11893</c:v>
                </c:pt>
                <c:pt idx="29">
                  <c:v>12862.5</c:v>
                </c:pt>
                <c:pt idx="30">
                  <c:v>12862.5</c:v>
                </c:pt>
                <c:pt idx="31">
                  <c:v>13827</c:v>
                </c:pt>
                <c:pt idx="32">
                  <c:v>13905.5</c:v>
                </c:pt>
                <c:pt idx="33">
                  <c:v>14031</c:v>
                </c:pt>
                <c:pt idx="34">
                  <c:v>14031</c:v>
                </c:pt>
                <c:pt idx="35">
                  <c:v>15030.5</c:v>
                </c:pt>
                <c:pt idx="36">
                  <c:v>15091.5</c:v>
                </c:pt>
                <c:pt idx="37">
                  <c:v>15944.5</c:v>
                </c:pt>
                <c:pt idx="38">
                  <c:v>16064.5</c:v>
                </c:pt>
                <c:pt idx="39">
                  <c:v>16064.5</c:v>
                </c:pt>
                <c:pt idx="40">
                  <c:v>17069.5</c:v>
                </c:pt>
                <c:pt idx="41">
                  <c:v>17244.5</c:v>
                </c:pt>
                <c:pt idx="42">
                  <c:v>28971.5</c:v>
                </c:pt>
                <c:pt idx="43">
                  <c:v>28974</c:v>
                </c:pt>
                <c:pt idx="44">
                  <c:v>28974.5</c:v>
                </c:pt>
                <c:pt idx="45">
                  <c:v>33145</c:v>
                </c:pt>
                <c:pt idx="46">
                  <c:v>33171</c:v>
                </c:pt>
                <c:pt idx="47">
                  <c:v>33174</c:v>
                </c:pt>
                <c:pt idx="48">
                  <c:v>33439.5</c:v>
                </c:pt>
                <c:pt idx="49">
                  <c:v>33442.5</c:v>
                </c:pt>
                <c:pt idx="50">
                  <c:v>34520.5</c:v>
                </c:pt>
                <c:pt idx="51">
                  <c:v>35316</c:v>
                </c:pt>
                <c:pt idx="52">
                  <c:v>35386.5</c:v>
                </c:pt>
                <c:pt idx="53">
                  <c:v>35576</c:v>
                </c:pt>
                <c:pt idx="54">
                  <c:v>35595.5</c:v>
                </c:pt>
                <c:pt idx="55">
                  <c:v>38473</c:v>
                </c:pt>
                <c:pt idx="56">
                  <c:v>39429.5</c:v>
                </c:pt>
                <c:pt idx="57">
                  <c:v>39429.5</c:v>
                </c:pt>
                <c:pt idx="58">
                  <c:v>39709.5</c:v>
                </c:pt>
                <c:pt idx="59">
                  <c:v>40743</c:v>
                </c:pt>
                <c:pt idx="60">
                  <c:v>40776</c:v>
                </c:pt>
                <c:pt idx="61">
                  <c:v>41680.5</c:v>
                </c:pt>
                <c:pt idx="62">
                  <c:v>41681</c:v>
                </c:pt>
                <c:pt idx="63">
                  <c:v>41777</c:v>
                </c:pt>
                <c:pt idx="64">
                  <c:v>41777</c:v>
                </c:pt>
                <c:pt idx="65">
                  <c:v>41829.5</c:v>
                </c:pt>
                <c:pt idx="66">
                  <c:v>41835.5</c:v>
                </c:pt>
                <c:pt idx="67">
                  <c:v>41835.5</c:v>
                </c:pt>
                <c:pt idx="68">
                  <c:v>41835.5</c:v>
                </c:pt>
                <c:pt idx="69">
                  <c:v>42554.5</c:v>
                </c:pt>
                <c:pt idx="70">
                  <c:v>42560.5</c:v>
                </c:pt>
                <c:pt idx="71">
                  <c:v>42752.5</c:v>
                </c:pt>
                <c:pt idx="72">
                  <c:v>42752.5</c:v>
                </c:pt>
                <c:pt idx="73">
                  <c:v>42755.5</c:v>
                </c:pt>
                <c:pt idx="74">
                  <c:v>42755.5</c:v>
                </c:pt>
                <c:pt idx="75">
                  <c:v>42770</c:v>
                </c:pt>
                <c:pt idx="76">
                  <c:v>42776.5</c:v>
                </c:pt>
                <c:pt idx="77">
                  <c:v>43065</c:v>
                </c:pt>
                <c:pt idx="78">
                  <c:v>43983.5</c:v>
                </c:pt>
                <c:pt idx="79">
                  <c:v>45986.5</c:v>
                </c:pt>
                <c:pt idx="80">
                  <c:v>46057.5</c:v>
                </c:pt>
                <c:pt idx="81">
                  <c:v>46060.5</c:v>
                </c:pt>
                <c:pt idx="82">
                  <c:v>46094.5</c:v>
                </c:pt>
                <c:pt idx="83">
                  <c:v>46123.5</c:v>
                </c:pt>
                <c:pt idx="84">
                  <c:v>46126.5</c:v>
                </c:pt>
                <c:pt idx="85">
                  <c:v>46129.5</c:v>
                </c:pt>
                <c:pt idx="86">
                  <c:v>47026.5</c:v>
                </c:pt>
                <c:pt idx="87">
                  <c:v>47041</c:v>
                </c:pt>
                <c:pt idx="88">
                  <c:v>47041</c:v>
                </c:pt>
                <c:pt idx="89">
                  <c:v>47070.5</c:v>
                </c:pt>
                <c:pt idx="90">
                  <c:v>49001.5</c:v>
                </c:pt>
                <c:pt idx="91">
                  <c:v>50615.5</c:v>
                </c:pt>
                <c:pt idx="92">
                  <c:v>51228</c:v>
                </c:pt>
                <c:pt idx="93">
                  <c:v>51259.5</c:v>
                </c:pt>
                <c:pt idx="94">
                  <c:v>51259.5</c:v>
                </c:pt>
                <c:pt idx="95">
                  <c:v>51405.5</c:v>
                </c:pt>
                <c:pt idx="96">
                  <c:v>52495</c:v>
                </c:pt>
                <c:pt idx="97">
                  <c:v>52495.5</c:v>
                </c:pt>
                <c:pt idx="98">
                  <c:v>53240.5</c:v>
                </c:pt>
                <c:pt idx="99">
                  <c:v>53313.5</c:v>
                </c:pt>
                <c:pt idx="100">
                  <c:v>53462</c:v>
                </c:pt>
                <c:pt idx="101">
                  <c:v>53462</c:v>
                </c:pt>
                <c:pt idx="102">
                  <c:v>53495</c:v>
                </c:pt>
                <c:pt idx="103">
                  <c:v>54373.5</c:v>
                </c:pt>
                <c:pt idx="104">
                  <c:v>54373.5</c:v>
                </c:pt>
                <c:pt idx="105">
                  <c:v>54418</c:v>
                </c:pt>
                <c:pt idx="106">
                  <c:v>54450</c:v>
                </c:pt>
                <c:pt idx="107">
                  <c:v>54532</c:v>
                </c:pt>
                <c:pt idx="108">
                  <c:v>54585</c:v>
                </c:pt>
                <c:pt idx="109">
                  <c:v>54611</c:v>
                </c:pt>
                <c:pt idx="110">
                  <c:v>55250.5</c:v>
                </c:pt>
                <c:pt idx="111">
                  <c:v>55594.5</c:v>
                </c:pt>
                <c:pt idx="112">
                  <c:v>55633.5</c:v>
                </c:pt>
                <c:pt idx="113">
                  <c:v>55656.5</c:v>
                </c:pt>
                <c:pt idx="114">
                  <c:v>55659.5</c:v>
                </c:pt>
                <c:pt idx="115">
                  <c:v>56331.5</c:v>
                </c:pt>
                <c:pt idx="116">
                  <c:v>56331.5</c:v>
                </c:pt>
                <c:pt idx="117">
                  <c:v>56704.5</c:v>
                </c:pt>
                <c:pt idx="118">
                  <c:v>57690</c:v>
                </c:pt>
                <c:pt idx="119">
                  <c:v>57782.5</c:v>
                </c:pt>
                <c:pt idx="120">
                  <c:v>58721.5</c:v>
                </c:pt>
                <c:pt idx="121">
                  <c:v>58823.5</c:v>
                </c:pt>
                <c:pt idx="122">
                  <c:v>58837</c:v>
                </c:pt>
                <c:pt idx="123">
                  <c:v>58849.5</c:v>
                </c:pt>
                <c:pt idx="124">
                  <c:v>59830.5</c:v>
                </c:pt>
                <c:pt idx="125">
                  <c:v>60838.5</c:v>
                </c:pt>
                <c:pt idx="126">
                  <c:v>60964.5</c:v>
                </c:pt>
                <c:pt idx="127">
                  <c:v>60977.5</c:v>
                </c:pt>
                <c:pt idx="128">
                  <c:v>60977.5</c:v>
                </c:pt>
                <c:pt idx="129">
                  <c:v>60977.5</c:v>
                </c:pt>
                <c:pt idx="130">
                  <c:v>60984.5</c:v>
                </c:pt>
                <c:pt idx="131">
                  <c:v>60990</c:v>
                </c:pt>
                <c:pt idx="132">
                  <c:v>61043.5</c:v>
                </c:pt>
                <c:pt idx="133">
                  <c:v>61067</c:v>
                </c:pt>
                <c:pt idx="134">
                  <c:v>61964</c:v>
                </c:pt>
                <c:pt idx="135">
                  <c:v>62028</c:v>
                </c:pt>
                <c:pt idx="136">
                  <c:v>62042</c:v>
                </c:pt>
                <c:pt idx="137">
                  <c:v>62042</c:v>
                </c:pt>
                <c:pt idx="138">
                  <c:v>62042</c:v>
                </c:pt>
                <c:pt idx="139">
                  <c:v>62112.5</c:v>
                </c:pt>
                <c:pt idx="140">
                  <c:v>62112.5</c:v>
                </c:pt>
                <c:pt idx="141">
                  <c:v>62874.5</c:v>
                </c:pt>
                <c:pt idx="142">
                  <c:v>62933</c:v>
                </c:pt>
                <c:pt idx="143">
                  <c:v>62934</c:v>
                </c:pt>
                <c:pt idx="144">
                  <c:v>62934</c:v>
                </c:pt>
                <c:pt idx="145">
                  <c:v>63135</c:v>
                </c:pt>
                <c:pt idx="146">
                  <c:v>63160.5</c:v>
                </c:pt>
                <c:pt idx="147">
                  <c:v>63160.5</c:v>
                </c:pt>
                <c:pt idx="148">
                  <c:v>63160.5</c:v>
                </c:pt>
                <c:pt idx="149">
                  <c:v>63292</c:v>
                </c:pt>
                <c:pt idx="150">
                  <c:v>63849.5</c:v>
                </c:pt>
                <c:pt idx="151">
                  <c:v>63984</c:v>
                </c:pt>
                <c:pt idx="152">
                  <c:v>63987</c:v>
                </c:pt>
                <c:pt idx="153">
                  <c:v>64083.5</c:v>
                </c:pt>
                <c:pt idx="154">
                  <c:v>64238.5</c:v>
                </c:pt>
                <c:pt idx="155">
                  <c:v>64277.5</c:v>
                </c:pt>
                <c:pt idx="156">
                  <c:v>64303.5</c:v>
                </c:pt>
                <c:pt idx="157">
                  <c:v>64338.5</c:v>
                </c:pt>
                <c:pt idx="158">
                  <c:v>64970</c:v>
                </c:pt>
                <c:pt idx="159">
                  <c:v>64990.5</c:v>
                </c:pt>
                <c:pt idx="160">
                  <c:v>65106.5</c:v>
                </c:pt>
                <c:pt idx="161">
                  <c:v>65229</c:v>
                </c:pt>
                <c:pt idx="162">
                  <c:v>65272</c:v>
                </c:pt>
                <c:pt idx="163">
                  <c:v>65286.5</c:v>
                </c:pt>
                <c:pt idx="164">
                  <c:v>65303.5</c:v>
                </c:pt>
                <c:pt idx="165">
                  <c:v>65379.5</c:v>
                </c:pt>
                <c:pt idx="166">
                  <c:v>66319.5</c:v>
                </c:pt>
                <c:pt idx="167">
                  <c:v>66966.5</c:v>
                </c:pt>
                <c:pt idx="168">
                  <c:v>67271</c:v>
                </c:pt>
                <c:pt idx="169">
                  <c:v>67295</c:v>
                </c:pt>
                <c:pt idx="170">
                  <c:v>67332</c:v>
                </c:pt>
                <c:pt idx="171">
                  <c:v>67400.5</c:v>
                </c:pt>
                <c:pt idx="172">
                  <c:v>68302.5</c:v>
                </c:pt>
                <c:pt idx="173">
                  <c:v>68305</c:v>
                </c:pt>
                <c:pt idx="174">
                  <c:v>68311</c:v>
                </c:pt>
                <c:pt idx="175">
                  <c:v>68311</c:v>
                </c:pt>
                <c:pt idx="176">
                  <c:v>68311</c:v>
                </c:pt>
                <c:pt idx="177">
                  <c:v>68320.5</c:v>
                </c:pt>
                <c:pt idx="178">
                  <c:v>68320.5</c:v>
                </c:pt>
                <c:pt idx="179">
                  <c:v>68323.5</c:v>
                </c:pt>
                <c:pt idx="180">
                  <c:v>68335</c:v>
                </c:pt>
                <c:pt idx="181">
                  <c:v>68335</c:v>
                </c:pt>
                <c:pt idx="182">
                  <c:v>68381</c:v>
                </c:pt>
                <c:pt idx="183">
                  <c:v>68381</c:v>
                </c:pt>
                <c:pt idx="184">
                  <c:v>68381</c:v>
                </c:pt>
                <c:pt idx="185">
                  <c:v>68389.5</c:v>
                </c:pt>
                <c:pt idx="186">
                  <c:v>68389.5</c:v>
                </c:pt>
                <c:pt idx="187">
                  <c:v>68390</c:v>
                </c:pt>
                <c:pt idx="188">
                  <c:v>68427.5</c:v>
                </c:pt>
                <c:pt idx="189">
                  <c:v>68465.5</c:v>
                </c:pt>
                <c:pt idx="190">
                  <c:v>68465.5</c:v>
                </c:pt>
                <c:pt idx="191">
                  <c:v>68465.5</c:v>
                </c:pt>
                <c:pt idx="192">
                  <c:v>68472</c:v>
                </c:pt>
                <c:pt idx="193">
                  <c:v>68472</c:v>
                </c:pt>
                <c:pt idx="194">
                  <c:v>69296.5</c:v>
                </c:pt>
                <c:pt idx="195">
                  <c:v>69296.5</c:v>
                </c:pt>
                <c:pt idx="196">
                  <c:v>69424.5</c:v>
                </c:pt>
                <c:pt idx="197">
                  <c:v>69424.5</c:v>
                </c:pt>
                <c:pt idx="198">
                  <c:v>69445</c:v>
                </c:pt>
                <c:pt idx="199">
                  <c:v>69445</c:v>
                </c:pt>
                <c:pt idx="200">
                  <c:v>69467.5</c:v>
                </c:pt>
                <c:pt idx="201">
                  <c:v>69553</c:v>
                </c:pt>
                <c:pt idx="202">
                  <c:v>69553</c:v>
                </c:pt>
                <c:pt idx="203">
                  <c:v>69604.5</c:v>
                </c:pt>
                <c:pt idx="204">
                  <c:v>69604.5</c:v>
                </c:pt>
                <c:pt idx="205">
                  <c:v>70177.5</c:v>
                </c:pt>
                <c:pt idx="206">
                  <c:v>70224</c:v>
                </c:pt>
                <c:pt idx="207">
                  <c:v>70227</c:v>
                </c:pt>
                <c:pt idx="208">
                  <c:v>70233</c:v>
                </c:pt>
                <c:pt idx="209">
                  <c:v>70308.5</c:v>
                </c:pt>
                <c:pt idx="210">
                  <c:v>70309</c:v>
                </c:pt>
                <c:pt idx="211">
                  <c:v>70343.5</c:v>
                </c:pt>
                <c:pt idx="212">
                  <c:v>70423</c:v>
                </c:pt>
                <c:pt idx="213">
                  <c:v>70460</c:v>
                </c:pt>
                <c:pt idx="214">
                  <c:v>70460.5</c:v>
                </c:pt>
                <c:pt idx="215">
                  <c:v>70480.5</c:v>
                </c:pt>
                <c:pt idx="216">
                  <c:v>70481</c:v>
                </c:pt>
                <c:pt idx="217">
                  <c:v>70481</c:v>
                </c:pt>
                <c:pt idx="218">
                  <c:v>70481</c:v>
                </c:pt>
                <c:pt idx="219">
                  <c:v>70481</c:v>
                </c:pt>
                <c:pt idx="220">
                  <c:v>70485</c:v>
                </c:pt>
                <c:pt idx="221">
                  <c:v>70485</c:v>
                </c:pt>
                <c:pt idx="222">
                  <c:v>71428</c:v>
                </c:pt>
                <c:pt idx="223">
                  <c:v>71470</c:v>
                </c:pt>
                <c:pt idx="224">
                  <c:v>71472.5</c:v>
                </c:pt>
                <c:pt idx="225">
                  <c:v>71509</c:v>
                </c:pt>
                <c:pt idx="226">
                  <c:v>71511.5</c:v>
                </c:pt>
                <c:pt idx="227">
                  <c:v>71512</c:v>
                </c:pt>
                <c:pt idx="228">
                  <c:v>71554</c:v>
                </c:pt>
                <c:pt idx="229">
                  <c:v>71592.5</c:v>
                </c:pt>
                <c:pt idx="230">
                  <c:v>71644</c:v>
                </c:pt>
                <c:pt idx="231">
                  <c:v>71656</c:v>
                </c:pt>
                <c:pt idx="232">
                  <c:v>71658.5</c:v>
                </c:pt>
                <c:pt idx="233">
                  <c:v>71670.5</c:v>
                </c:pt>
                <c:pt idx="234">
                  <c:v>71782</c:v>
                </c:pt>
                <c:pt idx="235">
                  <c:v>71782</c:v>
                </c:pt>
                <c:pt idx="236">
                  <c:v>72367</c:v>
                </c:pt>
                <c:pt idx="237">
                  <c:v>72436</c:v>
                </c:pt>
                <c:pt idx="238">
                  <c:v>72498</c:v>
                </c:pt>
                <c:pt idx="239">
                  <c:v>72559.5</c:v>
                </c:pt>
                <c:pt idx="240">
                  <c:v>72749</c:v>
                </c:pt>
                <c:pt idx="241">
                  <c:v>73765.5</c:v>
                </c:pt>
                <c:pt idx="242">
                  <c:v>73928.5</c:v>
                </c:pt>
                <c:pt idx="243">
                  <c:v>74683.5</c:v>
                </c:pt>
                <c:pt idx="244">
                  <c:v>74857.5</c:v>
                </c:pt>
                <c:pt idx="245">
                  <c:v>75719.5</c:v>
                </c:pt>
                <c:pt idx="246">
                  <c:v>75812.5</c:v>
                </c:pt>
                <c:pt idx="247">
                  <c:v>75813</c:v>
                </c:pt>
                <c:pt idx="248">
                  <c:v>75897.5</c:v>
                </c:pt>
                <c:pt idx="249">
                  <c:v>76955</c:v>
                </c:pt>
                <c:pt idx="250">
                  <c:v>78975</c:v>
                </c:pt>
              </c:numCache>
            </c:numRef>
          </c:xVal>
          <c:yVal>
            <c:numRef>
              <c:f>A!$U$21:$U$876</c:f>
              <c:numCache>
                <c:formatCode>General</c:formatCode>
                <c:ptCount val="856"/>
                <c:pt idx="45">
                  <c:v>-7.3648870318720583E-2</c:v>
                </c:pt>
                <c:pt idx="50">
                  <c:v>4.8753768962342292E-2</c:v>
                </c:pt>
                <c:pt idx="77">
                  <c:v>8.5432686675630976E-2</c:v>
                </c:pt>
                <c:pt idx="172">
                  <c:v>8.1451667982037179E-2</c:v>
                </c:pt>
                <c:pt idx="179">
                  <c:v>-7.242920775024686E-2</c:v>
                </c:pt>
                <c:pt idx="224">
                  <c:v>2.2057568756281398E-2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5ABB-4F40-BB90-523A4A86E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7501000"/>
        <c:axId val="1"/>
      </c:scatterChart>
      <c:valAx>
        <c:axId val="777501000"/>
        <c:scaling>
          <c:orientation val="minMax"/>
          <c:max val="80000"/>
          <c:min val="-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312683402612958"/>
              <c:y val="0.874285714285714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"/>
          <c:min val="-0.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1036682615629984E-2"/>
              <c:y val="0.3942857142857142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750100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Relationship Id="rId4" Type="http://schemas.openxmlformats.org/officeDocument/2006/relationships/chart" Target="../charts/chart3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5" Type="http://schemas.openxmlformats.org/officeDocument/2006/relationships/chart" Target="../charts/chart16.xml"/><Relationship Id="rId4" Type="http://schemas.openxmlformats.org/officeDocument/2006/relationships/chart" Target="../charts/chart1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4" Type="http://schemas.openxmlformats.org/officeDocument/2006/relationships/chart" Target="../charts/chart21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4" Type="http://schemas.openxmlformats.org/officeDocument/2006/relationships/chart" Target="../charts/char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66674</xdr:colOff>
      <xdr:row>0</xdr:row>
      <xdr:rowOff>47625</xdr:rowOff>
    </xdr:from>
    <xdr:to>
      <xdr:col>17</xdr:col>
      <xdr:colOff>95249</xdr:colOff>
      <xdr:row>18</xdr:row>
      <xdr:rowOff>76200</xdr:rowOff>
    </xdr:to>
    <xdr:graphicFrame macro="">
      <xdr:nvGraphicFramePr>
        <xdr:cNvPr id="69694" name="Chart 2">
          <a:extLst>
            <a:ext uri="{FF2B5EF4-FFF2-40B4-BE49-F238E27FC236}">
              <a16:creationId xmlns:a16="http://schemas.microsoft.com/office/drawing/2014/main" id="{7998F7A5-78C5-F76D-D1E3-2CC4D566A5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295275</xdr:colOff>
      <xdr:row>0</xdr:row>
      <xdr:rowOff>38100</xdr:rowOff>
    </xdr:from>
    <xdr:to>
      <xdr:col>26</xdr:col>
      <xdr:colOff>619125</xdr:colOff>
      <xdr:row>18</xdr:row>
      <xdr:rowOff>85725</xdr:rowOff>
    </xdr:to>
    <xdr:graphicFrame macro="">
      <xdr:nvGraphicFramePr>
        <xdr:cNvPr id="69696" name="Chart 4">
          <a:extLst>
            <a:ext uri="{FF2B5EF4-FFF2-40B4-BE49-F238E27FC236}">
              <a16:creationId xmlns:a16="http://schemas.microsoft.com/office/drawing/2014/main" id="{F5E24421-E49F-1541-A876-4D644AE2B6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485775</xdr:colOff>
      <xdr:row>11</xdr:row>
      <xdr:rowOff>114300</xdr:rowOff>
    </xdr:from>
    <xdr:to>
      <xdr:col>19</xdr:col>
      <xdr:colOff>361950</xdr:colOff>
      <xdr:row>37</xdr:row>
      <xdr:rowOff>85725</xdr:rowOff>
    </xdr:to>
    <xdr:graphicFrame macro="">
      <xdr:nvGraphicFramePr>
        <xdr:cNvPr id="68616" name="Chart 1">
          <a:extLst>
            <a:ext uri="{FF2B5EF4-FFF2-40B4-BE49-F238E27FC236}">
              <a16:creationId xmlns:a16="http://schemas.microsoft.com/office/drawing/2014/main" id="{A23C4AF1-6E58-57D3-2FCD-ED5CBDFE28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28575</xdr:colOff>
      <xdr:row>0</xdr:row>
      <xdr:rowOff>0</xdr:rowOff>
    </xdr:from>
    <xdr:to>
      <xdr:col>17</xdr:col>
      <xdr:colOff>219075</xdr:colOff>
      <xdr:row>18</xdr:row>
      <xdr:rowOff>142875</xdr:rowOff>
    </xdr:to>
    <xdr:graphicFrame macro="">
      <xdr:nvGraphicFramePr>
        <xdr:cNvPr id="54301" name="Chart 1">
          <a:extLst>
            <a:ext uri="{FF2B5EF4-FFF2-40B4-BE49-F238E27FC236}">
              <a16:creationId xmlns:a16="http://schemas.microsoft.com/office/drawing/2014/main" id="{4BA38C64-40ED-F5A7-5EBE-94F48AA359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180975</xdr:colOff>
      <xdr:row>19</xdr:row>
      <xdr:rowOff>142875</xdr:rowOff>
    </xdr:from>
    <xdr:to>
      <xdr:col>40</xdr:col>
      <xdr:colOff>457200</xdr:colOff>
      <xdr:row>38</xdr:row>
      <xdr:rowOff>47625</xdr:rowOff>
    </xdr:to>
    <xdr:graphicFrame macro="">
      <xdr:nvGraphicFramePr>
        <xdr:cNvPr id="54302" name="Chart 2">
          <a:extLst>
            <a:ext uri="{FF2B5EF4-FFF2-40B4-BE49-F238E27FC236}">
              <a16:creationId xmlns:a16="http://schemas.microsoft.com/office/drawing/2014/main" id="{8CB18D00-A478-0E4E-727F-4B668CE9C0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371475</xdr:colOff>
      <xdr:row>0</xdr:row>
      <xdr:rowOff>209550</xdr:rowOff>
    </xdr:from>
    <xdr:to>
      <xdr:col>34</xdr:col>
      <xdr:colOff>571500</xdr:colOff>
      <xdr:row>18</xdr:row>
      <xdr:rowOff>76200</xdr:rowOff>
    </xdr:to>
    <xdr:graphicFrame macro="">
      <xdr:nvGraphicFramePr>
        <xdr:cNvPr id="54303" name="Chart 3">
          <a:extLst>
            <a:ext uri="{FF2B5EF4-FFF2-40B4-BE49-F238E27FC236}">
              <a16:creationId xmlns:a16="http://schemas.microsoft.com/office/drawing/2014/main" id="{84547653-9E4A-A659-7FC7-50E4739D3E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23</xdr:col>
      <xdr:colOff>371475</xdr:colOff>
      <xdr:row>26</xdr:row>
      <xdr:rowOff>0</xdr:rowOff>
    </xdr:from>
    <xdr:to>
      <xdr:col>31</xdr:col>
      <xdr:colOff>657225</xdr:colOff>
      <xdr:row>45</xdr:row>
      <xdr:rowOff>85725</xdr:rowOff>
    </xdr:to>
    <xdr:graphicFrame macro="">
      <xdr:nvGraphicFramePr>
        <xdr:cNvPr id="54304" name="Chart 4">
          <a:extLst>
            <a:ext uri="{FF2B5EF4-FFF2-40B4-BE49-F238E27FC236}">
              <a16:creationId xmlns:a16="http://schemas.microsoft.com/office/drawing/2014/main" id="{862D0FDB-AD4E-BC50-C6AC-EFAA0E9463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200025</xdr:colOff>
      <xdr:row>20</xdr:row>
      <xdr:rowOff>104775</xdr:rowOff>
    </xdr:from>
    <xdr:to>
      <xdr:col>19</xdr:col>
      <xdr:colOff>76200</xdr:colOff>
      <xdr:row>46</xdr:row>
      <xdr:rowOff>104775</xdr:rowOff>
    </xdr:to>
    <xdr:graphicFrame macro="">
      <xdr:nvGraphicFramePr>
        <xdr:cNvPr id="53256" name="Chart 1">
          <a:extLst>
            <a:ext uri="{FF2B5EF4-FFF2-40B4-BE49-F238E27FC236}">
              <a16:creationId xmlns:a16="http://schemas.microsoft.com/office/drawing/2014/main" id="{52F63A0B-18F8-4825-C9EF-D5347F11ED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19050</xdr:rowOff>
    </xdr:from>
    <xdr:to>
      <xdr:col>9</xdr:col>
      <xdr:colOff>314325</xdr:colOff>
      <xdr:row>16</xdr:row>
      <xdr:rowOff>76200</xdr:rowOff>
    </xdr:to>
    <xdr:graphicFrame macro="">
      <xdr:nvGraphicFramePr>
        <xdr:cNvPr id="2" name="Chart 5">
          <a:extLst>
            <a:ext uri="{FF2B5EF4-FFF2-40B4-BE49-F238E27FC236}">
              <a16:creationId xmlns:a16="http://schemas.microsoft.com/office/drawing/2014/main" id="{CAA9C46E-414C-0DAD-99AA-BBD588D5882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38100</xdr:colOff>
      <xdr:row>17</xdr:row>
      <xdr:rowOff>57150</xdr:rowOff>
    </xdr:from>
    <xdr:to>
      <xdr:col>9</xdr:col>
      <xdr:colOff>323850</xdr:colOff>
      <xdr:row>36</xdr:row>
      <xdr:rowOff>133350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2B5E1820-078C-64A0-6304-2BFE70FF8B0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504825</xdr:colOff>
      <xdr:row>17</xdr:row>
      <xdr:rowOff>47625</xdr:rowOff>
    </xdr:from>
    <xdr:to>
      <xdr:col>19</xdr:col>
      <xdr:colOff>171450</xdr:colOff>
      <xdr:row>36</xdr:row>
      <xdr:rowOff>123825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717FBA9F-8911-A788-FE64-89FABF86AF8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152400</xdr:colOff>
      <xdr:row>246</xdr:row>
      <xdr:rowOff>66675</xdr:rowOff>
    </xdr:from>
    <xdr:to>
      <xdr:col>31</xdr:col>
      <xdr:colOff>428625</xdr:colOff>
      <xdr:row>265</xdr:row>
      <xdr:rowOff>142875</xdr:rowOff>
    </xdr:to>
    <xdr:graphicFrame macro="">
      <xdr:nvGraphicFramePr>
        <xdr:cNvPr id="56358" name="Chart 2">
          <a:extLst>
            <a:ext uri="{FF2B5EF4-FFF2-40B4-BE49-F238E27FC236}">
              <a16:creationId xmlns:a16="http://schemas.microsoft.com/office/drawing/2014/main" id="{A881F8C5-947A-DAE5-56D6-44ACF05FDC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</xdr:colOff>
      <xdr:row>0</xdr:row>
      <xdr:rowOff>0</xdr:rowOff>
    </xdr:from>
    <xdr:to>
      <xdr:col>16</xdr:col>
      <xdr:colOff>209550</xdr:colOff>
      <xdr:row>18</xdr:row>
      <xdr:rowOff>38100</xdr:rowOff>
    </xdr:to>
    <xdr:graphicFrame macro="">
      <xdr:nvGraphicFramePr>
        <xdr:cNvPr id="56359" name="Chart 4">
          <a:extLst>
            <a:ext uri="{FF2B5EF4-FFF2-40B4-BE49-F238E27FC236}">
              <a16:creationId xmlns:a16="http://schemas.microsoft.com/office/drawing/2014/main" id="{DEAAC66A-882B-CD45-F59D-C66AC22CC3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390525</xdr:colOff>
      <xdr:row>16</xdr:row>
      <xdr:rowOff>152400</xdr:rowOff>
    </xdr:from>
    <xdr:to>
      <xdr:col>27</xdr:col>
      <xdr:colOff>142875</xdr:colOff>
      <xdr:row>36</xdr:row>
      <xdr:rowOff>28575</xdr:rowOff>
    </xdr:to>
    <xdr:graphicFrame macro="">
      <xdr:nvGraphicFramePr>
        <xdr:cNvPr id="56360" name="Chart 5">
          <a:extLst>
            <a:ext uri="{FF2B5EF4-FFF2-40B4-BE49-F238E27FC236}">
              <a16:creationId xmlns:a16="http://schemas.microsoft.com/office/drawing/2014/main" id="{09599FBC-8FA4-98A4-74BF-DB413AD686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95250</xdr:colOff>
      <xdr:row>18</xdr:row>
      <xdr:rowOff>38100</xdr:rowOff>
    </xdr:from>
    <xdr:to>
      <xdr:col>18</xdr:col>
      <xdr:colOff>247650</xdr:colOff>
      <xdr:row>38</xdr:row>
      <xdr:rowOff>114300</xdr:rowOff>
    </xdr:to>
    <xdr:graphicFrame macro="">
      <xdr:nvGraphicFramePr>
        <xdr:cNvPr id="56361" name="Chart 6">
          <a:extLst>
            <a:ext uri="{FF2B5EF4-FFF2-40B4-BE49-F238E27FC236}">
              <a16:creationId xmlns:a16="http://schemas.microsoft.com/office/drawing/2014/main" id="{28AEE49C-76A7-E76C-CB4B-D8A0AE2F67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638175</xdr:colOff>
      <xdr:row>0</xdr:row>
      <xdr:rowOff>0</xdr:rowOff>
    </xdr:from>
    <xdr:to>
      <xdr:col>23</xdr:col>
      <xdr:colOff>466725</xdr:colOff>
      <xdr:row>15</xdr:row>
      <xdr:rowOff>0</xdr:rowOff>
    </xdr:to>
    <xdr:graphicFrame macro="">
      <xdr:nvGraphicFramePr>
        <xdr:cNvPr id="56362" name="Chart 7">
          <a:extLst>
            <a:ext uri="{FF2B5EF4-FFF2-40B4-BE49-F238E27FC236}">
              <a16:creationId xmlns:a16="http://schemas.microsoft.com/office/drawing/2014/main" id="{9913C54A-8E22-95DA-DC3D-C75E5EB501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276225</xdr:colOff>
      <xdr:row>5</xdr:row>
      <xdr:rowOff>38100</xdr:rowOff>
    </xdr:from>
    <xdr:to>
      <xdr:col>20</xdr:col>
      <xdr:colOff>152400</xdr:colOff>
      <xdr:row>31</xdr:row>
      <xdr:rowOff>0</xdr:rowOff>
    </xdr:to>
    <xdr:graphicFrame macro="">
      <xdr:nvGraphicFramePr>
        <xdr:cNvPr id="60424" name="Chart 1">
          <a:extLst>
            <a:ext uri="{FF2B5EF4-FFF2-40B4-BE49-F238E27FC236}">
              <a16:creationId xmlns:a16="http://schemas.microsoft.com/office/drawing/2014/main" id="{EF9BFC91-63E4-8639-7870-B5CA492C8E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247650</xdr:colOff>
      <xdr:row>10</xdr:row>
      <xdr:rowOff>28575</xdr:rowOff>
    </xdr:from>
    <xdr:to>
      <xdr:col>34</xdr:col>
      <xdr:colOff>523875</xdr:colOff>
      <xdr:row>29</xdr:row>
      <xdr:rowOff>28575</xdr:rowOff>
    </xdr:to>
    <xdr:graphicFrame macro="">
      <xdr:nvGraphicFramePr>
        <xdr:cNvPr id="61476" name="Chart 1">
          <a:extLst>
            <a:ext uri="{FF2B5EF4-FFF2-40B4-BE49-F238E27FC236}">
              <a16:creationId xmlns:a16="http://schemas.microsoft.com/office/drawing/2014/main" id="{95EDFB3A-8487-1ADE-A661-335E6E53C0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</xdr:colOff>
      <xdr:row>0</xdr:row>
      <xdr:rowOff>0</xdr:rowOff>
    </xdr:from>
    <xdr:to>
      <xdr:col>16</xdr:col>
      <xdr:colOff>209550</xdr:colOff>
      <xdr:row>18</xdr:row>
      <xdr:rowOff>38100</xdr:rowOff>
    </xdr:to>
    <xdr:graphicFrame macro="">
      <xdr:nvGraphicFramePr>
        <xdr:cNvPr id="61477" name="Chart 2">
          <a:extLst>
            <a:ext uri="{FF2B5EF4-FFF2-40B4-BE49-F238E27FC236}">
              <a16:creationId xmlns:a16="http://schemas.microsoft.com/office/drawing/2014/main" id="{9C38153D-F1CC-3D89-27A1-7B7D86B25A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485775</xdr:colOff>
      <xdr:row>26</xdr:row>
      <xdr:rowOff>114300</xdr:rowOff>
    </xdr:from>
    <xdr:to>
      <xdr:col>35</xdr:col>
      <xdr:colOff>85725</xdr:colOff>
      <xdr:row>46</xdr:row>
      <xdr:rowOff>38100</xdr:rowOff>
    </xdr:to>
    <xdr:graphicFrame macro="">
      <xdr:nvGraphicFramePr>
        <xdr:cNvPr id="61478" name="Chart 3">
          <a:extLst>
            <a:ext uri="{FF2B5EF4-FFF2-40B4-BE49-F238E27FC236}">
              <a16:creationId xmlns:a16="http://schemas.microsoft.com/office/drawing/2014/main" id="{482E234C-3B11-FCC9-EF82-F048898B99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66675</xdr:colOff>
      <xdr:row>2</xdr:row>
      <xdr:rowOff>66675</xdr:rowOff>
    </xdr:from>
    <xdr:to>
      <xdr:col>29</xdr:col>
      <xdr:colOff>152400</xdr:colOff>
      <xdr:row>39</xdr:row>
      <xdr:rowOff>123825</xdr:rowOff>
    </xdr:to>
    <xdr:graphicFrame macro="">
      <xdr:nvGraphicFramePr>
        <xdr:cNvPr id="61479" name="Chart 4">
          <a:extLst>
            <a:ext uri="{FF2B5EF4-FFF2-40B4-BE49-F238E27FC236}">
              <a16:creationId xmlns:a16="http://schemas.microsoft.com/office/drawing/2014/main" id="{D141C070-D016-ADB3-487A-E43EB98B69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28575</xdr:colOff>
      <xdr:row>24</xdr:row>
      <xdr:rowOff>47625</xdr:rowOff>
    </xdr:from>
    <xdr:to>
      <xdr:col>16</xdr:col>
      <xdr:colOff>533400</xdr:colOff>
      <xdr:row>40</xdr:row>
      <xdr:rowOff>66675</xdr:rowOff>
    </xdr:to>
    <xdr:graphicFrame macro="">
      <xdr:nvGraphicFramePr>
        <xdr:cNvPr id="61480" name="Chart 5">
          <a:extLst>
            <a:ext uri="{FF2B5EF4-FFF2-40B4-BE49-F238E27FC236}">
              <a16:creationId xmlns:a16="http://schemas.microsoft.com/office/drawing/2014/main" id="{F70A2A0B-A526-F935-C67B-D513E93D3A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361950</xdr:colOff>
      <xdr:row>0</xdr:row>
      <xdr:rowOff>9525</xdr:rowOff>
    </xdr:from>
    <xdr:to>
      <xdr:col>20</xdr:col>
      <xdr:colOff>238125</xdr:colOff>
      <xdr:row>24</xdr:row>
      <xdr:rowOff>47625</xdr:rowOff>
    </xdr:to>
    <xdr:graphicFrame macro="">
      <xdr:nvGraphicFramePr>
        <xdr:cNvPr id="52232" name="Chart 1">
          <a:extLst>
            <a:ext uri="{FF2B5EF4-FFF2-40B4-BE49-F238E27FC236}">
              <a16:creationId xmlns:a16="http://schemas.microsoft.com/office/drawing/2014/main" id="{48E2ADD9-5BA3-B02C-7B4B-EE377E6675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28575</xdr:colOff>
      <xdr:row>0</xdr:row>
      <xdr:rowOff>0</xdr:rowOff>
    </xdr:from>
    <xdr:to>
      <xdr:col>17</xdr:col>
      <xdr:colOff>219075</xdr:colOff>
      <xdr:row>18</xdr:row>
      <xdr:rowOff>142875</xdr:rowOff>
    </xdr:to>
    <xdr:graphicFrame macro="">
      <xdr:nvGraphicFramePr>
        <xdr:cNvPr id="63517" name="Chart 1">
          <a:extLst>
            <a:ext uri="{FF2B5EF4-FFF2-40B4-BE49-F238E27FC236}">
              <a16:creationId xmlns:a16="http://schemas.microsoft.com/office/drawing/2014/main" id="{FC43B9D6-A07C-F821-BC6E-A7AE0B383D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180975</xdr:colOff>
      <xdr:row>19</xdr:row>
      <xdr:rowOff>142875</xdr:rowOff>
    </xdr:from>
    <xdr:to>
      <xdr:col>40</xdr:col>
      <xdr:colOff>457200</xdr:colOff>
      <xdr:row>48</xdr:row>
      <xdr:rowOff>47625</xdr:rowOff>
    </xdr:to>
    <xdr:graphicFrame macro="">
      <xdr:nvGraphicFramePr>
        <xdr:cNvPr id="63518" name="Chart 2">
          <a:extLst>
            <a:ext uri="{FF2B5EF4-FFF2-40B4-BE49-F238E27FC236}">
              <a16:creationId xmlns:a16="http://schemas.microsoft.com/office/drawing/2014/main" id="{076E8129-8612-B6E2-2220-2696239F05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371475</xdr:colOff>
      <xdr:row>0</xdr:row>
      <xdr:rowOff>209550</xdr:rowOff>
    </xdr:from>
    <xdr:to>
      <xdr:col>34</xdr:col>
      <xdr:colOff>571500</xdr:colOff>
      <xdr:row>18</xdr:row>
      <xdr:rowOff>76200</xdr:rowOff>
    </xdr:to>
    <xdr:graphicFrame macro="">
      <xdr:nvGraphicFramePr>
        <xdr:cNvPr id="63519" name="Chart 3">
          <a:extLst>
            <a:ext uri="{FF2B5EF4-FFF2-40B4-BE49-F238E27FC236}">
              <a16:creationId xmlns:a16="http://schemas.microsoft.com/office/drawing/2014/main" id="{569E567A-9CC9-622B-FDC3-A5243415AE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23</xdr:col>
      <xdr:colOff>371475</xdr:colOff>
      <xdr:row>26</xdr:row>
      <xdr:rowOff>0</xdr:rowOff>
    </xdr:from>
    <xdr:to>
      <xdr:col>31</xdr:col>
      <xdr:colOff>657225</xdr:colOff>
      <xdr:row>52</xdr:row>
      <xdr:rowOff>0</xdr:rowOff>
    </xdr:to>
    <xdr:graphicFrame macro="">
      <xdr:nvGraphicFramePr>
        <xdr:cNvPr id="63520" name="Chart 4">
          <a:extLst>
            <a:ext uri="{FF2B5EF4-FFF2-40B4-BE49-F238E27FC236}">
              <a16:creationId xmlns:a16="http://schemas.microsoft.com/office/drawing/2014/main" id="{4B574FC3-A9CA-93FA-16D9-5393D20B13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485775</xdr:colOff>
      <xdr:row>11</xdr:row>
      <xdr:rowOff>114300</xdr:rowOff>
    </xdr:from>
    <xdr:to>
      <xdr:col>19</xdr:col>
      <xdr:colOff>361950</xdr:colOff>
      <xdr:row>37</xdr:row>
      <xdr:rowOff>85725</xdr:rowOff>
    </xdr:to>
    <xdr:graphicFrame macro="">
      <xdr:nvGraphicFramePr>
        <xdr:cNvPr id="65544" name="Chart 1">
          <a:extLst>
            <a:ext uri="{FF2B5EF4-FFF2-40B4-BE49-F238E27FC236}">
              <a16:creationId xmlns:a16="http://schemas.microsoft.com/office/drawing/2014/main" id="{8B213CC6-EF38-DE7B-0C3E-B1D4DF0FF8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28575</xdr:colOff>
      <xdr:row>0</xdr:row>
      <xdr:rowOff>0</xdr:rowOff>
    </xdr:from>
    <xdr:to>
      <xdr:col>17</xdr:col>
      <xdr:colOff>219075</xdr:colOff>
      <xdr:row>18</xdr:row>
      <xdr:rowOff>142875</xdr:rowOff>
    </xdr:to>
    <xdr:graphicFrame macro="">
      <xdr:nvGraphicFramePr>
        <xdr:cNvPr id="66589" name="Chart 1">
          <a:extLst>
            <a:ext uri="{FF2B5EF4-FFF2-40B4-BE49-F238E27FC236}">
              <a16:creationId xmlns:a16="http://schemas.microsoft.com/office/drawing/2014/main" id="{C770374B-F150-0B18-975D-B0134EDFF5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180975</xdr:colOff>
      <xdr:row>19</xdr:row>
      <xdr:rowOff>142875</xdr:rowOff>
    </xdr:from>
    <xdr:to>
      <xdr:col>40</xdr:col>
      <xdr:colOff>457200</xdr:colOff>
      <xdr:row>34</xdr:row>
      <xdr:rowOff>47625</xdr:rowOff>
    </xdr:to>
    <xdr:graphicFrame macro="">
      <xdr:nvGraphicFramePr>
        <xdr:cNvPr id="66590" name="Chart 2">
          <a:extLst>
            <a:ext uri="{FF2B5EF4-FFF2-40B4-BE49-F238E27FC236}">
              <a16:creationId xmlns:a16="http://schemas.microsoft.com/office/drawing/2014/main" id="{E782505E-A3A2-E446-1786-EF65E767C2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371475</xdr:colOff>
      <xdr:row>0</xdr:row>
      <xdr:rowOff>209550</xdr:rowOff>
    </xdr:from>
    <xdr:to>
      <xdr:col>34</xdr:col>
      <xdr:colOff>571500</xdr:colOff>
      <xdr:row>18</xdr:row>
      <xdr:rowOff>76200</xdr:rowOff>
    </xdr:to>
    <xdr:graphicFrame macro="">
      <xdr:nvGraphicFramePr>
        <xdr:cNvPr id="66591" name="Chart 3">
          <a:extLst>
            <a:ext uri="{FF2B5EF4-FFF2-40B4-BE49-F238E27FC236}">
              <a16:creationId xmlns:a16="http://schemas.microsoft.com/office/drawing/2014/main" id="{DDD66EDA-D820-B87D-1669-F41C0B83D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23</xdr:col>
      <xdr:colOff>371475</xdr:colOff>
      <xdr:row>20</xdr:row>
      <xdr:rowOff>0</xdr:rowOff>
    </xdr:from>
    <xdr:to>
      <xdr:col>31</xdr:col>
      <xdr:colOff>657225</xdr:colOff>
      <xdr:row>38</xdr:row>
      <xdr:rowOff>0</xdr:rowOff>
    </xdr:to>
    <xdr:graphicFrame macro="">
      <xdr:nvGraphicFramePr>
        <xdr:cNvPr id="66592" name="Chart 4">
          <a:extLst>
            <a:ext uri="{FF2B5EF4-FFF2-40B4-BE49-F238E27FC236}">
              <a16:creationId xmlns:a16="http://schemas.microsoft.com/office/drawing/2014/main" id="{BA7806AA-A5F1-0C96-06AD-98B7C5CF03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://vsolj.cetus-net.org/bulletin.html" TargetMode="External"/><Relationship Id="rId18" Type="http://schemas.openxmlformats.org/officeDocument/2006/relationships/hyperlink" Target="http://vsolj.cetus-net.org/bulletin.html" TargetMode="External"/><Relationship Id="rId26" Type="http://schemas.openxmlformats.org/officeDocument/2006/relationships/hyperlink" Target="http://cdsbib.u-strasbg.fr/cgi-bin/cdsbib?1990RMxAA..21..381G" TargetMode="External"/><Relationship Id="rId39" Type="http://schemas.openxmlformats.org/officeDocument/2006/relationships/hyperlink" Target="https://www.aavso.org/ejaavso" TargetMode="External"/><Relationship Id="rId21" Type="http://schemas.openxmlformats.org/officeDocument/2006/relationships/hyperlink" Target="http://cdsbib.u-strasbg.fr/cgi-bin/cdsbib?1990RMxAA..21..381G" TargetMode="External"/><Relationship Id="rId34" Type="http://schemas.openxmlformats.org/officeDocument/2006/relationships/hyperlink" Target="http://cdsbib.u-strasbg.fr/cgi-bin/cdsbib?1990RMxAA..21..381G" TargetMode="External"/><Relationship Id="rId42" Type="http://schemas.openxmlformats.org/officeDocument/2006/relationships/hyperlink" Target="https://www.aavso.org/ejaavso" TargetMode="External"/><Relationship Id="rId47" Type="http://schemas.openxmlformats.org/officeDocument/2006/relationships/hyperlink" Target="http://cdsbib.u-strasbg.fr/cgi-bin/cdsbib?1990RMxAA..21..381G" TargetMode="External"/><Relationship Id="rId50" Type="http://schemas.openxmlformats.org/officeDocument/2006/relationships/hyperlink" Target="http://vsolj.cetus-net.org/bulletin.html" TargetMode="External"/><Relationship Id="rId55" Type="http://schemas.openxmlformats.org/officeDocument/2006/relationships/hyperlink" Target="http://cdsbib.u-strasbg.fr/cgi-bin/cdsbib?1990RMxAA..21..381G" TargetMode="External"/><Relationship Id="rId7" Type="http://schemas.openxmlformats.org/officeDocument/2006/relationships/hyperlink" Target="http://cdsbib.u-strasbg.fr/cgi-bin/cdsbib?1990RMxAA..21..381G" TargetMode="External"/><Relationship Id="rId12" Type="http://schemas.openxmlformats.org/officeDocument/2006/relationships/hyperlink" Target="https://www.aavso.org/ejaavso" TargetMode="External"/><Relationship Id="rId17" Type="http://schemas.openxmlformats.org/officeDocument/2006/relationships/hyperlink" Target="http://cdsbib.u-strasbg.fr/cgi-bin/cdsbib?1990RMxAA..21..381G" TargetMode="External"/><Relationship Id="rId25" Type="http://schemas.openxmlformats.org/officeDocument/2006/relationships/hyperlink" Target="http://cdsbib.u-strasbg.fr/cgi-bin/cdsbib?1990RMxAA..21..381G" TargetMode="External"/><Relationship Id="rId33" Type="http://schemas.openxmlformats.org/officeDocument/2006/relationships/hyperlink" Target="http://cdsbib.u-strasbg.fr/cgi-bin/cdsbib?1990RMxAA..21..381G" TargetMode="External"/><Relationship Id="rId38" Type="http://schemas.openxmlformats.org/officeDocument/2006/relationships/hyperlink" Target="http://vsolj.cetus-net.org/bulletin.html" TargetMode="External"/><Relationship Id="rId46" Type="http://schemas.openxmlformats.org/officeDocument/2006/relationships/hyperlink" Target="http://cdsbib.u-strasbg.fr/cgi-bin/cdsbib?1990RMxAA..21..381G" TargetMode="External"/><Relationship Id="rId59" Type="http://schemas.openxmlformats.org/officeDocument/2006/relationships/drawing" Target="../drawings/drawing1.xml"/><Relationship Id="rId2" Type="http://schemas.openxmlformats.org/officeDocument/2006/relationships/hyperlink" Target="http://vsolj.cetus-net.org/bulletin.html" TargetMode="External"/><Relationship Id="rId16" Type="http://schemas.openxmlformats.org/officeDocument/2006/relationships/hyperlink" Target="http://cdsbib.u-strasbg.fr/cgi-bin/cdsbib?1990RMxAA..21..381G" TargetMode="External"/><Relationship Id="rId20" Type="http://schemas.openxmlformats.org/officeDocument/2006/relationships/hyperlink" Target="http://cdsbib.u-strasbg.fr/cgi-bin/cdsbib?1990RMxAA..21..381G" TargetMode="External"/><Relationship Id="rId29" Type="http://schemas.openxmlformats.org/officeDocument/2006/relationships/hyperlink" Target="http://cdsbib.u-strasbg.fr/cgi-bin/cdsbib?1990RMxAA..21..381G" TargetMode="External"/><Relationship Id="rId41" Type="http://schemas.openxmlformats.org/officeDocument/2006/relationships/hyperlink" Target="http://cdsbib.u-strasbg.fr/cgi-bin/cdsbib?1990RMxAA..21..381G" TargetMode="External"/><Relationship Id="rId54" Type="http://schemas.openxmlformats.org/officeDocument/2006/relationships/hyperlink" Target="http://cdsbib.u-strasbg.fr/cgi-bin/cdsbib?1990RMxAA..21..381G" TargetMode="External"/><Relationship Id="rId1" Type="http://schemas.openxmlformats.org/officeDocument/2006/relationships/hyperlink" Target="http://vsolj.cetus-net.org/bulletin.html" TargetMode="External"/><Relationship Id="rId6" Type="http://schemas.openxmlformats.org/officeDocument/2006/relationships/hyperlink" Target="http://cdsbib.u-strasbg.fr/cgi-bin/cdsbib?1990RMxAA..21..381G" TargetMode="External"/><Relationship Id="rId11" Type="http://schemas.openxmlformats.org/officeDocument/2006/relationships/hyperlink" Target="http://cdsbib.u-strasbg.fr/cgi-bin/cdsbib?1990RMxAA..21..381G" TargetMode="External"/><Relationship Id="rId24" Type="http://schemas.openxmlformats.org/officeDocument/2006/relationships/hyperlink" Target="http://cdsbib.u-strasbg.fr/cgi-bin/cdsbib?1990RMxAA..21..381G" TargetMode="External"/><Relationship Id="rId32" Type="http://schemas.openxmlformats.org/officeDocument/2006/relationships/hyperlink" Target="http://cdsbib.u-strasbg.fr/cgi-bin/cdsbib?1990RMxAA..21..381G" TargetMode="External"/><Relationship Id="rId37" Type="http://schemas.openxmlformats.org/officeDocument/2006/relationships/hyperlink" Target="http://cdsbib.u-strasbg.fr/cgi-bin/cdsbib?1990RMxAA..21..381G" TargetMode="External"/><Relationship Id="rId40" Type="http://schemas.openxmlformats.org/officeDocument/2006/relationships/hyperlink" Target="http://vsolj.cetus-net.org/bulletin.html" TargetMode="External"/><Relationship Id="rId45" Type="http://schemas.openxmlformats.org/officeDocument/2006/relationships/hyperlink" Target="http://cdsbib.u-strasbg.fr/cgi-bin/cdsbib?1990RMxAA..21..381G" TargetMode="External"/><Relationship Id="rId53" Type="http://schemas.openxmlformats.org/officeDocument/2006/relationships/hyperlink" Target="http://cdsbib.u-strasbg.fr/cgi-bin/cdsbib?1990RMxAA..21..381G" TargetMode="External"/><Relationship Id="rId58" Type="http://schemas.openxmlformats.org/officeDocument/2006/relationships/printerSettings" Target="../printerSettings/printerSettings1.bin"/><Relationship Id="rId5" Type="http://schemas.openxmlformats.org/officeDocument/2006/relationships/hyperlink" Target="http://cdsbib.u-strasbg.fr/cgi-bin/cdsbib?1990RMxAA..21..381G" TargetMode="External"/><Relationship Id="rId15" Type="http://schemas.openxmlformats.org/officeDocument/2006/relationships/hyperlink" Target="http://cdsbib.u-strasbg.fr/cgi-bin/cdsbib?1990RMxAA..21..381G" TargetMode="External"/><Relationship Id="rId23" Type="http://schemas.openxmlformats.org/officeDocument/2006/relationships/hyperlink" Target="https://www.aavso.org/ejaavso" TargetMode="External"/><Relationship Id="rId28" Type="http://schemas.openxmlformats.org/officeDocument/2006/relationships/hyperlink" Target="http://cdsbib.u-strasbg.fr/cgi-bin/cdsbib?1990RMxAA..21..381G" TargetMode="External"/><Relationship Id="rId36" Type="http://schemas.openxmlformats.org/officeDocument/2006/relationships/hyperlink" Target="http://cdsbib.u-strasbg.fr/cgi-bin/cdsbib?1990RMxAA..21..381G" TargetMode="External"/><Relationship Id="rId49" Type="http://schemas.openxmlformats.org/officeDocument/2006/relationships/hyperlink" Target="http://cdsbib.u-strasbg.fr/cgi-bin/cdsbib?1990RMxAA..21..381G" TargetMode="External"/><Relationship Id="rId57" Type="http://schemas.openxmlformats.org/officeDocument/2006/relationships/hyperlink" Target="http://cdsbib.u-strasbg.fr/cgi-bin/cdsbib?1990RMxAA..21..381G" TargetMode="External"/><Relationship Id="rId10" Type="http://schemas.openxmlformats.org/officeDocument/2006/relationships/hyperlink" Target="http://cdsbib.u-strasbg.fr/cgi-bin/cdsbib?1990RMxAA..21..381G" TargetMode="External"/><Relationship Id="rId19" Type="http://schemas.openxmlformats.org/officeDocument/2006/relationships/hyperlink" Target="http://cdsbib.u-strasbg.fr/cgi-bin/cdsbib?1990RMxAA..21..381G" TargetMode="External"/><Relationship Id="rId31" Type="http://schemas.openxmlformats.org/officeDocument/2006/relationships/hyperlink" Target="http://vsolj.cetus-net.org/bulletin.html" TargetMode="External"/><Relationship Id="rId44" Type="http://schemas.openxmlformats.org/officeDocument/2006/relationships/hyperlink" Target="http://cdsbib.u-strasbg.fr/cgi-bin/cdsbib?1990RMxAA..21..381G" TargetMode="External"/><Relationship Id="rId52" Type="http://schemas.openxmlformats.org/officeDocument/2006/relationships/hyperlink" Target="http://cdsbib.u-strasbg.fr/cgi-bin/cdsbib?1990RMxAA..21..381G" TargetMode="External"/><Relationship Id="rId4" Type="http://schemas.openxmlformats.org/officeDocument/2006/relationships/hyperlink" Target="http://cdsbib.u-strasbg.fr/cgi-bin/cdsbib?1990RMxAA..21..381G" TargetMode="External"/><Relationship Id="rId9" Type="http://schemas.openxmlformats.org/officeDocument/2006/relationships/hyperlink" Target="http://cdsbib.u-strasbg.fr/cgi-bin/cdsbib?1990RMxAA..21..381G" TargetMode="External"/><Relationship Id="rId14" Type="http://schemas.openxmlformats.org/officeDocument/2006/relationships/hyperlink" Target="http://cdsbib.u-strasbg.fr/cgi-bin/cdsbib?1990RMxAA..21..381G" TargetMode="External"/><Relationship Id="rId22" Type="http://schemas.openxmlformats.org/officeDocument/2006/relationships/hyperlink" Target="http://vsolj.cetus-net.org/bulletin.html" TargetMode="External"/><Relationship Id="rId27" Type="http://schemas.openxmlformats.org/officeDocument/2006/relationships/hyperlink" Target="http://vsolj.cetus-net.org/bulletin.html" TargetMode="External"/><Relationship Id="rId30" Type="http://schemas.openxmlformats.org/officeDocument/2006/relationships/hyperlink" Target="https://www.aavso.org/ejaavso" TargetMode="External"/><Relationship Id="rId35" Type="http://schemas.openxmlformats.org/officeDocument/2006/relationships/hyperlink" Target="http://vsolj.cetus-net.org/bulletin.html" TargetMode="External"/><Relationship Id="rId43" Type="http://schemas.openxmlformats.org/officeDocument/2006/relationships/hyperlink" Target="http://cdsbib.u-strasbg.fr/cgi-bin/cdsbib?1990RMxAA..21..381G" TargetMode="External"/><Relationship Id="rId48" Type="http://schemas.openxmlformats.org/officeDocument/2006/relationships/hyperlink" Target="http://cdsbib.u-strasbg.fr/cgi-bin/cdsbib?1990RMxAA..21..381G" TargetMode="External"/><Relationship Id="rId56" Type="http://schemas.openxmlformats.org/officeDocument/2006/relationships/hyperlink" Target="http://cdsbib.u-strasbg.fr/cgi-bin/cdsbib?1990RMxAA..21..381G" TargetMode="External"/><Relationship Id="rId8" Type="http://schemas.openxmlformats.org/officeDocument/2006/relationships/hyperlink" Target="http://vsolj.cetus-net.org/bulletin.html" TargetMode="External"/><Relationship Id="rId51" Type="http://schemas.openxmlformats.org/officeDocument/2006/relationships/hyperlink" Target="http://vsolj.cetus-net.org/bulletin.html" TargetMode="External"/><Relationship Id="rId3" Type="http://schemas.openxmlformats.org/officeDocument/2006/relationships/hyperlink" Target="https://www.aavso.org/ejaavso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bav-astro.de/sfs/BAVM_link.php?BAVMnr=38" TargetMode="External"/><Relationship Id="rId18" Type="http://schemas.openxmlformats.org/officeDocument/2006/relationships/hyperlink" Target="http://www.bav-astro.de/sfs/BAVM_link.php?BAVMnr=46" TargetMode="External"/><Relationship Id="rId26" Type="http://schemas.openxmlformats.org/officeDocument/2006/relationships/hyperlink" Target="http://www.bav-astro.de/sfs/BAVM_link.php?BAVMnr=68" TargetMode="External"/><Relationship Id="rId39" Type="http://schemas.openxmlformats.org/officeDocument/2006/relationships/hyperlink" Target="http://www.bav-astro.de/sfs/BAVM_link.php?BAVMnr=158" TargetMode="External"/><Relationship Id="rId21" Type="http://schemas.openxmlformats.org/officeDocument/2006/relationships/hyperlink" Target="http://www.bav-astro.de/sfs/BAVM_link.php?BAVMnr=52" TargetMode="External"/><Relationship Id="rId34" Type="http://schemas.openxmlformats.org/officeDocument/2006/relationships/hyperlink" Target="http://www.bav-astro.de/sfs/BAVM_link.php?BAVMnr=117" TargetMode="External"/><Relationship Id="rId42" Type="http://schemas.openxmlformats.org/officeDocument/2006/relationships/hyperlink" Target="http://www.konkoly.hu/cgi-bin/IBVS?5493" TargetMode="External"/><Relationship Id="rId47" Type="http://schemas.openxmlformats.org/officeDocument/2006/relationships/hyperlink" Target="http://www.bav-astro.de/sfs/BAVM_link.php?BAVMnr=173" TargetMode="External"/><Relationship Id="rId50" Type="http://schemas.openxmlformats.org/officeDocument/2006/relationships/hyperlink" Target="http://vsolj.cetus-net.org/no44.pdf" TargetMode="External"/><Relationship Id="rId55" Type="http://schemas.openxmlformats.org/officeDocument/2006/relationships/hyperlink" Target="http://www.konkoly.hu/cgi-bin/IBVS?5795" TargetMode="External"/><Relationship Id="rId63" Type="http://schemas.openxmlformats.org/officeDocument/2006/relationships/hyperlink" Target="http://var.astro.cz/oejv/issues/oejv0094.pdf" TargetMode="External"/><Relationship Id="rId68" Type="http://schemas.openxmlformats.org/officeDocument/2006/relationships/hyperlink" Target="http://www.bav-astro.de/sfs/BAVM_link.php?BAVMnr=214" TargetMode="External"/><Relationship Id="rId76" Type="http://schemas.openxmlformats.org/officeDocument/2006/relationships/hyperlink" Target="http://www.konkoly.hu/cgi-bin/IBVS?5992" TargetMode="External"/><Relationship Id="rId84" Type="http://schemas.openxmlformats.org/officeDocument/2006/relationships/hyperlink" Target="http://vsolj.cetus-net.org/vsoljno56.pdf" TargetMode="External"/><Relationship Id="rId7" Type="http://schemas.openxmlformats.org/officeDocument/2006/relationships/hyperlink" Target="http://www.bav-astro.de/sfs/BAVM_link.php?BAVMnr=38" TargetMode="External"/><Relationship Id="rId71" Type="http://schemas.openxmlformats.org/officeDocument/2006/relationships/hyperlink" Target="http://www.konkoly.hu/cgi-bin/IBVS?5992" TargetMode="External"/><Relationship Id="rId2" Type="http://schemas.openxmlformats.org/officeDocument/2006/relationships/hyperlink" Target="http://www.bav-astro.de/sfs/BAVM_link.php?BAVMnr=38" TargetMode="External"/><Relationship Id="rId16" Type="http://schemas.openxmlformats.org/officeDocument/2006/relationships/hyperlink" Target="http://www.bav-astro.de/sfs/BAVM_link.php?BAVMnr=39" TargetMode="External"/><Relationship Id="rId29" Type="http://schemas.openxmlformats.org/officeDocument/2006/relationships/hyperlink" Target="http://www.bav-astro.de/sfs/BAVM_link.php?BAVMnr=91" TargetMode="External"/><Relationship Id="rId11" Type="http://schemas.openxmlformats.org/officeDocument/2006/relationships/hyperlink" Target="http://www.bav-astro.de/sfs/BAVM_link.php?BAVMnr=38" TargetMode="External"/><Relationship Id="rId24" Type="http://schemas.openxmlformats.org/officeDocument/2006/relationships/hyperlink" Target="http://www.bav-astro.de/sfs/BAVM_link.php?BAVMnr=60" TargetMode="External"/><Relationship Id="rId32" Type="http://schemas.openxmlformats.org/officeDocument/2006/relationships/hyperlink" Target="http://www.bav-astro.de/sfs/BAVM_link.php?BAVMnr=102" TargetMode="External"/><Relationship Id="rId37" Type="http://schemas.openxmlformats.org/officeDocument/2006/relationships/hyperlink" Target="http://www.bav-astro.de/sfs/BAVM_link.php?BAVMnr=152" TargetMode="External"/><Relationship Id="rId40" Type="http://schemas.openxmlformats.org/officeDocument/2006/relationships/hyperlink" Target="http://www.bav-astro.de/sfs/BAVM_link.php?BAVMnr=172" TargetMode="External"/><Relationship Id="rId45" Type="http://schemas.openxmlformats.org/officeDocument/2006/relationships/hyperlink" Target="http://vsolj.cetus-net.org/no43.pdf" TargetMode="External"/><Relationship Id="rId53" Type="http://schemas.openxmlformats.org/officeDocument/2006/relationships/hyperlink" Target="http://vsolj.cetus-net.org/no44.pdf" TargetMode="External"/><Relationship Id="rId58" Type="http://schemas.openxmlformats.org/officeDocument/2006/relationships/hyperlink" Target="http://var.astro.cz/oejv/issues/oejv0094.pdf" TargetMode="External"/><Relationship Id="rId66" Type="http://schemas.openxmlformats.org/officeDocument/2006/relationships/hyperlink" Target="http://www.konkoly.hu/cgi-bin/IBVS?5917" TargetMode="External"/><Relationship Id="rId74" Type="http://schemas.openxmlformats.org/officeDocument/2006/relationships/hyperlink" Target="http://vsolj.cetus-net.org/vsoljno53.pdf" TargetMode="External"/><Relationship Id="rId79" Type="http://schemas.openxmlformats.org/officeDocument/2006/relationships/hyperlink" Target="http://www.konkoly.hu/cgi-bin/IBVS?6005" TargetMode="External"/><Relationship Id="rId5" Type="http://schemas.openxmlformats.org/officeDocument/2006/relationships/hyperlink" Target="http://www.bav-astro.de/sfs/BAVM_link.php?BAVMnr=36" TargetMode="External"/><Relationship Id="rId61" Type="http://schemas.openxmlformats.org/officeDocument/2006/relationships/hyperlink" Target="http://var.astro.cz/oejv/issues/oejv0094.pdf" TargetMode="External"/><Relationship Id="rId82" Type="http://schemas.openxmlformats.org/officeDocument/2006/relationships/hyperlink" Target="http://www.konkoly.hu/cgi-bin/IBVS?6029" TargetMode="External"/><Relationship Id="rId19" Type="http://schemas.openxmlformats.org/officeDocument/2006/relationships/hyperlink" Target="http://www.bav-astro.de/sfs/BAVM_link.php?BAVMnr=56" TargetMode="External"/><Relationship Id="rId4" Type="http://schemas.openxmlformats.org/officeDocument/2006/relationships/hyperlink" Target="http://www.bav-astro.de/sfs/BAVM_link.php?BAVMnr=36" TargetMode="External"/><Relationship Id="rId9" Type="http://schemas.openxmlformats.org/officeDocument/2006/relationships/hyperlink" Target="http://www.bav-astro.de/sfs/BAVM_link.php?BAVMnr=38" TargetMode="External"/><Relationship Id="rId14" Type="http://schemas.openxmlformats.org/officeDocument/2006/relationships/hyperlink" Target="http://www.bav-astro.de/sfs/BAVM_link.php?BAVMnr=38" TargetMode="External"/><Relationship Id="rId22" Type="http://schemas.openxmlformats.org/officeDocument/2006/relationships/hyperlink" Target="http://www.bav-astro.de/sfs/BAVM_link.php?BAVMnr=56" TargetMode="External"/><Relationship Id="rId27" Type="http://schemas.openxmlformats.org/officeDocument/2006/relationships/hyperlink" Target="http://www.bav-astro.de/sfs/BAVM_link.php?BAVMnr=68" TargetMode="External"/><Relationship Id="rId30" Type="http://schemas.openxmlformats.org/officeDocument/2006/relationships/hyperlink" Target="http://www.bav-astro.de/sfs/BAVM_link.php?BAVMnr=99" TargetMode="External"/><Relationship Id="rId35" Type="http://schemas.openxmlformats.org/officeDocument/2006/relationships/hyperlink" Target="http://www.bav-astro.de/sfs/BAVM_link.php?BAVMnr=128" TargetMode="External"/><Relationship Id="rId43" Type="http://schemas.openxmlformats.org/officeDocument/2006/relationships/hyperlink" Target="http://www.konkoly.hu/cgi-bin/IBVS?5443" TargetMode="External"/><Relationship Id="rId48" Type="http://schemas.openxmlformats.org/officeDocument/2006/relationships/hyperlink" Target="http://www.bav-astro.de/sfs/BAVM_link.php?BAVMnr=173" TargetMode="External"/><Relationship Id="rId56" Type="http://schemas.openxmlformats.org/officeDocument/2006/relationships/hyperlink" Target="http://www.bav-astro.de/sfs/BAVM_link.php?BAVMnr=234" TargetMode="External"/><Relationship Id="rId64" Type="http://schemas.openxmlformats.org/officeDocument/2006/relationships/hyperlink" Target="http://www.bav-astro.de/sfs/BAVM_link.php?BAVMnr=209" TargetMode="External"/><Relationship Id="rId69" Type="http://schemas.openxmlformats.org/officeDocument/2006/relationships/hyperlink" Target="http://www.bav-astro.de/sfs/BAVM_link.php?BAVMnr=220" TargetMode="External"/><Relationship Id="rId77" Type="http://schemas.openxmlformats.org/officeDocument/2006/relationships/hyperlink" Target="http://www.konkoly.hu/cgi-bin/IBVS?6005" TargetMode="External"/><Relationship Id="rId8" Type="http://schemas.openxmlformats.org/officeDocument/2006/relationships/hyperlink" Target="http://www.bav-astro.de/sfs/BAVM_link.php?BAVMnr=39" TargetMode="External"/><Relationship Id="rId51" Type="http://schemas.openxmlformats.org/officeDocument/2006/relationships/hyperlink" Target="http://vsolj.cetus-net.org/no44.pdf" TargetMode="External"/><Relationship Id="rId72" Type="http://schemas.openxmlformats.org/officeDocument/2006/relationships/hyperlink" Target="http://vsolj.cetus-net.org/vsoljno53.pdf" TargetMode="External"/><Relationship Id="rId80" Type="http://schemas.openxmlformats.org/officeDocument/2006/relationships/hyperlink" Target="http://www.konkoly.hu/cgi-bin/IBVS?6005" TargetMode="External"/><Relationship Id="rId85" Type="http://schemas.openxmlformats.org/officeDocument/2006/relationships/hyperlink" Target="http://vsolj.cetus-net.org/vsoljno56.pdf" TargetMode="External"/><Relationship Id="rId3" Type="http://schemas.openxmlformats.org/officeDocument/2006/relationships/hyperlink" Target="http://www.bav-astro.de/sfs/BAVM_link.php?BAVMnr=38" TargetMode="External"/><Relationship Id="rId12" Type="http://schemas.openxmlformats.org/officeDocument/2006/relationships/hyperlink" Target="http://www.bav-astro.de/sfs/BAVM_link.php?BAVMnr=38" TargetMode="External"/><Relationship Id="rId17" Type="http://schemas.openxmlformats.org/officeDocument/2006/relationships/hyperlink" Target="http://www.bav-astro.de/sfs/BAVM_link.php?BAVMnr=46" TargetMode="External"/><Relationship Id="rId25" Type="http://schemas.openxmlformats.org/officeDocument/2006/relationships/hyperlink" Target="http://www.bav-astro.de/sfs/BAVM_link.php?BAVMnr=60" TargetMode="External"/><Relationship Id="rId33" Type="http://schemas.openxmlformats.org/officeDocument/2006/relationships/hyperlink" Target="http://www.bav-astro.de/sfs/BAVM_link.php?BAVMnr=111" TargetMode="External"/><Relationship Id="rId38" Type="http://schemas.openxmlformats.org/officeDocument/2006/relationships/hyperlink" Target="http://www.bav-astro.de/sfs/BAVM_link.php?BAVMnr=158" TargetMode="External"/><Relationship Id="rId46" Type="http://schemas.openxmlformats.org/officeDocument/2006/relationships/hyperlink" Target="http://www.bav-astro.de/sfs/BAVM_link.php?BAVMnr=173" TargetMode="External"/><Relationship Id="rId59" Type="http://schemas.openxmlformats.org/officeDocument/2006/relationships/hyperlink" Target="http://www.aavso.org/sites/default/files/jaavso/v36n2/186.pdf" TargetMode="External"/><Relationship Id="rId67" Type="http://schemas.openxmlformats.org/officeDocument/2006/relationships/hyperlink" Target="http://www.aavso.org/sites/default/files/jaavso/v36n2/186.pdf" TargetMode="External"/><Relationship Id="rId20" Type="http://schemas.openxmlformats.org/officeDocument/2006/relationships/hyperlink" Target="http://www.bav-astro.de/sfs/BAVM_link.php?BAVMnr=52" TargetMode="External"/><Relationship Id="rId41" Type="http://schemas.openxmlformats.org/officeDocument/2006/relationships/hyperlink" Target="http://www.bav-astro.de/sfs/BAVM_link.php?BAVMnr=158" TargetMode="External"/><Relationship Id="rId54" Type="http://schemas.openxmlformats.org/officeDocument/2006/relationships/hyperlink" Target="http://vsolj.cetus-net.org/no45.pdf" TargetMode="External"/><Relationship Id="rId62" Type="http://schemas.openxmlformats.org/officeDocument/2006/relationships/hyperlink" Target="http://var.astro.cz/oejv/issues/oejv0094.pdf" TargetMode="External"/><Relationship Id="rId70" Type="http://schemas.openxmlformats.org/officeDocument/2006/relationships/hyperlink" Target="http://www.bav-astro.de/sfs/BAVM_link.php?BAVMnr=220" TargetMode="External"/><Relationship Id="rId75" Type="http://schemas.openxmlformats.org/officeDocument/2006/relationships/hyperlink" Target="http://vsolj.cetus-net.org/vsoljno53.pdf" TargetMode="External"/><Relationship Id="rId83" Type="http://schemas.openxmlformats.org/officeDocument/2006/relationships/hyperlink" Target="http://www.konkoly.hu/cgi-bin/IBVS?6029" TargetMode="External"/><Relationship Id="rId1" Type="http://schemas.openxmlformats.org/officeDocument/2006/relationships/hyperlink" Target="http://www.bav-astro.de/LkDB/index.php?lang=en&amp;sprache_dial=en" TargetMode="External"/><Relationship Id="rId6" Type="http://schemas.openxmlformats.org/officeDocument/2006/relationships/hyperlink" Target="http://www.bav-astro.de/sfs/BAVM_link.php?BAVMnr=38" TargetMode="External"/><Relationship Id="rId15" Type="http://schemas.openxmlformats.org/officeDocument/2006/relationships/hyperlink" Target="http://www.bav-astro.de/sfs/BAVM_link.php?BAVMnr=38" TargetMode="External"/><Relationship Id="rId23" Type="http://schemas.openxmlformats.org/officeDocument/2006/relationships/hyperlink" Target="http://www.bav-astro.de/sfs/BAVM_link.php?BAVMnr=60" TargetMode="External"/><Relationship Id="rId28" Type="http://schemas.openxmlformats.org/officeDocument/2006/relationships/hyperlink" Target="http://www.bav-astro.de/sfs/BAVM_link.php?BAVMnr=68" TargetMode="External"/><Relationship Id="rId36" Type="http://schemas.openxmlformats.org/officeDocument/2006/relationships/hyperlink" Target="http://www.bav-astro.de/sfs/BAVM_link.php?BAVMnr=152" TargetMode="External"/><Relationship Id="rId49" Type="http://schemas.openxmlformats.org/officeDocument/2006/relationships/hyperlink" Target="http://www.konkoly.hu/cgi-bin/IBVS?5653" TargetMode="External"/><Relationship Id="rId57" Type="http://schemas.openxmlformats.org/officeDocument/2006/relationships/hyperlink" Target="http://www.bav-astro.de/sfs/BAVM_link.php?BAVMnr=209" TargetMode="External"/><Relationship Id="rId10" Type="http://schemas.openxmlformats.org/officeDocument/2006/relationships/hyperlink" Target="http://www.bav-astro.de/sfs/BAVM_link.php?BAVMnr=38" TargetMode="External"/><Relationship Id="rId31" Type="http://schemas.openxmlformats.org/officeDocument/2006/relationships/hyperlink" Target="http://www.bav-astro.de/sfs/BAVM_link.php?BAVMnr=99" TargetMode="External"/><Relationship Id="rId44" Type="http://schemas.openxmlformats.org/officeDocument/2006/relationships/hyperlink" Target="http://www.konkoly.hu/cgi-bin/IBVS?5443" TargetMode="External"/><Relationship Id="rId52" Type="http://schemas.openxmlformats.org/officeDocument/2006/relationships/hyperlink" Target="http://vsolj.cetus-net.org/no44.pdf" TargetMode="External"/><Relationship Id="rId60" Type="http://schemas.openxmlformats.org/officeDocument/2006/relationships/hyperlink" Target="http://www.aavso.org/sites/default/files/jaavso/v36n2/186.pdf" TargetMode="External"/><Relationship Id="rId65" Type="http://schemas.openxmlformats.org/officeDocument/2006/relationships/hyperlink" Target="http://www.aavso.org/sites/default/files/jaavso/v37n1/44.pdf" TargetMode="External"/><Relationship Id="rId73" Type="http://schemas.openxmlformats.org/officeDocument/2006/relationships/hyperlink" Target="http://vsolj.cetus-net.org/vsoljno53.pdf" TargetMode="External"/><Relationship Id="rId78" Type="http://schemas.openxmlformats.org/officeDocument/2006/relationships/hyperlink" Target="http://www.konkoly.hu/cgi-bin/IBVS?6005" TargetMode="External"/><Relationship Id="rId81" Type="http://schemas.openxmlformats.org/officeDocument/2006/relationships/hyperlink" Target="http://www.bav-astro.de/sfs/BAVM_link.php?BAVMnr=231" TargetMode="External"/><Relationship Id="rId86" Type="http://schemas.openxmlformats.org/officeDocument/2006/relationships/hyperlink" Target="http://var.astro.cz/oejv/issues/oejv0160.pdf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vsolj.cetus-net.org/bulletin.html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2"/>
  </sheetPr>
  <dimension ref="A1:AK422"/>
  <sheetViews>
    <sheetView tabSelected="1" workbookViewId="0">
      <pane xSplit="14" ySplit="21" topLeftCell="O293" activePane="bottomRight" state="frozen"/>
      <selection pane="topRight" activeCell="O1" sqref="O1"/>
      <selection pane="bottomLeft" activeCell="A22" sqref="A22"/>
      <selection pane="bottomRight" activeCell="F9" sqref="F9"/>
    </sheetView>
  </sheetViews>
  <sheetFormatPr defaultColWidth="10.28515625" defaultRowHeight="12.95" customHeight="1" x14ac:dyDescent="0.2"/>
  <cols>
    <col min="1" max="1" width="17.5703125" style="176" customWidth="1"/>
    <col min="2" max="2" width="5.140625" style="177" customWidth="1"/>
    <col min="3" max="3" width="11.85546875" style="179" customWidth="1"/>
    <col min="4" max="4" width="10.5703125" style="176" customWidth="1"/>
    <col min="5" max="5" width="11.28515625" style="176" customWidth="1"/>
    <col min="6" max="6" width="16.28515625" style="176" customWidth="1"/>
    <col min="7" max="7" width="8.140625" style="179" customWidth="1"/>
    <col min="8" max="14" width="8.5703125" style="176" customWidth="1"/>
    <col min="15" max="15" width="8" style="176" customWidth="1"/>
    <col min="16" max="16" width="7.7109375" style="176" customWidth="1"/>
    <col min="17" max="17" width="9.85546875" style="176" customWidth="1"/>
    <col min="18" max="18" width="10.28515625" style="176" customWidth="1"/>
    <col min="19" max="19" width="9.140625" style="176" customWidth="1"/>
    <col min="20" max="20" width="10.28515625" style="176" customWidth="1"/>
    <col min="21" max="21" width="10.28515625" style="180" customWidth="1"/>
    <col min="22" max="22" width="10.28515625" style="176" customWidth="1"/>
    <col min="23" max="23" width="9.140625" style="176" customWidth="1"/>
    <col min="24" max="16384" width="10.28515625" style="176"/>
  </cols>
  <sheetData>
    <row r="1" spans="1:25" customFormat="1" ht="21" thickBot="1" x14ac:dyDescent="0.35">
      <c r="A1" s="1" t="s">
        <v>1205</v>
      </c>
      <c r="B1" s="5"/>
      <c r="G1" s="10"/>
      <c r="U1" s="159"/>
      <c r="X1" s="6" t="s">
        <v>14</v>
      </c>
      <c r="Y1" s="8" t="s">
        <v>26</v>
      </c>
    </row>
    <row r="2" spans="1:25" ht="12.95" customHeight="1" x14ac:dyDescent="0.2">
      <c r="A2" s="176" t="s">
        <v>28</v>
      </c>
      <c r="B2" s="177" t="s">
        <v>80</v>
      </c>
      <c r="C2" s="178"/>
      <c r="X2" s="181">
        <v>-9000</v>
      </c>
      <c r="Y2" s="182">
        <f t="shared" ref="Y2:Y30" si="0">+D$11+D$12*X2+D$13*X2^2</f>
        <v>-0.24395789538499454</v>
      </c>
    </row>
    <row r="3" spans="1:25" ht="12.95" customHeight="1" thickBot="1" x14ac:dyDescent="0.25">
      <c r="C3" s="176"/>
      <c r="X3" s="181">
        <v>-6000</v>
      </c>
      <c r="Y3" s="182">
        <f t="shared" si="0"/>
        <v>-0.21904749416675012</v>
      </c>
    </row>
    <row r="4" spans="1:25" ht="12.95" customHeight="1" thickTop="1" thickBot="1" x14ac:dyDescent="0.25">
      <c r="A4" s="181" t="s">
        <v>5</v>
      </c>
      <c r="C4" s="183">
        <v>31173.405999999999</v>
      </c>
      <c r="D4" s="184">
        <v>0.3423253</v>
      </c>
      <c r="X4" s="181">
        <v>-3000</v>
      </c>
      <c r="Y4" s="182">
        <f t="shared" si="0"/>
        <v>-0.19541418710015976</v>
      </c>
    </row>
    <row r="5" spans="1:25" ht="12.95" customHeight="1" thickTop="1" x14ac:dyDescent="0.2">
      <c r="A5" s="178" t="s">
        <v>95</v>
      </c>
      <c r="B5" s="176"/>
      <c r="C5" s="185">
        <v>-9.5</v>
      </c>
      <c r="D5" s="176" t="s">
        <v>96</v>
      </c>
      <c r="X5" s="181">
        <v>0</v>
      </c>
      <c r="Y5" s="182">
        <f t="shared" si="0"/>
        <v>-0.1730579741852234</v>
      </c>
    </row>
    <row r="6" spans="1:25" ht="12.95" customHeight="1" x14ac:dyDescent="0.2">
      <c r="A6" s="181" t="s">
        <v>6</v>
      </c>
      <c r="C6" s="176"/>
      <c r="X6" s="181">
        <v>3000</v>
      </c>
      <c r="Y6" s="182">
        <f t="shared" si="0"/>
        <v>-0.15197885542194109</v>
      </c>
    </row>
    <row r="7" spans="1:25" ht="12.95" customHeight="1" x14ac:dyDescent="0.2">
      <c r="A7" s="176" t="s">
        <v>7</v>
      </c>
      <c r="C7" s="176">
        <f>+C4</f>
        <v>31173.405999999999</v>
      </c>
      <c r="E7" s="176">
        <v>31173.405999999999</v>
      </c>
      <c r="X7" s="181">
        <v>6000</v>
      </c>
      <c r="Y7" s="182">
        <f t="shared" si="0"/>
        <v>-0.13217683081031278</v>
      </c>
    </row>
    <row r="8" spans="1:25" ht="12.95" customHeight="1" x14ac:dyDescent="0.2">
      <c r="A8" s="176" t="s">
        <v>8</v>
      </c>
      <c r="C8" s="176">
        <v>0.34231813693981944</v>
      </c>
      <c r="E8" s="176">
        <v>0.342318136939819</v>
      </c>
      <c r="X8" s="181">
        <v>9000</v>
      </c>
      <c r="Y8" s="182">
        <f t="shared" si="0"/>
        <v>-0.11365190035033855</v>
      </c>
    </row>
    <row r="9" spans="1:25" ht="12.95" customHeight="1" x14ac:dyDescent="0.2">
      <c r="A9" s="186" t="s">
        <v>101</v>
      </c>
      <c r="B9" s="176"/>
      <c r="C9" s="187">
        <v>180</v>
      </c>
      <c r="D9" s="188" t="str">
        <f>"F"&amp;C9</f>
        <v>F180</v>
      </c>
      <c r="E9" s="113" t="str">
        <f>"G"&amp;C9</f>
        <v>G180</v>
      </c>
      <c r="X9" s="181">
        <v>12000</v>
      </c>
      <c r="Y9" s="182">
        <f t="shared" si="0"/>
        <v>-9.6404064042018317E-2</v>
      </c>
    </row>
    <row r="10" spans="1:25" ht="12.95" customHeight="1" thickBot="1" x14ac:dyDescent="0.25">
      <c r="B10" s="176"/>
      <c r="C10" s="189" t="s">
        <v>24</v>
      </c>
      <c r="D10" s="189" t="s">
        <v>25</v>
      </c>
      <c r="X10" s="181">
        <v>15000</v>
      </c>
      <c r="Y10" s="182">
        <f t="shared" si="0"/>
        <v>-8.0433321885352127E-2</v>
      </c>
    </row>
    <row r="11" spans="1:25" ht="12.95" customHeight="1" thickTop="1" x14ac:dyDescent="0.2">
      <c r="A11" s="176" t="s">
        <v>20</v>
      </c>
      <c r="B11" s="176"/>
      <c r="C11" s="113">
        <f ca="1">INTERCEPT(INDIRECT($E$9):G880,INDIRECT($D$9):F880)</f>
        <v>0.25546339984692618</v>
      </c>
      <c r="D11" s="179">
        <f>E11*F11</f>
        <v>-0.1730579741852234</v>
      </c>
      <c r="E11" s="190">
        <v>-0.1730579741852234</v>
      </c>
      <c r="F11" s="191">
        <v>1</v>
      </c>
      <c r="X11" s="181">
        <v>18000</v>
      </c>
      <c r="Y11" s="182">
        <f t="shared" si="0"/>
        <v>-6.573967388033998E-2</v>
      </c>
    </row>
    <row r="12" spans="1:25" ht="12.95" customHeight="1" x14ac:dyDescent="0.2">
      <c r="A12" s="176" t="s">
        <v>21</v>
      </c>
      <c r="B12" s="176"/>
      <c r="C12" s="113">
        <f ca="1">SLOPE(INDIRECT($E$9):G880,INDIRECT($D$9):F880)</f>
        <v>-3.8676295931900015E-6</v>
      </c>
      <c r="D12" s="179">
        <f>E12*F12</f>
        <v>7.2392219463697772E-6</v>
      </c>
      <c r="E12" s="192">
        <v>7.2392219463697768E-2</v>
      </c>
      <c r="F12" s="191">
        <v>1E-4</v>
      </c>
      <c r="X12" s="181">
        <v>21000</v>
      </c>
      <c r="Y12" s="182">
        <f t="shared" si="0"/>
        <v>-5.2323120026981848E-2</v>
      </c>
    </row>
    <row r="13" spans="1:25" ht="12.95" customHeight="1" thickBot="1" x14ac:dyDescent="0.25">
      <c r="A13" s="176" t="s">
        <v>23</v>
      </c>
      <c r="B13" s="176"/>
      <c r="C13" s="177" t="s">
        <v>18</v>
      </c>
      <c r="D13" s="179">
        <f>E13*F13</f>
        <v>-7.0949675091890626E-11</v>
      </c>
      <c r="E13" s="193">
        <v>-7.0949675091890622E-3</v>
      </c>
      <c r="F13" s="191">
        <v>1E-8</v>
      </c>
      <c r="X13" s="181">
        <v>24000</v>
      </c>
      <c r="Y13" s="182">
        <f t="shared" si="0"/>
        <v>-4.0183660325277745E-2</v>
      </c>
    </row>
    <row r="14" spans="1:25" ht="12.95" customHeight="1" thickTop="1" x14ac:dyDescent="0.2">
      <c r="B14" s="176"/>
      <c r="C14" s="194" t="s">
        <v>263</v>
      </c>
      <c r="D14" s="179">
        <f>2*D13*365.242/C8</f>
        <v>-1.5140185946073924E-7</v>
      </c>
      <c r="E14" s="176">
        <f>SUM(T21:T901)</f>
        <v>1.993911561439192E-2</v>
      </c>
      <c r="X14" s="181">
        <v>27000</v>
      </c>
      <c r="Y14" s="182">
        <f t="shared" si="0"/>
        <v>-2.9321294775227678E-2</v>
      </c>
    </row>
    <row r="15" spans="1:25" ht="12.95" customHeight="1" x14ac:dyDescent="0.2">
      <c r="A15" s="195" t="s">
        <v>22</v>
      </c>
      <c r="B15" s="176"/>
      <c r="C15" s="196">
        <f ca="1">(C7+C11)+(C8+C12)*INT(MAX(F21:F3421))</f>
        <v>60126.260047389471</v>
      </c>
      <c r="D15" s="188">
        <f>+C7+INT(MAX(F21:F1502))*C8+D11+D12*INT(MAX(F21:F3937))+D13*INT(MAX(F21:F3964)^2)</f>
        <v>60126.263380301469</v>
      </c>
      <c r="E15" s="197" t="s">
        <v>104</v>
      </c>
      <c r="F15" s="185">
        <v>1</v>
      </c>
      <c r="X15" s="181">
        <v>30000</v>
      </c>
      <c r="Y15" s="182">
        <f t="shared" si="0"/>
        <v>-1.9736023376831641E-2</v>
      </c>
    </row>
    <row r="16" spans="1:25" ht="12.95" customHeight="1" x14ac:dyDescent="0.2">
      <c r="A16" s="181" t="s">
        <v>9</v>
      </c>
      <c r="B16" s="176"/>
      <c r="C16" s="198">
        <f ca="1">+C8+C12</f>
        <v>0.34231426931022624</v>
      </c>
      <c r="D16" s="188">
        <f>+C8+D12+2*D13*MAX(F21:F143)</f>
        <v>0.34231702722969903</v>
      </c>
      <c r="E16" s="197" t="s">
        <v>97</v>
      </c>
      <c r="F16" s="199">
        <f ca="1">NOW()+15018.5+$C$5/24</f>
        <v>60317.751722800924</v>
      </c>
      <c r="X16" s="181">
        <v>33000</v>
      </c>
      <c r="Y16" s="182">
        <f t="shared" si="0"/>
        <v>-1.1427846130089639E-2</v>
      </c>
    </row>
    <row r="17" spans="1:25" ht="12.95" customHeight="1" thickBot="1" x14ac:dyDescent="0.25">
      <c r="A17" s="197" t="s">
        <v>93</v>
      </c>
      <c r="B17" s="176"/>
      <c r="C17" s="176">
        <f>COUNT(C21:C2079)</f>
        <v>290</v>
      </c>
      <c r="E17" s="197" t="s">
        <v>105</v>
      </c>
      <c r="F17" s="199">
        <f ca="1">ROUND(2*(F16-$C$7)/$C$8,0)/2+F15</f>
        <v>85139</v>
      </c>
      <c r="X17" s="181">
        <v>36000</v>
      </c>
      <c r="Y17" s="182">
        <f t="shared" si="0"/>
        <v>-4.3967630350016801E-3</v>
      </c>
    </row>
    <row r="18" spans="1:25" ht="12.95" customHeight="1" thickTop="1" thickBot="1" x14ac:dyDescent="0.25">
      <c r="A18" s="181" t="s">
        <v>110</v>
      </c>
      <c r="B18" s="176"/>
      <c r="C18" s="200">
        <f ca="1">+C15</f>
        <v>60126.260047389471</v>
      </c>
      <c r="D18" s="201">
        <f ca="1">C16</f>
        <v>0.34231426931022624</v>
      </c>
      <c r="E18" s="197" t="s">
        <v>98</v>
      </c>
      <c r="F18" s="113">
        <f ca="1">ROUND(2*(F16-$C$15)/$C$16,0)/2+F15</f>
        <v>560.5</v>
      </c>
      <c r="X18" s="181">
        <v>39000</v>
      </c>
      <c r="Y18" s="182">
        <f t="shared" si="0"/>
        <v>1.3572259084322635E-3</v>
      </c>
    </row>
    <row r="19" spans="1:25" ht="12.95" customHeight="1" thickBot="1" x14ac:dyDescent="0.25">
      <c r="A19" s="181" t="s">
        <v>111</v>
      </c>
      <c r="B19" s="176"/>
      <c r="C19" s="202">
        <f>+D15</f>
        <v>60126.263380301469</v>
      </c>
      <c r="D19" s="203">
        <f>+D16</f>
        <v>0.34231702722969903</v>
      </c>
      <c r="E19" s="197" t="s">
        <v>99</v>
      </c>
      <c r="F19" s="204">
        <f ca="1">+$C$15+$C$16*F18-15018.5-$C$5/24</f>
        <v>45300.023028671189</v>
      </c>
      <c r="X19" s="181">
        <v>42000</v>
      </c>
      <c r="Y19" s="182">
        <f t="shared" si="0"/>
        <v>5.8341207002121642E-3</v>
      </c>
    </row>
    <row r="20" spans="1:25" ht="12.95" customHeight="1" thickBot="1" x14ac:dyDescent="0.25">
      <c r="A20" s="189" t="s">
        <v>10</v>
      </c>
      <c r="B20" s="189" t="s">
        <v>11</v>
      </c>
      <c r="C20" s="205" t="s">
        <v>12</v>
      </c>
      <c r="D20" s="259" t="s">
        <v>17</v>
      </c>
      <c r="E20" s="189" t="s">
        <v>13</v>
      </c>
      <c r="F20" s="189" t="s">
        <v>14</v>
      </c>
      <c r="G20" s="205" t="s">
        <v>15</v>
      </c>
      <c r="H20" s="206" t="s">
        <v>44</v>
      </c>
      <c r="I20" s="206" t="s">
        <v>216</v>
      </c>
      <c r="J20" s="206" t="s">
        <v>258</v>
      </c>
      <c r="K20" s="206" t="s">
        <v>203</v>
      </c>
      <c r="L20" s="206" t="s">
        <v>1203</v>
      </c>
      <c r="M20" s="206" t="s">
        <v>1204</v>
      </c>
      <c r="N20" s="206" t="s">
        <v>77</v>
      </c>
      <c r="O20" s="206" t="s">
        <v>27</v>
      </c>
      <c r="P20" s="207" t="s">
        <v>26</v>
      </c>
      <c r="Q20" s="189" t="s">
        <v>19</v>
      </c>
      <c r="R20" s="208" t="s">
        <v>112</v>
      </c>
      <c r="S20" s="209" t="s">
        <v>114</v>
      </c>
      <c r="T20" s="189" t="s">
        <v>115</v>
      </c>
      <c r="U20" s="210" t="s">
        <v>113</v>
      </c>
      <c r="V20" s="189" t="s">
        <v>116</v>
      </c>
      <c r="X20" s="181">
        <v>45000</v>
      </c>
      <c r="Y20" s="182">
        <f t="shared" si="0"/>
        <v>9.0339213403380636E-3</v>
      </c>
    </row>
    <row r="21" spans="1:25" s="213" customFormat="1" ht="12.95" customHeight="1" x14ac:dyDescent="0.2">
      <c r="A21" s="15" t="s">
        <v>217</v>
      </c>
      <c r="B21" s="133" t="s">
        <v>83</v>
      </c>
      <c r="C21" s="112">
        <v>29051.314999999999</v>
      </c>
      <c r="D21" s="260" t="s">
        <v>216</v>
      </c>
      <c r="E21" s="176">
        <f t="shared" ref="E21:E84" si="1">+(C21-C$7)/C$8</f>
        <v>-6199.177814446537</v>
      </c>
      <c r="F21" s="211">
        <f t="shared" ref="F21:F41" si="2">ROUND(2*E21,0)/2+0.5</f>
        <v>-6198.5</v>
      </c>
      <c r="G21" s="179">
        <f t="shared" ref="G21:G65" si="3">+C21-(C$7+F21*C$8)</f>
        <v>-0.23202817852870794</v>
      </c>
      <c r="H21" s="176"/>
      <c r="I21" s="176">
        <f t="shared" ref="I21:I48" si="4">G21</f>
        <v>-0.23202817852870794</v>
      </c>
      <c r="J21" s="176"/>
      <c r="K21" s="176"/>
      <c r="L21" s="176"/>
      <c r="M21" s="176"/>
      <c r="N21" s="176"/>
      <c r="O21" s="176"/>
      <c r="P21" s="182">
        <f t="shared" ref="P21:P84" si="5">+D$11+D$12*F21+D$13*F21^2</f>
        <v>-0.2206562774260088</v>
      </c>
      <c r="Q21" s="212">
        <f>+C21-15018.5</f>
        <v>14032.814999999999</v>
      </c>
      <c r="R21" s="182">
        <f t="shared" ref="R21:R65" si="6">+(P21-G21)^2</f>
        <v>1.2932013468957003E-4</v>
      </c>
      <c r="S21" s="213">
        <v>0.1</v>
      </c>
      <c r="T21" s="176">
        <f t="shared" ref="T21:T84" si="7">+S21*R21</f>
        <v>1.2932013468957004E-5</v>
      </c>
      <c r="U21" s="180"/>
      <c r="V21" s="176">
        <f>+G21-P21</f>
        <v>-1.1371901102699145E-2</v>
      </c>
      <c r="W21" s="176"/>
      <c r="X21" s="181">
        <v>48000</v>
      </c>
      <c r="Y21" s="182">
        <f t="shared" si="0"/>
        <v>1.0956627828809906E-2</v>
      </c>
    </row>
    <row r="22" spans="1:25" s="213" customFormat="1" ht="12.95" customHeight="1" x14ac:dyDescent="0.2">
      <c r="A22" s="15" t="s">
        <v>217</v>
      </c>
      <c r="B22" s="133" t="s">
        <v>84</v>
      </c>
      <c r="C22" s="112">
        <v>29399.292000000001</v>
      </c>
      <c r="D22" s="260" t="s">
        <v>216</v>
      </c>
      <c r="E22" s="214">
        <f t="shared" si="1"/>
        <v>-5182.6468087838784</v>
      </c>
      <c r="F22" s="211">
        <f t="shared" si="2"/>
        <v>-5182</v>
      </c>
      <c r="G22" s="215">
        <f t="shared" si="3"/>
        <v>-0.22141437785467133</v>
      </c>
      <c r="H22" s="176"/>
      <c r="I22" s="176">
        <f t="shared" si="4"/>
        <v>-0.22141437785467133</v>
      </c>
      <c r="J22" s="176"/>
      <c r="K22" s="176"/>
      <c r="L22" s="176"/>
      <c r="M22" s="176"/>
      <c r="N22" s="176"/>
      <c r="O22" s="176"/>
      <c r="P22" s="182">
        <f t="shared" si="5"/>
        <v>-0.21247684273431383</v>
      </c>
      <c r="Q22" s="212">
        <f>+C22-15018.5</f>
        <v>14380.792000000001</v>
      </c>
      <c r="R22" s="182">
        <f t="shared" si="6"/>
        <v>7.9879534027623716E-5</v>
      </c>
      <c r="S22" s="213">
        <v>0.1</v>
      </c>
      <c r="T22" s="176">
        <f t="shared" si="7"/>
        <v>7.9879534027623726E-6</v>
      </c>
      <c r="U22" s="180"/>
      <c r="V22" s="176">
        <f>+G22-P22</f>
        <v>-8.9375351203574982E-3</v>
      </c>
      <c r="W22" s="176"/>
      <c r="X22" s="181">
        <v>51000</v>
      </c>
      <c r="Y22" s="182">
        <f t="shared" si="0"/>
        <v>1.160224016562772E-2</v>
      </c>
    </row>
    <row r="23" spans="1:25" s="213" customFormat="1" ht="12.95" customHeight="1" x14ac:dyDescent="0.2">
      <c r="A23" s="15" t="s">
        <v>219</v>
      </c>
      <c r="B23" s="133" t="s">
        <v>83</v>
      </c>
      <c r="C23" s="112">
        <v>31173.404999999999</v>
      </c>
      <c r="D23" s="260" t="s">
        <v>216</v>
      </c>
      <c r="E23" s="214">
        <f t="shared" si="1"/>
        <v>-2.9212591805485603E-3</v>
      </c>
      <c r="F23" s="211">
        <f t="shared" si="2"/>
        <v>0.5</v>
      </c>
      <c r="G23" s="215">
        <f t="shared" si="3"/>
        <v>-0.17215906846831786</v>
      </c>
      <c r="H23" s="176"/>
      <c r="I23" s="176">
        <f t="shared" si="4"/>
        <v>-0.17215906846831786</v>
      </c>
      <c r="J23" s="176"/>
      <c r="K23" s="176"/>
      <c r="L23" s="176"/>
      <c r="M23" s="176"/>
      <c r="N23" s="176"/>
      <c r="O23" s="176"/>
      <c r="P23" s="182">
        <f t="shared" si="5"/>
        <v>-0.17305435459198765</v>
      </c>
      <c r="Q23" s="212">
        <f>+C23-15018.5</f>
        <v>16154.904999999999</v>
      </c>
      <c r="R23" s="182">
        <f t="shared" si="6"/>
        <v>8.015372432356817E-7</v>
      </c>
      <c r="S23" s="213">
        <v>0.1</v>
      </c>
      <c r="T23" s="176">
        <f t="shared" si="7"/>
        <v>8.015372432356817E-8</v>
      </c>
      <c r="U23" s="180"/>
      <c r="V23" s="176">
        <f>+G23-P23</f>
        <v>8.9528612366979177E-4</v>
      </c>
      <c r="X23" s="181">
        <v>54000</v>
      </c>
      <c r="Y23" s="182">
        <f t="shared" si="0"/>
        <v>1.0970758350791504E-2</v>
      </c>
    </row>
    <row r="24" spans="1:25" ht="12.95" customHeight="1" x14ac:dyDescent="0.2">
      <c r="A24" s="15" t="s">
        <v>16</v>
      </c>
      <c r="B24" s="133"/>
      <c r="C24" s="112">
        <v>31173.405999999999</v>
      </c>
      <c r="D24" s="260" t="s">
        <v>18</v>
      </c>
      <c r="E24" s="214">
        <f t="shared" si="1"/>
        <v>0</v>
      </c>
      <c r="F24" s="211">
        <f t="shared" si="2"/>
        <v>0.5</v>
      </c>
      <c r="G24" s="215">
        <f t="shared" si="3"/>
        <v>-0.17115906846811413</v>
      </c>
      <c r="I24" s="176">
        <f t="shared" si="4"/>
        <v>-0.17115906846811413</v>
      </c>
      <c r="P24" s="182">
        <f t="shared" si="5"/>
        <v>-0.17305435459198765</v>
      </c>
      <c r="Q24" s="216">
        <f>C24-15018.5</f>
        <v>16154.905999999999</v>
      </c>
      <c r="R24" s="182">
        <f t="shared" si="6"/>
        <v>3.5921094913475064E-6</v>
      </c>
      <c r="S24" s="213">
        <v>0.1</v>
      </c>
      <c r="T24" s="176">
        <f t="shared" si="7"/>
        <v>3.5921094913475066E-7</v>
      </c>
      <c r="W24" s="213"/>
      <c r="X24" s="181">
        <v>57000</v>
      </c>
      <c r="Y24" s="182">
        <f t="shared" si="0"/>
        <v>9.0621823843012594E-3</v>
      </c>
    </row>
    <row r="25" spans="1:25" s="213" customFormat="1" ht="12.95" customHeight="1" x14ac:dyDescent="0.2">
      <c r="A25" s="15" t="s">
        <v>219</v>
      </c>
      <c r="B25" s="133" t="s">
        <v>83</v>
      </c>
      <c r="C25" s="112">
        <v>31174.421999999999</v>
      </c>
      <c r="D25" s="260" t="s">
        <v>216</v>
      </c>
      <c r="E25" s="214">
        <f t="shared" si="1"/>
        <v>2.967999326831571</v>
      </c>
      <c r="F25" s="211">
        <f t="shared" si="2"/>
        <v>3.5</v>
      </c>
      <c r="G25" s="215">
        <f t="shared" si="3"/>
        <v>-0.18211347928809118</v>
      </c>
      <c r="H25" s="176"/>
      <c r="I25" s="176">
        <f t="shared" si="4"/>
        <v>-0.18211347928809118</v>
      </c>
      <c r="J25" s="176"/>
      <c r="K25" s="176"/>
      <c r="L25" s="176"/>
      <c r="M25" s="176"/>
      <c r="N25" s="176"/>
      <c r="O25" s="176"/>
      <c r="P25" s="182">
        <f t="shared" si="5"/>
        <v>-0.17303263777754463</v>
      </c>
      <c r="Q25" s="212">
        <f t="shared" ref="Q25:Q88" si="8">+C25-15018.5</f>
        <v>16155.921999999999</v>
      </c>
      <c r="R25" s="182">
        <f t="shared" si="6"/>
        <v>8.2461682539665447E-5</v>
      </c>
      <c r="S25" s="213">
        <v>0.1</v>
      </c>
      <c r="T25" s="176">
        <f t="shared" si="7"/>
        <v>8.2461682539665458E-6</v>
      </c>
      <c r="U25" s="180"/>
      <c r="V25" s="176">
        <f t="shared" ref="V25:V65" si="9">+G25-P25</f>
        <v>-9.0808415105465556E-3</v>
      </c>
      <c r="W25" s="176"/>
      <c r="X25" s="181">
        <v>60000</v>
      </c>
      <c r="Y25" s="182">
        <f t="shared" si="0"/>
        <v>5.8765122661569857E-3</v>
      </c>
    </row>
    <row r="26" spans="1:25" s="213" customFormat="1" ht="12.95" customHeight="1" x14ac:dyDescent="0.2">
      <c r="A26" s="15" t="s">
        <v>219</v>
      </c>
      <c r="B26" s="133" t="s">
        <v>83</v>
      </c>
      <c r="C26" s="112">
        <v>31176.492999999999</v>
      </c>
      <c r="D26" s="260" t="s">
        <v>216</v>
      </c>
      <c r="E26" s="214">
        <f t="shared" si="1"/>
        <v>9.0179270885148526</v>
      </c>
      <c r="F26" s="211">
        <f t="shared" si="2"/>
        <v>9.5</v>
      </c>
      <c r="G26" s="215">
        <f t="shared" si="3"/>
        <v>-0.16502230092737591</v>
      </c>
      <c r="H26" s="176"/>
      <c r="I26" s="176">
        <f t="shared" si="4"/>
        <v>-0.16502230092737591</v>
      </c>
      <c r="J26" s="176"/>
      <c r="K26" s="176"/>
      <c r="L26" s="176"/>
      <c r="M26" s="176"/>
      <c r="N26" s="176"/>
      <c r="O26" s="176"/>
      <c r="P26" s="182">
        <f t="shared" si="5"/>
        <v>-0.17298920797994108</v>
      </c>
      <c r="Q26" s="212">
        <f t="shared" si="8"/>
        <v>16157.992999999999</v>
      </c>
      <c r="R26" s="182">
        <f t="shared" si="6"/>
        <v>6.3471607984212647E-5</v>
      </c>
      <c r="S26" s="213">
        <v>0.1</v>
      </c>
      <c r="T26" s="176">
        <f t="shared" si="7"/>
        <v>6.3471607984212653E-6</v>
      </c>
      <c r="U26" s="180"/>
      <c r="V26" s="176">
        <f t="shared" si="9"/>
        <v>7.9669070525651697E-3</v>
      </c>
      <c r="W26" s="176"/>
      <c r="X26" s="181">
        <v>63000</v>
      </c>
      <c r="Y26" s="182">
        <f t="shared" si="0"/>
        <v>1.413747996358683E-3</v>
      </c>
    </row>
    <row r="27" spans="1:25" s="213" customFormat="1" ht="12.95" customHeight="1" x14ac:dyDescent="0.2">
      <c r="A27" s="15" t="s">
        <v>219</v>
      </c>
      <c r="B27" s="133" t="s">
        <v>84</v>
      </c>
      <c r="C27" s="112">
        <v>31177.334999999999</v>
      </c>
      <c r="D27" s="260" t="s">
        <v>216</v>
      </c>
      <c r="E27" s="214">
        <f t="shared" si="1"/>
        <v>11.477627318037248</v>
      </c>
      <c r="F27" s="211">
        <f t="shared" si="2"/>
        <v>12</v>
      </c>
      <c r="G27" s="215">
        <f t="shared" si="3"/>
        <v>-0.17881764327830751</v>
      </c>
      <c r="H27" s="176"/>
      <c r="I27" s="176">
        <f t="shared" si="4"/>
        <v>-0.17881764327830751</v>
      </c>
      <c r="J27" s="176"/>
      <c r="K27" s="176"/>
      <c r="L27" s="176"/>
      <c r="M27" s="176"/>
      <c r="N27" s="176"/>
      <c r="O27" s="176"/>
      <c r="P27" s="182">
        <f t="shared" si="5"/>
        <v>-0.17297111373862017</v>
      </c>
      <c r="Q27" s="212">
        <f t="shared" si="8"/>
        <v>16158.834999999999</v>
      </c>
      <c r="R27" s="182">
        <f t="shared" si="6"/>
        <v>3.4181907658436655E-5</v>
      </c>
      <c r="S27" s="213">
        <v>0.1</v>
      </c>
      <c r="T27" s="176">
        <f t="shared" si="7"/>
        <v>3.4181907658436656E-6</v>
      </c>
      <c r="U27" s="180"/>
      <c r="V27" s="176">
        <f t="shared" si="9"/>
        <v>-5.8465295396873396E-3</v>
      </c>
      <c r="X27" s="181">
        <v>66000</v>
      </c>
      <c r="Y27" s="182">
        <f t="shared" si="0"/>
        <v>-4.3261104250936766E-3</v>
      </c>
    </row>
    <row r="28" spans="1:25" s="213" customFormat="1" ht="12.95" customHeight="1" x14ac:dyDescent="0.2">
      <c r="A28" s="15" t="s">
        <v>219</v>
      </c>
      <c r="B28" s="133" t="s">
        <v>84</v>
      </c>
      <c r="C28" s="112">
        <v>31178.376</v>
      </c>
      <c r="D28" s="260" t="s">
        <v>216</v>
      </c>
      <c r="E28" s="214">
        <f t="shared" si="1"/>
        <v>14.518658124371905</v>
      </c>
      <c r="F28" s="211">
        <f t="shared" si="2"/>
        <v>15</v>
      </c>
      <c r="G28" s="215">
        <f t="shared" si="3"/>
        <v>-0.16477205409682938</v>
      </c>
      <c r="H28" s="176"/>
      <c r="I28" s="176">
        <f t="shared" si="4"/>
        <v>-0.16477205409682938</v>
      </c>
      <c r="J28" s="176"/>
      <c r="K28" s="176"/>
      <c r="L28" s="176"/>
      <c r="M28" s="176"/>
      <c r="N28" s="176"/>
      <c r="O28" s="176"/>
      <c r="P28" s="182">
        <f t="shared" si="5"/>
        <v>-0.17294940181970475</v>
      </c>
      <c r="Q28" s="212">
        <f t="shared" si="8"/>
        <v>16159.876</v>
      </c>
      <c r="R28" s="182">
        <f t="shared" si="6"/>
        <v>6.6869015780815036E-5</v>
      </c>
      <c r="S28" s="213">
        <v>0.1</v>
      </c>
      <c r="T28" s="176">
        <f t="shared" si="7"/>
        <v>6.6869015780815039E-6</v>
      </c>
      <c r="U28" s="180"/>
      <c r="V28" s="176">
        <f t="shared" si="9"/>
        <v>8.1773477228753721E-3</v>
      </c>
      <c r="W28" s="176"/>
      <c r="X28" s="181">
        <v>69000</v>
      </c>
      <c r="Y28" s="182">
        <f t="shared" si="0"/>
        <v>-1.1343062998200037E-2</v>
      </c>
    </row>
    <row r="29" spans="1:25" s="213" customFormat="1" ht="12.95" customHeight="1" x14ac:dyDescent="0.2">
      <c r="A29" s="15" t="s">
        <v>219</v>
      </c>
      <c r="B29" s="133" t="s">
        <v>84</v>
      </c>
      <c r="C29" s="112">
        <v>31180.428</v>
      </c>
      <c r="D29" s="260" t="s">
        <v>216</v>
      </c>
      <c r="E29" s="214">
        <f t="shared" si="1"/>
        <v>20.513081961635393</v>
      </c>
      <c r="F29" s="211">
        <f t="shared" si="2"/>
        <v>21</v>
      </c>
      <c r="G29" s="215">
        <f t="shared" si="3"/>
        <v>-0.16668087573634693</v>
      </c>
      <c r="H29" s="176"/>
      <c r="I29" s="176">
        <f t="shared" si="4"/>
        <v>-0.16668087573634693</v>
      </c>
      <c r="J29" s="176"/>
      <c r="K29" s="176"/>
      <c r="L29" s="176"/>
      <c r="M29" s="176"/>
      <c r="N29" s="176"/>
      <c r="O29" s="176"/>
      <c r="P29" s="182">
        <f t="shared" si="5"/>
        <v>-0.17290598181315633</v>
      </c>
      <c r="Q29" s="212">
        <f t="shared" si="8"/>
        <v>16161.928</v>
      </c>
      <c r="R29" s="182">
        <f t="shared" si="6"/>
        <v>3.8751945667529319E-5</v>
      </c>
      <c r="S29" s="213">
        <v>0.1</v>
      </c>
      <c r="T29" s="176">
        <f t="shared" si="7"/>
        <v>3.8751945667529324E-6</v>
      </c>
      <c r="U29" s="180"/>
      <c r="V29" s="176">
        <f t="shared" si="9"/>
        <v>6.2251060768094002E-3</v>
      </c>
      <c r="W29" s="176"/>
      <c r="X29" s="181">
        <v>72000</v>
      </c>
      <c r="Y29" s="182">
        <f t="shared" si="0"/>
        <v>-1.9637109722960455E-2</v>
      </c>
    </row>
    <row r="30" spans="1:25" s="213" customFormat="1" ht="12.95" customHeight="1" x14ac:dyDescent="0.2">
      <c r="A30" s="15" t="s">
        <v>219</v>
      </c>
      <c r="B30" s="133" t="s">
        <v>83</v>
      </c>
      <c r="C30" s="112">
        <v>31194.280999999999</v>
      </c>
      <c r="D30" s="260" t="s">
        <v>216</v>
      </c>
      <c r="E30" s="214">
        <f t="shared" si="1"/>
        <v>60.981285381527677</v>
      </c>
      <c r="F30" s="211">
        <f t="shared" si="2"/>
        <v>61.5</v>
      </c>
      <c r="G30" s="215">
        <f t="shared" si="3"/>
        <v>-0.17756542179995449</v>
      </c>
      <c r="H30" s="176"/>
      <c r="I30" s="176">
        <f t="shared" si="4"/>
        <v>-0.17756542179995449</v>
      </c>
      <c r="J30" s="176"/>
      <c r="K30" s="176"/>
      <c r="L30" s="176"/>
      <c r="M30" s="176"/>
      <c r="N30" s="176"/>
      <c r="O30" s="176"/>
      <c r="P30" s="182">
        <f t="shared" si="5"/>
        <v>-0.17261303038493025</v>
      </c>
      <c r="Q30" s="212">
        <f t="shared" si="8"/>
        <v>16175.780999999999</v>
      </c>
      <c r="R30" s="182">
        <f t="shared" si="6"/>
        <v>2.4526180727605772E-5</v>
      </c>
      <c r="S30" s="213">
        <v>0.1</v>
      </c>
      <c r="T30" s="176">
        <f t="shared" si="7"/>
        <v>2.4526180727605775E-6</v>
      </c>
      <c r="U30" s="180"/>
      <c r="V30" s="176">
        <f t="shared" si="9"/>
        <v>-4.9523914150242376E-3</v>
      </c>
      <c r="W30" s="176"/>
      <c r="X30" s="181">
        <v>75000</v>
      </c>
      <c r="Y30" s="182">
        <f t="shared" si="0"/>
        <v>-2.9208250599374874E-2</v>
      </c>
    </row>
    <row r="31" spans="1:25" s="213" customFormat="1" ht="12.95" customHeight="1" x14ac:dyDescent="0.2">
      <c r="A31" s="15" t="s">
        <v>219</v>
      </c>
      <c r="B31" s="133" t="s">
        <v>83</v>
      </c>
      <c r="C31" s="112">
        <v>31206.267</v>
      </c>
      <c r="D31" s="260" t="s">
        <v>216</v>
      </c>
      <c r="E31" s="214">
        <f t="shared" si="1"/>
        <v>95.995497912451683</v>
      </c>
      <c r="F31" s="211">
        <f t="shared" si="2"/>
        <v>96.5</v>
      </c>
      <c r="G31" s="215">
        <f t="shared" si="3"/>
        <v>-0.17270021469084895</v>
      </c>
      <c r="H31" s="176"/>
      <c r="I31" s="176">
        <f t="shared" si="4"/>
        <v>-0.17270021469084895</v>
      </c>
      <c r="J31" s="176"/>
      <c r="K31" s="176"/>
      <c r="L31" s="176"/>
      <c r="M31" s="176"/>
      <c r="N31" s="176"/>
      <c r="O31" s="176"/>
      <c r="P31" s="182">
        <f t="shared" si="5"/>
        <v>-0.17236004996851059</v>
      </c>
      <c r="Q31" s="212">
        <f t="shared" si="8"/>
        <v>16187.767</v>
      </c>
      <c r="R31" s="182">
        <f t="shared" si="6"/>
        <v>1.1571203832353336E-7</v>
      </c>
      <c r="S31" s="213">
        <v>0.1</v>
      </c>
      <c r="T31" s="176">
        <f t="shared" si="7"/>
        <v>1.1571203832353337E-8</v>
      </c>
      <c r="U31" s="180"/>
      <c r="V31" s="176">
        <f t="shared" si="9"/>
        <v>-3.401647223383597E-4</v>
      </c>
      <c r="W31" s="176"/>
      <c r="X31" s="181"/>
      <c r="Y31" s="182"/>
    </row>
    <row r="32" spans="1:25" s="213" customFormat="1" ht="12.95" customHeight="1" x14ac:dyDescent="0.2">
      <c r="A32" s="15" t="s">
        <v>219</v>
      </c>
      <c r="B32" s="133" t="s">
        <v>83</v>
      </c>
      <c r="C32" s="112">
        <v>31212.432000000001</v>
      </c>
      <c r="D32" s="260" t="s">
        <v>216</v>
      </c>
      <c r="E32" s="214">
        <f t="shared" si="1"/>
        <v>114.00506075686708</v>
      </c>
      <c r="F32" s="211">
        <f t="shared" si="2"/>
        <v>114.5</v>
      </c>
      <c r="G32" s="215">
        <f t="shared" si="3"/>
        <v>-0.16942667960756808</v>
      </c>
      <c r="H32" s="176"/>
      <c r="I32" s="176">
        <f t="shared" si="4"/>
        <v>-0.16942667960756808</v>
      </c>
      <c r="J32" s="176"/>
      <c r="K32" s="176"/>
      <c r="L32" s="176"/>
      <c r="M32" s="176"/>
      <c r="N32" s="176"/>
      <c r="O32" s="176"/>
      <c r="P32" s="182">
        <f t="shared" si="5"/>
        <v>-0.17223001344034192</v>
      </c>
      <c r="Q32" s="212">
        <f t="shared" si="8"/>
        <v>16193.932000000001</v>
      </c>
      <c r="R32" s="182">
        <f t="shared" si="6"/>
        <v>7.8586805779744733E-6</v>
      </c>
      <c r="S32" s="213">
        <v>0.1</v>
      </c>
      <c r="T32" s="176">
        <f t="shared" si="7"/>
        <v>7.8586805779744735E-7</v>
      </c>
      <c r="U32" s="180"/>
      <c r="V32" s="176">
        <f t="shared" si="9"/>
        <v>2.8033338327738411E-3</v>
      </c>
      <c r="W32" s="176"/>
      <c r="X32" s="181"/>
      <c r="Y32" s="182"/>
    </row>
    <row r="33" spans="1:25" s="213" customFormat="1" ht="12.95" customHeight="1" x14ac:dyDescent="0.2">
      <c r="A33" s="15" t="s">
        <v>219</v>
      </c>
      <c r="B33" s="133" t="s">
        <v>84</v>
      </c>
      <c r="C33" s="112">
        <v>31213.29</v>
      </c>
      <c r="D33" s="260" t="s">
        <v>216</v>
      </c>
      <c r="E33" s="214">
        <f t="shared" si="1"/>
        <v>116.51150113326761</v>
      </c>
      <c r="F33" s="211">
        <f t="shared" si="2"/>
        <v>117</v>
      </c>
      <c r="G33" s="215">
        <f t="shared" si="3"/>
        <v>-0.16722202195524005</v>
      </c>
      <c r="H33" s="176"/>
      <c r="I33" s="176">
        <f t="shared" si="4"/>
        <v>-0.16722202195524005</v>
      </c>
      <c r="J33" s="176"/>
      <c r="K33" s="176"/>
      <c r="L33" s="176"/>
      <c r="M33" s="176"/>
      <c r="N33" s="176"/>
      <c r="O33" s="176"/>
      <c r="P33" s="182">
        <f t="shared" si="5"/>
        <v>-0.17221195644760048</v>
      </c>
      <c r="Q33" s="212">
        <f t="shared" si="8"/>
        <v>16194.79</v>
      </c>
      <c r="R33" s="182">
        <f t="shared" si="6"/>
        <v>2.4899446238048357E-5</v>
      </c>
      <c r="S33" s="213">
        <v>0.1</v>
      </c>
      <c r="T33" s="176">
        <f t="shared" si="7"/>
        <v>2.4899446238048357E-6</v>
      </c>
      <c r="U33" s="180"/>
      <c r="V33" s="176">
        <f t="shared" si="9"/>
        <v>4.9899344923604316E-3</v>
      </c>
      <c r="W33" s="176"/>
      <c r="X33" s="181"/>
      <c r="Y33" s="182"/>
    </row>
    <row r="34" spans="1:25" s="213" customFormat="1" ht="12.95" customHeight="1" x14ac:dyDescent="0.2">
      <c r="A34" s="15" t="s">
        <v>219</v>
      </c>
      <c r="B34" s="133" t="s">
        <v>83</v>
      </c>
      <c r="C34" s="112">
        <v>31244.27</v>
      </c>
      <c r="D34" s="260" t="s">
        <v>216</v>
      </c>
      <c r="E34" s="214">
        <f t="shared" si="1"/>
        <v>207.01211052822336</v>
      </c>
      <c r="F34" s="211">
        <f t="shared" si="2"/>
        <v>207.5</v>
      </c>
      <c r="G34" s="215">
        <f t="shared" si="3"/>
        <v>-0.16701341501175193</v>
      </c>
      <c r="H34" s="176"/>
      <c r="I34" s="176">
        <f t="shared" si="4"/>
        <v>-0.16701341501175193</v>
      </c>
      <c r="J34" s="176"/>
      <c r="K34" s="176"/>
      <c r="L34" s="176"/>
      <c r="M34" s="176"/>
      <c r="N34" s="176"/>
      <c r="O34" s="176"/>
      <c r="P34" s="182">
        <f t="shared" si="5"/>
        <v>-0.17155889045829983</v>
      </c>
      <c r="Q34" s="212">
        <f t="shared" si="8"/>
        <v>16225.77</v>
      </c>
      <c r="R34" s="182">
        <f t="shared" si="6"/>
        <v>2.0661347035169858E-5</v>
      </c>
      <c r="S34" s="213">
        <v>0.1</v>
      </c>
      <c r="T34" s="176">
        <f t="shared" si="7"/>
        <v>2.0661347035169859E-6</v>
      </c>
      <c r="U34" s="180"/>
      <c r="V34" s="176">
        <f t="shared" si="9"/>
        <v>4.545475446547903E-3</v>
      </c>
      <c r="W34" s="176"/>
      <c r="X34" s="181"/>
      <c r="Y34" s="182"/>
    </row>
    <row r="35" spans="1:25" s="213" customFormat="1" ht="12.95" customHeight="1" x14ac:dyDescent="0.2">
      <c r="A35" s="15" t="s">
        <v>219</v>
      </c>
      <c r="B35" s="133" t="s">
        <v>83</v>
      </c>
      <c r="C35" s="112">
        <v>31245.3</v>
      </c>
      <c r="D35" s="260" t="s">
        <v>216</v>
      </c>
      <c r="E35" s="214">
        <f t="shared" si="1"/>
        <v>210.02100748357196</v>
      </c>
      <c r="F35" s="211">
        <f t="shared" si="2"/>
        <v>210.5</v>
      </c>
      <c r="G35" s="215">
        <f t="shared" si="3"/>
        <v>-0.16396782583251479</v>
      </c>
      <c r="H35" s="176"/>
      <c r="I35" s="176">
        <f t="shared" si="4"/>
        <v>-0.16396782583251479</v>
      </c>
      <c r="J35" s="176"/>
      <c r="K35" s="176"/>
      <c r="L35" s="176"/>
      <c r="M35" s="176"/>
      <c r="N35" s="176"/>
      <c r="O35" s="176"/>
      <c r="P35" s="182">
        <f t="shared" si="5"/>
        <v>-0.17153726176335329</v>
      </c>
      <c r="Q35" s="212">
        <f t="shared" si="8"/>
        <v>16226.8</v>
      </c>
      <c r="R35" s="182">
        <f t="shared" si="6"/>
        <v>5.7296360311068953E-5</v>
      </c>
      <c r="S35" s="213">
        <v>0.1</v>
      </c>
      <c r="T35" s="176">
        <f t="shared" si="7"/>
        <v>5.7296360311068957E-6</v>
      </c>
      <c r="U35" s="180"/>
      <c r="V35" s="176">
        <f t="shared" si="9"/>
        <v>7.5694359308385029E-3</v>
      </c>
      <c r="W35" s="176"/>
      <c r="X35" s="181"/>
      <c r="Y35" s="182"/>
    </row>
    <row r="36" spans="1:25" s="213" customFormat="1" ht="12.95" customHeight="1" x14ac:dyDescent="0.2">
      <c r="A36" s="15" t="s">
        <v>219</v>
      </c>
      <c r="B36" s="133" t="s">
        <v>83</v>
      </c>
      <c r="C36" s="112">
        <v>31269.267</v>
      </c>
      <c r="D36" s="260" t="s">
        <v>216</v>
      </c>
      <c r="E36" s="214">
        <f t="shared" si="1"/>
        <v>280.03482624951727</v>
      </c>
      <c r="F36" s="211">
        <f t="shared" si="2"/>
        <v>280.5</v>
      </c>
      <c r="G36" s="215">
        <f t="shared" si="3"/>
        <v>-0.15923741161896032</v>
      </c>
      <c r="H36" s="176"/>
      <c r="I36" s="176">
        <f t="shared" si="4"/>
        <v>-0.15923741161896032</v>
      </c>
      <c r="J36" s="176"/>
      <c r="K36" s="176"/>
      <c r="L36" s="176"/>
      <c r="M36" s="176"/>
      <c r="N36" s="176"/>
      <c r="O36" s="176"/>
      <c r="P36" s="182">
        <f t="shared" si="5"/>
        <v>-0.17103295476744032</v>
      </c>
      <c r="Q36" s="212">
        <f t="shared" si="8"/>
        <v>16250.767</v>
      </c>
      <c r="R36" s="182">
        <f t="shared" si="6"/>
        <v>1.3913483816765341E-4</v>
      </c>
      <c r="S36" s="213">
        <v>0.1</v>
      </c>
      <c r="T36" s="176">
        <f t="shared" si="7"/>
        <v>1.3913483816765341E-5</v>
      </c>
      <c r="U36" s="180"/>
      <c r="V36" s="176">
        <f t="shared" si="9"/>
        <v>1.1795543148479998E-2</v>
      </c>
      <c r="W36" s="176"/>
      <c r="X36" s="181"/>
      <c r="Y36" s="182"/>
    </row>
    <row r="37" spans="1:25" s="213" customFormat="1" ht="12.95" customHeight="1" x14ac:dyDescent="0.2">
      <c r="A37" s="15" t="s">
        <v>219</v>
      </c>
      <c r="B37" s="133" t="s">
        <v>83</v>
      </c>
      <c r="C37" s="112">
        <v>31270.286</v>
      </c>
      <c r="D37" s="260" t="s">
        <v>216</v>
      </c>
      <c r="E37" s="214">
        <f t="shared" si="1"/>
        <v>283.01158935389043</v>
      </c>
      <c r="F37" s="211">
        <f t="shared" si="2"/>
        <v>283.5</v>
      </c>
      <c r="G37" s="215">
        <f t="shared" si="3"/>
        <v>-0.1671918224383262</v>
      </c>
      <c r="H37" s="176"/>
      <c r="I37" s="176">
        <f t="shared" si="4"/>
        <v>-0.1671918224383262</v>
      </c>
      <c r="J37" s="176"/>
      <c r="K37" s="176"/>
      <c r="L37" s="176"/>
      <c r="M37" s="176"/>
      <c r="N37" s="176"/>
      <c r="O37" s="176"/>
      <c r="P37" s="182">
        <f t="shared" si="5"/>
        <v>-0.17101135714845145</v>
      </c>
      <c r="Q37" s="212">
        <f t="shared" si="8"/>
        <v>16251.786</v>
      </c>
      <c r="R37" s="182">
        <f t="shared" si="6"/>
        <v>1.4588845401851575E-5</v>
      </c>
      <c r="S37" s="213">
        <v>0.1</v>
      </c>
      <c r="T37" s="176">
        <f t="shared" si="7"/>
        <v>1.4588845401851575E-6</v>
      </c>
      <c r="U37" s="180"/>
      <c r="V37" s="176">
        <f t="shared" si="9"/>
        <v>3.8195347101252497E-3</v>
      </c>
      <c r="W37" s="176"/>
      <c r="X37" s="181"/>
      <c r="Y37" s="182"/>
    </row>
    <row r="38" spans="1:25" s="213" customFormat="1" ht="12.95" customHeight="1" x14ac:dyDescent="0.2">
      <c r="A38" s="15" t="s">
        <v>219</v>
      </c>
      <c r="B38" s="133" t="s">
        <v>84</v>
      </c>
      <c r="C38" s="112">
        <v>31275.244999999999</v>
      </c>
      <c r="D38" s="260" t="s">
        <v>216</v>
      </c>
      <c r="E38" s="214">
        <f t="shared" si="1"/>
        <v>297.49811362727633</v>
      </c>
      <c r="F38" s="211">
        <f t="shared" si="2"/>
        <v>298</v>
      </c>
      <c r="G38" s="215">
        <f t="shared" si="3"/>
        <v>-0.17180480806564447</v>
      </c>
      <c r="H38" s="176"/>
      <c r="I38" s="176">
        <f t="shared" si="4"/>
        <v>-0.17180480806564447</v>
      </c>
      <c r="J38" s="176"/>
      <c r="K38" s="176"/>
      <c r="L38" s="176"/>
      <c r="M38" s="176"/>
      <c r="N38" s="176"/>
      <c r="O38" s="176"/>
      <c r="P38" s="182">
        <f t="shared" si="5"/>
        <v>-0.17090698666015205</v>
      </c>
      <c r="Q38" s="212">
        <f t="shared" si="8"/>
        <v>16256.744999999999</v>
      </c>
      <c r="R38" s="182">
        <f t="shared" si="6"/>
        <v>8.0608327616036748E-7</v>
      </c>
      <c r="S38" s="213">
        <v>0.1</v>
      </c>
      <c r="T38" s="176">
        <f t="shared" si="7"/>
        <v>8.060832761603675E-8</v>
      </c>
      <c r="U38" s="180"/>
      <c r="V38" s="176">
        <f t="shared" si="9"/>
        <v>-8.9782140549241052E-4</v>
      </c>
      <c r="W38" s="176"/>
      <c r="X38" s="181"/>
      <c r="Y38" s="182"/>
    </row>
    <row r="39" spans="1:25" s="213" customFormat="1" ht="12.95" customHeight="1" x14ac:dyDescent="0.2">
      <c r="A39" s="188" t="s">
        <v>293</v>
      </c>
      <c r="B39" s="196" t="s">
        <v>83</v>
      </c>
      <c r="C39" s="188">
        <v>31580.43</v>
      </c>
      <c r="D39" s="260"/>
      <c r="E39" s="214">
        <f t="shared" si="1"/>
        <v>1189.0225964613651</v>
      </c>
      <c r="F39" s="211">
        <f t="shared" si="2"/>
        <v>1189.5</v>
      </c>
      <c r="G39" s="215">
        <f t="shared" si="3"/>
        <v>-0.16342388991324697</v>
      </c>
      <c r="H39" s="176"/>
      <c r="I39" s="176">
        <f t="shared" si="4"/>
        <v>-0.16342388991324697</v>
      </c>
      <c r="J39" s="176"/>
      <c r="K39" s="176"/>
      <c r="L39" s="176"/>
      <c r="M39" s="176"/>
      <c r="N39" s="176"/>
      <c r="O39" s="176"/>
      <c r="P39" s="182">
        <f t="shared" si="5"/>
        <v>-0.16454730710253823</v>
      </c>
      <c r="Q39" s="212">
        <f t="shared" si="8"/>
        <v>16561.93</v>
      </c>
      <c r="R39" s="182">
        <f t="shared" si="6"/>
        <v>1.2620661811950854E-6</v>
      </c>
      <c r="S39" s="213">
        <v>0.1</v>
      </c>
      <c r="T39" s="176">
        <f t="shared" si="7"/>
        <v>1.2620661811950854E-7</v>
      </c>
      <c r="U39" s="180"/>
      <c r="V39" s="176">
        <f t="shared" si="9"/>
        <v>1.1234171892912648E-3</v>
      </c>
    </row>
    <row r="40" spans="1:25" s="213" customFormat="1" ht="12.95" customHeight="1" x14ac:dyDescent="0.2">
      <c r="A40" s="188" t="s">
        <v>293</v>
      </c>
      <c r="B40" s="196" t="s">
        <v>84</v>
      </c>
      <c r="C40" s="188">
        <v>31585.4</v>
      </c>
      <c r="D40" s="260"/>
      <c r="E40" s="176">
        <f t="shared" si="1"/>
        <v>1203.5412545857371</v>
      </c>
      <c r="F40" s="211">
        <f t="shared" si="2"/>
        <v>1204</v>
      </c>
      <c r="G40" s="179">
        <f t="shared" si="3"/>
        <v>-0.15703687554196222</v>
      </c>
      <c r="H40" s="176"/>
      <c r="I40" s="176">
        <f t="shared" si="4"/>
        <v>-0.15703687554196222</v>
      </c>
      <c r="J40" s="176"/>
      <c r="K40" s="176"/>
      <c r="L40" s="176"/>
      <c r="M40" s="176"/>
      <c r="N40" s="176"/>
      <c r="O40" s="176"/>
      <c r="P40" s="182">
        <f t="shared" si="5"/>
        <v>-0.16444480074600218</v>
      </c>
      <c r="Q40" s="212">
        <f t="shared" si="8"/>
        <v>16566.900000000001</v>
      </c>
      <c r="R40" s="182">
        <f t="shared" si="6"/>
        <v>5.4877355828650504E-5</v>
      </c>
      <c r="S40" s="213">
        <v>0.1</v>
      </c>
      <c r="T40" s="176">
        <f t="shared" si="7"/>
        <v>5.4877355828650507E-6</v>
      </c>
      <c r="U40" s="180"/>
      <c r="V40" s="176">
        <f t="shared" si="9"/>
        <v>7.4079252040399612E-3</v>
      </c>
    </row>
    <row r="41" spans="1:25" s="213" customFormat="1" ht="12.95" customHeight="1" x14ac:dyDescent="0.2">
      <c r="A41" s="188" t="s">
        <v>293</v>
      </c>
      <c r="B41" s="196" t="s">
        <v>84</v>
      </c>
      <c r="C41" s="188">
        <v>31586.424999999999</v>
      </c>
      <c r="D41" s="260"/>
      <c r="E41" s="176">
        <f t="shared" si="1"/>
        <v>1206.5355452451829</v>
      </c>
      <c r="F41" s="211">
        <f t="shared" si="2"/>
        <v>1207</v>
      </c>
      <c r="G41" s="179">
        <f t="shared" si="3"/>
        <v>-0.15899128636010573</v>
      </c>
      <c r="H41" s="176"/>
      <c r="I41" s="176">
        <f t="shared" si="4"/>
        <v>-0.15899128636010573</v>
      </c>
      <c r="J41" s="176"/>
      <c r="K41" s="176"/>
      <c r="L41" s="176"/>
      <c r="M41" s="176"/>
      <c r="N41" s="176"/>
      <c r="O41" s="176"/>
      <c r="P41" s="182">
        <f t="shared" si="5"/>
        <v>-0.16442359625916303</v>
      </c>
      <c r="Q41" s="212">
        <f t="shared" si="8"/>
        <v>16567.924999999999</v>
      </c>
      <c r="R41" s="182">
        <f t="shared" si="6"/>
        <v>2.9509990839395901E-5</v>
      </c>
      <c r="S41" s="213">
        <v>0.1</v>
      </c>
      <c r="T41" s="176">
        <f t="shared" si="7"/>
        <v>2.9509990839395903E-6</v>
      </c>
      <c r="U41" s="180"/>
      <c r="V41" s="176">
        <f t="shared" si="9"/>
        <v>5.4323098990572971E-3</v>
      </c>
    </row>
    <row r="42" spans="1:25" s="213" customFormat="1" ht="12.95" customHeight="1" x14ac:dyDescent="0.2">
      <c r="A42" s="15" t="s">
        <v>265</v>
      </c>
      <c r="B42" s="133" t="s">
        <v>83</v>
      </c>
      <c r="C42" s="112">
        <v>35127.608999999997</v>
      </c>
      <c r="D42" s="260" t="s">
        <v>216</v>
      </c>
      <c r="E42" s="176">
        <f t="shared" si="1"/>
        <v>11551.251813149353</v>
      </c>
      <c r="F42" s="217">
        <f>ROUND(2*E42,0)/2</f>
        <v>11551.5</v>
      </c>
      <c r="G42" s="179">
        <f t="shared" si="3"/>
        <v>-8.4958860323240515E-2</v>
      </c>
      <c r="H42" s="176"/>
      <c r="I42" s="176">
        <f t="shared" si="4"/>
        <v>-8.4958860323240515E-2</v>
      </c>
      <c r="J42" s="176"/>
      <c r="N42" s="176"/>
      <c r="O42" s="176"/>
      <c r="P42" s="182">
        <f t="shared" si="5"/>
        <v>-9.8901424469057558E-2</v>
      </c>
      <c r="Q42" s="212">
        <f t="shared" si="8"/>
        <v>20109.108999999997</v>
      </c>
      <c r="R42" s="182">
        <f t="shared" si="6"/>
        <v>1.9439509496022294E-4</v>
      </c>
      <c r="S42" s="213">
        <v>0.1</v>
      </c>
      <c r="T42" s="176">
        <f t="shared" si="7"/>
        <v>1.9439509496022294E-5</v>
      </c>
      <c r="U42" s="180"/>
      <c r="V42" s="176">
        <f t="shared" si="9"/>
        <v>1.3942564145817044E-2</v>
      </c>
    </row>
    <row r="43" spans="1:25" s="213" customFormat="1" ht="12.95" customHeight="1" x14ac:dyDescent="0.2">
      <c r="A43" s="15" t="s">
        <v>265</v>
      </c>
      <c r="B43" s="133" t="s">
        <v>83</v>
      </c>
      <c r="C43" s="112">
        <v>35151.57</v>
      </c>
      <c r="D43" s="260" t="s">
        <v>216</v>
      </c>
      <c r="E43" s="176">
        <f t="shared" si="1"/>
        <v>11621.248104360226</v>
      </c>
      <c r="F43" s="218">
        <f>ROUND(2*E43,0)/2+0.5</f>
        <v>11621.5</v>
      </c>
      <c r="G43" s="179">
        <f t="shared" si="3"/>
        <v>-8.6228446110908408E-2</v>
      </c>
      <c r="H43" s="176"/>
      <c r="I43" s="176">
        <f t="shared" si="4"/>
        <v>-8.6228446110908408E-2</v>
      </c>
      <c r="J43" s="176"/>
      <c r="N43" s="176"/>
      <c r="O43" s="176"/>
      <c r="P43" s="182">
        <f t="shared" si="5"/>
        <v>-9.8509767110274982E-2</v>
      </c>
      <c r="Q43" s="212">
        <f t="shared" si="8"/>
        <v>20133.07</v>
      </c>
      <c r="R43" s="182">
        <f t="shared" si="6"/>
        <v>1.5083084548948237E-4</v>
      </c>
      <c r="S43" s="213">
        <v>0.1</v>
      </c>
      <c r="T43" s="176">
        <f t="shared" si="7"/>
        <v>1.5083084548948237E-5</v>
      </c>
      <c r="U43" s="180"/>
      <c r="V43" s="176">
        <f t="shared" si="9"/>
        <v>1.2281320999366574E-2</v>
      </c>
    </row>
    <row r="44" spans="1:25" s="213" customFormat="1" ht="12.95" customHeight="1" x14ac:dyDescent="0.2">
      <c r="A44" s="15" t="s">
        <v>265</v>
      </c>
      <c r="B44" s="133" t="s">
        <v>84</v>
      </c>
      <c r="C44" s="112">
        <v>35168.504999999997</v>
      </c>
      <c r="D44" s="260" t="s">
        <v>216</v>
      </c>
      <c r="E44" s="176">
        <f t="shared" si="1"/>
        <v>11670.71962857273</v>
      </c>
      <c r="F44" s="218">
        <f>ROUND(2*E44,0)/2+0.5</f>
        <v>11671</v>
      </c>
      <c r="G44" s="179">
        <f t="shared" si="3"/>
        <v>-9.5976224634796381E-2</v>
      </c>
      <c r="H44" s="176"/>
      <c r="I44" s="176">
        <f t="shared" si="4"/>
        <v>-9.5976224634796381E-2</v>
      </c>
      <c r="J44" s="176"/>
      <c r="N44" s="176"/>
      <c r="O44" s="176"/>
      <c r="P44" s="182">
        <f t="shared" si="5"/>
        <v>-9.8233229091630028E-2</v>
      </c>
      <c r="Q44" s="212">
        <f t="shared" si="8"/>
        <v>20150.004999999997</v>
      </c>
      <c r="R44" s="182">
        <f t="shared" si="6"/>
        <v>5.0940691181669469E-6</v>
      </c>
      <c r="S44" s="213">
        <v>0.1</v>
      </c>
      <c r="T44" s="176">
        <f t="shared" si="7"/>
        <v>5.0940691181669469E-7</v>
      </c>
      <c r="U44" s="180"/>
      <c r="V44" s="176">
        <f t="shared" si="9"/>
        <v>2.2570044568336473E-3</v>
      </c>
    </row>
    <row r="45" spans="1:25" s="213" customFormat="1" ht="12.95" customHeight="1" x14ac:dyDescent="0.2">
      <c r="A45" s="15" t="s">
        <v>265</v>
      </c>
      <c r="B45" s="133" t="s">
        <v>83</v>
      </c>
      <c r="C45" s="112">
        <v>35197.434000000001</v>
      </c>
      <c r="D45" s="260" t="s">
        <v>216</v>
      </c>
      <c r="E45" s="176">
        <f t="shared" si="1"/>
        <v>11755.228735389614</v>
      </c>
      <c r="F45" s="218">
        <f>ROUND(2*E45,0)/2+0.5</f>
        <v>11755.5</v>
      </c>
      <c r="G45" s="179">
        <f t="shared" si="3"/>
        <v>-9.2858796044311021E-2</v>
      </c>
      <c r="H45" s="176"/>
      <c r="I45" s="176">
        <f t="shared" si="4"/>
        <v>-9.2858796044311021E-2</v>
      </c>
      <c r="J45" s="176"/>
      <c r="N45" s="176"/>
      <c r="O45" s="176"/>
      <c r="P45" s="182">
        <f t="shared" si="5"/>
        <v>-9.7761962503780928E-2</v>
      </c>
      <c r="Q45" s="212">
        <f t="shared" si="8"/>
        <v>20178.934000000001</v>
      </c>
      <c r="R45" s="182">
        <f t="shared" si="6"/>
        <v>2.4041041329270663E-5</v>
      </c>
      <c r="S45" s="213">
        <v>0.1</v>
      </c>
      <c r="T45" s="176">
        <f t="shared" si="7"/>
        <v>2.4041041329270663E-6</v>
      </c>
      <c r="U45" s="180"/>
      <c r="V45" s="176">
        <f t="shared" si="9"/>
        <v>4.903166459469907E-3</v>
      </c>
    </row>
    <row r="46" spans="1:25" s="213" customFormat="1" ht="12.95" customHeight="1" x14ac:dyDescent="0.2">
      <c r="A46" s="15" t="s">
        <v>265</v>
      </c>
      <c r="B46" s="133" t="s">
        <v>83</v>
      </c>
      <c r="C46" s="112">
        <v>35223.438999999998</v>
      </c>
      <c r="D46" s="260" t="s">
        <v>216</v>
      </c>
      <c r="E46" s="176">
        <f t="shared" si="1"/>
        <v>11831.196080364294</v>
      </c>
      <c r="F46" s="218">
        <f>ROUND(2*E46,0)/2+0.5</f>
        <v>11831.5</v>
      </c>
      <c r="G46" s="179">
        <f t="shared" si="3"/>
        <v>-0.10403720347676426</v>
      </c>
      <c r="H46" s="176"/>
      <c r="I46" s="176">
        <f t="shared" si="4"/>
        <v>-0.10403720347676426</v>
      </c>
      <c r="J46" s="176"/>
      <c r="N46" s="176"/>
      <c r="O46" s="176"/>
      <c r="P46" s="182">
        <f t="shared" si="5"/>
        <v>-9.7338966874822644E-2</v>
      </c>
      <c r="Q46" s="212">
        <f t="shared" si="8"/>
        <v>20204.938999999998</v>
      </c>
      <c r="R46" s="182">
        <f t="shared" si="6"/>
        <v>4.4866373575590391E-5</v>
      </c>
      <c r="S46" s="213">
        <v>0.1</v>
      </c>
      <c r="T46" s="176">
        <f t="shared" si="7"/>
        <v>4.4866373575590395E-6</v>
      </c>
      <c r="U46" s="180"/>
      <c r="V46" s="176">
        <f t="shared" si="9"/>
        <v>-6.6982366019416179E-3</v>
      </c>
    </row>
    <row r="47" spans="1:25" s="213" customFormat="1" ht="12.95" customHeight="1" x14ac:dyDescent="0.2">
      <c r="A47" s="15" t="s">
        <v>265</v>
      </c>
      <c r="B47" s="133" t="s">
        <v>84</v>
      </c>
      <c r="C47" s="112">
        <v>35228.423000000003</v>
      </c>
      <c r="D47" s="260" t="s">
        <v>216</v>
      </c>
      <c r="E47" s="176">
        <f t="shared" si="1"/>
        <v>11845.755636117194</v>
      </c>
      <c r="F47" s="219">
        <f>ROUND(2*E47,0)/2</f>
        <v>11846</v>
      </c>
      <c r="G47" s="179">
        <f t="shared" si="3"/>
        <v>-8.3650189095351379E-2</v>
      </c>
      <c r="H47" s="176"/>
      <c r="I47" s="176">
        <f t="shared" si="4"/>
        <v>-8.3650189095351379E-2</v>
      </c>
      <c r="J47" s="176"/>
      <c r="N47" s="176"/>
      <c r="O47" s="176"/>
      <c r="P47" s="182">
        <f t="shared" si="5"/>
        <v>-9.7258356865114123E-2</v>
      </c>
      <c r="Q47" s="212">
        <f t="shared" si="8"/>
        <v>20209.923000000003</v>
      </c>
      <c r="R47" s="182">
        <f t="shared" si="6"/>
        <v>1.8518223005000952E-4</v>
      </c>
      <c r="S47" s="213">
        <v>0.1</v>
      </c>
      <c r="T47" s="176">
        <f t="shared" si="7"/>
        <v>1.8518223005000955E-5</v>
      </c>
      <c r="U47" s="180"/>
      <c r="V47" s="176">
        <f t="shared" si="9"/>
        <v>1.3608167769762744E-2</v>
      </c>
    </row>
    <row r="48" spans="1:25" s="213" customFormat="1" ht="12.95" customHeight="1" x14ac:dyDescent="0.2">
      <c r="A48" s="15" t="s">
        <v>265</v>
      </c>
      <c r="B48" s="133" t="s">
        <v>84</v>
      </c>
      <c r="C48" s="112">
        <v>35244.498</v>
      </c>
      <c r="D48" s="260" t="s">
        <v>216</v>
      </c>
      <c r="E48" s="176">
        <f t="shared" si="1"/>
        <v>11892.714877434937</v>
      </c>
      <c r="F48" s="218">
        <f>ROUND(2*E48,0)/2+0.5</f>
        <v>11893</v>
      </c>
      <c r="G48" s="179">
        <f t="shared" si="3"/>
        <v>-9.7602625268336851E-2</v>
      </c>
      <c r="H48" s="176"/>
      <c r="I48" s="176">
        <f t="shared" si="4"/>
        <v>-9.7602625268336851E-2</v>
      </c>
      <c r="J48" s="176"/>
      <c r="N48" s="176"/>
      <c r="O48" s="176"/>
      <c r="P48" s="182">
        <f t="shared" si="5"/>
        <v>-9.6997274327474042E-2</v>
      </c>
      <c r="Q48" s="212">
        <f t="shared" si="8"/>
        <v>20225.998</v>
      </c>
      <c r="R48" s="182">
        <f t="shared" si="6"/>
        <v>3.6644976160348788E-7</v>
      </c>
      <c r="S48" s="213">
        <v>0.1</v>
      </c>
      <c r="T48" s="176">
        <f t="shared" si="7"/>
        <v>3.664497616034879E-8</v>
      </c>
      <c r="U48" s="180"/>
      <c r="V48" s="176">
        <f t="shared" si="9"/>
        <v>-6.0535094086280883E-4</v>
      </c>
    </row>
    <row r="49" spans="1:25" s="213" customFormat="1" ht="12.95" customHeight="1" x14ac:dyDescent="0.2">
      <c r="A49" s="188" t="s">
        <v>345</v>
      </c>
      <c r="B49" s="196" t="s">
        <v>84</v>
      </c>
      <c r="C49" s="188">
        <v>35244.504000000001</v>
      </c>
      <c r="D49" s="260"/>
      <c r="E49" s="176">
        <f t="shared" si="1"/>
        <v>11892.73240499002</v>
      </c>
      <c r="F49" s="218">
        <f>ROUND(2*E49,0)/2+0.5</f>
        <v>11893</v>
      </c>
      <c r="G49" s="179">
        <f t="shared" si="3"/>
        <v>-9.160262526711449E-2</v>
      </c>
      <c r="H49" s="176">
        <f>G49</f>
        <v>-9.160262526711449E-2</v>
      </c>
      <c r="I49" s="176"/>
      <c r="J49" s="176"/>
      <c r="K49" s="176"/>
      <c r="L49" s="176"/>
      <c r="M49" s="176"/>
      <c r="N49" s="176"/>
      <c r="O49" s="176"/>
      <c r="P49" s="182">
        <f t="shared" si="5"/>
        <v>-9.6997274327474042E-2</v>
      </c>
      <c r="Q49" s="212">
        <f t="shared" si="8"/>
        <v>20226.004000000001</v>
      </c>
      <c r="R49" s="182">
        <f t="shared" si="6"/>
        <v>2.9102238484438198E-5</v>
      </c>
      <c r="S49" s="213">
        <v>0.2</v>
      </c>
      <c r="T49" s="176">
        <f t="shared" si="7"/>
        <v>5.8204476968876401E-6</v>
      </c>
      <c r="U49" s="180"/>
      <c r="V49" s="176">
        <f t="shared" si="9"/>
        <v>5.3946490603595521E-3</v>
      </c>
      <c r="X49" s="181"/>
      <c r="Y49" s="182"/>
    </row>
    <row r="50" spans="1:25" s="213" customFormat="1" ht="12.95" customHeight="1" x14ac:dyDescent="0.2">
      <c r="A50" s="15" t="s">
        <v>265</v>
      </c>
      <c r="B50" s="133" t="s">
        <v>83</v>
      </c>
      <c r="C50" s="112">
        <v>35576.370999999999</v>
      </c>
      <c r="D50" s="260" t="s">
        <v>216</v>
      </c>
      <c r="E50" s="176">
        <f t="shared" si="1"/>
        <v>12862.201925263616</v>
      </c>
      <c r="F50" s="218">
        <f>ROUND(2*E50,0)/2+0.5</f>
        <v>12862.5</v>
      </c>
      <c r="G50" s="179">
        <f t="shared" si="3"/>
        <v>-0.10203638843086082</v>
      </c>
      <c r="H50" s="176"/>
      <c r="I50" s="176">
        <f>G50</f>
        <v>-0.10203638843086082</v>
      </c>
      <c r="J50" s="176"/>
      <c r="N50" s="176"/>
      <c r="O50" s="176"/>
      <c r="P50" s="182">
        <f t="shared" si="5"/>
        <v>-9.1681673294412847E-2</v>
      </c>
      <c r="Q50" s="212">
        <f t="shared" si="8"/>
        <v>20557.870999999999</v>
      </c>
      <c r="R50" s="182">
        <f t="shared" si="6"/>
        <v>1.0722012555698487E-4</v>
      </c>
      <c r="S50" s="213">
        <v>0.1</v>
      </c>
      <c r="T50" s="176">
        <f t="shared" si="7"/>
        <v>1.0722012555698489E-5</v>
      </c>
      <c r="U50" s="180"/>
      <c r="V50" s="176">
        <f t="shared" si="9"/>
        <v>-1.0354715136447978E-2</v>
      </c>
      <c r="X50" s="181"/>
      <c r="Y50" s="182"/>
    </row>
    <row r="51" spans="1:25" s="213" customFormat="1" ht="12.95" customHeight="1" x14ac:dyDescent="0.2">
      <c r="A51" s="188" t="s">
        <v>367</v>
      </c>
      <c r="B51" s="196" t="s">
        <v>83</v>
      </c>
      <c r="C51" s="188">
        <v>35576.381000000001</v>
      </c>
      <c r="D51" s="260"/>
      <c r="E51" s="176">
        <f t="shared" si="1"/>
        <v>12862.231137855422</v>
      </c>
      <c r="F51" s="218">
        <f>ROUND(2*E51,0)/2+0.5</f>
        <v>12862.5</v>
      </c>
      <c r="G51" s="179">
        <f t="shared" si="3"/>
        <v>-9.2036388428823557E-2</v>
      </c>
      <c r="H51" s="176">
        <f>G51</f>
        <v>-9.2036388428823557E-2</v>
      </c>
      <c r="I51" s="176"/>
      <c r="J51" s="176"/>
      <c r="K51" s="176"/>
      <c r="L51" s="176"/>
      <c r="M51" s="176"/>
      <c r="N51" s="176"/>
      <c r="O51" s="176"/>
      <c r="P51" s="182">
        <f t="shared" si="5"/>
        <v>-9.1681673294412847E-2</v>
      </c>
      <c r="Q51" s="212">
        <f t="shared" si="8"/>
        <v>20557.881000000001</v>
      </c>
      <c r="R51" s="182">
        <f t="shared" si="6"/>
        <v>1.2582282658000822E-7</v>
      </c>
      <c r="S51" s="213">
        <v>0.2</v>
      </c>
      <c r="T51" s="176">
        <f t="shared" si="7"/>
        <v>2.5164565316001646E-8</v>
      </c>
      <c r="U51" s="180"/>
      <c r="V51" s="176">
        <f t="shared" si="9"/>
        <v>-3.5471513441071023E-4</v>
      </c>
    </row>
    <row r="52" spans="1:25" s="213" customFormat="1" ht="12.95" customHeight="1" x14ac:dyDescent="0.2">
      <c r="A52" s="188" t="s">
        <v>373</v>
      </c>
      <c r="B52" s="196" t="s">
        <v>84</v>
      </c>
      <c r="C52" s="188">
        <v>35906.572999999997</v>
      </c>
      <c r="D52" s="260"/>
      <c r="E52" s="176">
        <f t="shared" si="1"/>
        <v>13826.807549002589</v>
      </c>
      <c r="F52" s="176">
        <f>ROUND(2*E52,0)/2</f>
        <v>13827</v>
      </c>
      <c r="G52" s="179">
        <f t="shared" si="3"/>
        <v>-6.5879466885235161E-2</v>
      </c>
      <c r="H52" s="176"/>
      <c r="I52" s="176">
        <f>G52</f>
        <v>-6.5879466885235161E-2</v>
      </c>
      <c r="J52" s="176"/>
      <c r="K52" s="176"/>
      <c r="L52" s="176"/>
      <c r="M52" s="176"/>
      <c r="N52" s="176"/>
      <c r="O52" s="176"/>
      <c r="P52" s="182">
        <f t="shared" si="5"/>
        <v>-8.6525831877459755E-2</v>
      </c>
      <c r="Q52" s="212">
        <f t="shared" si="8"/>
        <v>20888.072999999997</v>
      </c>
      <c r="R52" s="182">
        <f t="shared" si="6"/>
        <v>4.2627238739215731E-4</v>
      </c>
      <c r="S52" s="213">
        <v>0.1</v>
      </c>
      <c r="T52" s="176">
        <f t="shared" si="7"/>
        <v>4.2627238739215731E-5</v>
      </c>
      <c r="U52" s="180"/>
      <c r="V52" s="176">
        <f t="shared" si="9"/>
        <v>2.0646364992224595E-2</v>
      </c>
      <c r="X52" s="181"/>
      <c r="Y52" s="182"/>
    </row>
    <row r="53" spans="1:25" s="213" customFormat="1" ht="12.95" customHeight="1" x14ac:dyDescent="0.2">
      <c r="A53" s="15" t="s">
        <v>265</v>
      </c>
      <c r="B53" s="133" t="s">
        <v>83</v>
      </c>
      <c r="C53" s="112">
        <v>35933.430999999997</v>
      </c>
      <c r="D53" s="260" t="s">
        <v>216</v>
      </c>
      <c r="E53" s="176">
        <f t="shared" si="1"/>
        <v>13905.266728057779</v>
      </c>
      <c r="F53" s="219">
        <f>ROUND(2*E53,0)/2</f>
        <v>13905.5</v>
      </c>
      <c r="G53" s="179">
        <f t="shared" si="3"/>
        <v>-7.9853216659103055E-2</v>
      </c>
      <c r="H53" s="176"/>
      <c r="I53" s="176">
        <f>G53</f>
        <v>-7.9853216659103055E-2</v>
      </c>
      <c r="J53" s="176"/>
      <c r="N53" s="176"/>
      <c r="O53" s="176"/>
      <c r="P53" s="182">
        <f t="shared" si="5"/>
        <v>-8.611201048603187E-2</v>
      </c>
      <c r="Q53" s="212">
        <f t="shared" si="8"/>
        <v>20914.930999999997</v>
      </c>
      <c r="R53" s="182">
        <f t="shared" si="6"/>
        <v>3.9172500168002248E-5</v>
      </c>
      <c r="S53" s="213">
        <v>0.1</v>
      </c>
      <c r="T53" s="176">
        <f t="shared" si="7"/>
        <v>3.9172500168002248E-6</v>
      </c>
      <c r="U53" s="180"/>
      <c r="V53" s="176">
        <f t="shared" si="9"/>
        <v>6.2587938269288157E-3</v>
      </c>
      <c r="X53" s="181"/>
      <c r="Y53" s="182"/>
    </row>
    <row r="54" spans="1:25" s="213" customFormat="1" ht="12.95" customHeight="1" x14ac:dyDescent="0.2">
      <c r="A54" s="15" t="s">
        <v>265</v>
      </c>
      <c r="B54" s="133" t="s">
        <v>84</v>
      </c>
      <c r="C54" s="112">
        <v>35976.377999999997</v>
      </c>
      <c r="D54" s="260" t="s">
        <v>44</v>
      </c>
      <c r="E54" s="176">
        <f t="shared" si="1"/>
        <v>14030.726046059239</v>
      </c>
      <c r="F54" s="218">
        <f>ROUND(2*E54,0)/2+0.5</f>
        <v>14031</v>
      </c>
      <c r="G54" s="179">
        <f t="shared" si="3"/>
        <v>-9.3779402610380203E-2</v>
      </c>
      <c r="H54" s="176"/>
      <c r="I54" s="176">
        <f>G54</f>
        <v>-9.3779402610380203E-2</v>
      </c>
      <c r="J54" s="176"/>
      <c r="N54" s="176"/>
      <c r="O54" s="176"/>
      <c r="P54" s="182">
        <f t="shared" si="5"/>
        <v>-8.5452239874337144E-2</v>
      </c>
      <c r="Q54" s="212">
        <f t="shared" si="8"/>
        <v>20957.877999999997</v>
      </c>
      <c r="R54" s="182">
        <f t="shared" si="6"/>
        <v>6.9341639232544121E-5</v>
      </c>
      <c r="S54" s="213">
        <v>0.1</v>
      </c>
      <c r="T54" s="176">
        <f t="shared" si="7"/>
        <v>6.9341639232544124E-6</v>
      </c>
      <c r="U54" s="180"/>
      <c r="V54" s="176">
        <f t="shared" si="9"/>
        <v>-8.3271627360430589E-3</v>
      </c>
      <c r="X54" s="181"/>
      <c r="Y54" s="182"/>
    </row>
    <row r="55" spans="1:25" s="213" customFormat="1" ht="12.95" customHeight="1" x14ac:dyDescent="0.2">
      <c r="A55" s="188" t="s">
        <v>373</v>
      </c>
      <c r="B55" s="196" t="s">
        <v>84</v>
      </c>
      <c r="C55" s="188">
        <v>35976.396999999997</v>
      </c>
      <c r="D55" s="260"/>
      <c r="E55" s="176">
        <f t="shared" si="1"/>
        <v>14030.78154998366</v>
      </c>
      <c r="F55" s="176">
        <f>ROUND(2*E55,0)/2</f>
        <v>14031</v>
      </c>
      <c r="G55" s="179">
        <f t="shared" si="3"/>
        <v>-7.4779402610147372E-2</v>
      </c>
      <c r="H55" s="176"/>
      <c r="I55" s="176">
        <f>G55</f>
        <v>-7.4779402610147372E-2</v>
      </c>
      <c r="J55" s="176"/>
      <c r="K55" s="176"/>
      <c r="L55" s="176"/>
      <c r="M55" s="176"/>
      <c r="N55" s="176"/>
      <c r="O55" s="176"/>
      <c r="P55" s="182">
        <f t="shared" si="5"/>
        <v>-8.5452239874337144E-2</v>
      </c>
      <c r="Q55" s="212">
        <f t="shared" si="8"/>
        <v>20957.896999999997</v>
      </c>
      <c r="R55" s="182">
        <f t="shared" si="6"/>
        <v>1.1390945526787781E-4</v>
      </c>
      <c r="S55" s="213">
        <v>0.1</v>
      </c>
      <c r="T55" s="176">
        <f t="shared" si="7"/>
        <v>1.1390945526787782E-5</v>
      </c>
      <c r="U55" s="180"/>
      <c r="V55" s="176">
        <f t="shared" si="9"/>
        <v>1.0672837264189772E-2</v>
      </c>
      <c r="X55" s="181"/>
      <c r="Y55" s="182"/>
    </row>
    <row r="56" spans="1:25" s="213" customFormat="1" ht="12.95" customHeight="1" x14ac:dyDescent="0.2">
      <c r="A56" s="188" t="s">
        <v>373</v>
      </c>
      <c r="B56" s="196" t="s">
        <v>83</v>
      </c>
      <c r="C56" s="188">
        <v>36318.550000000003</v>
      </c>
      <c r="D56" s="260"/>
      <c r="E56" s="176">
        <f t="shared" si="1"/>
        <v>15030.299142182279</v>
      </c>
      <c r="F56" s="176">
        <f>ROUND(2*E56,0)/2</f>
        <v>15030.5</v>
      </c>
      <c r="G56" s="179">
        <f t="shared" si="3"/>
        <v>-6.8757273955270648E-2</v>
      </c>
      <c r="H56" s="176"/>
      <c r="I56" s="176">
        <f>G56</f>
        <v>-6.8757273955270648E-2</v>
      </c>
      <c r="J56" s="176"/>
      <c r="K56" s="176"/>
      <c r="L56" s="176"/>
      <c r="M56" s="176"/>
      <c r="N56" s="176"/>
      <c r="O56" s="176"/>
      <c r="P56" s="182">
        <f t="shared" si="5"/>
        <v>-8.0277510569632185E-2</v>
      </c>
      <c r="Q56" s="212">
        <f t="shared" si="8"/>
        <v>21300.050000000003</v>
      </c>
      <c r="R56" s="182">
        <f t="shared" si="6"/>
        <v>1.3271585165087617E-4</v>
      </c>
      <c r="S56" s="213">
        <v>0.1</v>
      </c>
      <c r="T56" s="176">
        <f t="shared" si="7"/>
        <v>1.3271585165087618E-5</v>
      </c>
      <c r="U56" s="180"/>
      <c r="V56" s="176">
        <f t="shared" si="9"/>
        <v>1.1520236614361537E-2</v>
      </c>
      <c r="X56" s="181"/>
      <c r="Y56" s="182"/>
    </row>
    <row r="57" spans="1:25" s="213" customFormat="1" ht="12.95" customHeight="1" x14ac:dyDescent="0.2">
      <c r="A57" s="15" t="s">
        <v>220</v>
      </c>
      <c r="B57" s="133" t="s">
        <v>83</v>
      </c>
      <c r="C57" s="112">
        <v>36339.434000000001</v>
      </c>
      <c r="D57" s="260" t="s">
        <v>216</v>
      </c>
      <c r="E57" s="176">
        <f t="shared" si="1"/>
        <v>15091.30671889642</v>
      </c>
      <c r="F57" s="176">
        <f>ROUND(2*E57,0)/2</f>
        <v>15091.5</v>
      </c>
      <c r="G57" s="179">
        <f t="shared" si="3"/>
        <v>-6.6163627285277471E-2</v>
      </c>
      <c r="H57" s="176"/>
      <c r="I57" s="176"/>
      <c r="J57" s="176"/>
      <c r="K57" s="176">
        <f>G57</f>
        <v>-6.6163627285277471E-2</v>
      </c>
      <c r="L57" s="176"/>
      <c r="M57" s="176"/>
      <c r="N57" s="176"/>
      <c r="O57" s="176"/>
      <c r="P57" s="182">
        <f t="shared" si="5"/>
        <v>-7.9966283943803826E-2</v>
      </c>
      <c r="Q57" s="212">
        <f t="shared" si="8"/>
        <v>21320.934000000001</v>
      </c>
      <c r="R57" s="182">
        <f t="shared" si="6"/>
        <v>1.9051333083316193E-4</v>
      </c>
      <c r="S57" s="220">
        <v>1</v>
      </c>
      <c r="T57" s="176">
        <f t="shared" si="7"/>
        <v>1.9051333083316193E-4</v>
      </c>
      <c r="U57" s="180"/>
      <c r="V57" s="176">
        <f t="shared" si="9"/>
        <v>1.3802656658526355E-2</v>
      </c>
      <c r="W57" s="176"/>
      <c r="X57" s="181"/>
      <c r="Y57" s="182"/>
    </row>
    <row r="58" spans="1:25" ht="12.95" customHeight="1" x14ac:dyDescent="0.2">
      <c r="A58" s="15" t="s">
        <v>221</v>
      </c>
      <c r="B58" s="133" t="s">
        <v>83</v>
      </c>
      <c r="C58" s="112">
        <v>36631.421999999999</v>
      </c>
      <c r="D58" s="260" t="s">
        <v>216</v>
      </c>
      <c r="E58" s="176">
        <f t="shared" si="1"/>
        <v>15944.279344332654</v>
      </c>
      <c r="F58" s="176">
        <f>ROUND(2*E58,0)/2</f>
        <v>15944.5</v>
      </c>
      <c r="G58" s="179">
        <f t="shared" si="3"/>
        <v>-7.553443695360329E-2</v>
      </c>
      <c r="I58" s="176">
        <f>G58</f>
        <v>-7.553443695360329E-2</v>
      </c>
      <c r="P58" s="182">
        <f t="shared" si="5"/>
        <v>-7.5669528604628E-2</v>
      </c>
      <c r="Q58" s="212">
        <f t="shared" si="8"/>
        <v>21612.921999999999</v>
      </c>
      <c r="R58" s="182">
        <f t="shared" si="6"/>
        <v>1.8249754176582089E-8</v>
      </c>
      <c r="S58" s="213">
        <v>0.1</v>
      </c>
      <c r="T58" s="176">
        <f t="shared" si="7"/>
        <v>1.824975417658209E-9</v>
      </c>
      <c r="V58" s="176">
        <f t="shared" si="9"/>
        <v>1.3509165102471021E-4</v>
      </c>
      <c r="X58" s="181"/>
      <c r="Y58" s="182"/>
    </row>
    <row r="59" spans="1:25" ht="12.95" customHeight="1" x14ac:dyDescent="0.2">
      <c r="A59" s="15" t="s">
        <v>265</v>
      </c>
      <c r="B59" s="133" t="s">
        <v>83</v>
      </c>
      <c r="C59" s="112">
        <v>36672.483</v>
      </c>
      <c r="D59" s="260" t="s">
        <v>44</v>
      </c>
      <c r="E59" s="176">
        <f t="shared" si="1"/>
        <v>16064.229167520725</v>
      </c>
      <c r="F59" s="218">
        <f>ROUND(2*E59,0)/2+0.5</f>
        <v>16064.5</v>
      </c>
      <c r="G59" s="179">
        <f t="shared" si="3"/>
        <v>-9.2710869728762191E-2</v>
      </c>
      <c r="I59" s="176">
        <f>G59</f>
        <v>-9.2710869728762191E-2</v>
      </c>
      <c r="M59" s="213"/>
      <c r="P59" s="182">
        <f t="shared" si="5"/>
        <v>-7.5073345349065568E-2</v>
      </c>
      <c r="Q59" s="212">
        <f t="shared" si="8"/>
        <v>21653.983</v>
      </c>
      <c r="R59" s="182">
        <f t="shared" si="6"/>
        <v>3.1108226624439276E-4</v>
      </c>
      <c r="S59" s="213">
        <v>0.1</v>
      </c>
      <c r="T59" s="176">
        <f t="shared" si="7"/>
        <v>3.1108226624439274E-5</v>
      </c>
      <c r="V59" s="176">
        <f t="shared" si="9"/>
        <v>-1.7637524379696623E-2</v>
      </c>
      <c r="W59" s="213"/>
      <c r="X59" s="181"/>
      <c r="Y59" s="182"/>
    </row>
    <row r="60" spans="1:25" ht="12.95" customHeight="1" x14ac:dyDescent="0.2">
      <c r="A60" s="15" t="s">
        <v>222</v>
      </c>
      <c r="B60" s="133" t="s">
        <v>83</v>
      </c>
      <c r="C60" s="112">
        <v>36672.497000000003</v>
      </c>
      <c r="D60" s="260" t="s">
        <v>44</v>
      </c>
      <c r="E60" s="176">
        <f t="shared" si="1"/>
        <v>16064.270065149252</v>
      </c>
      <c r="F60" s="176">
        <f>ROUND(2*E60,0)/2</f>
        <v>16064.5</v>
      </c>
      <c r="G60" s="179">
        <f t="shared" si="3"/>
        <v>-7.8710869725910015E-2</v>
      </c>
      <c r="H60" s="176">
        <f>G60</f>
        <v>-7.8710869725910015E-2</v>
      </c>
      <c r="P60" s="182">
        <f t="shared" si="5"/>
        <v>-7.5073345349065568E-2</v>
      </c>
      <c r="Q60" s="212">
        <f t="shared" si="8"/>
        <v>21653.997000000003</v>
      </c>
      <c r="R60" s="182">
        <f t="shared" si="6"/>
        <v>1.3231583592137586E-5</v>
      </c>
      <c r="S60" s="213">
        <v>0.2</v>
      </c>
      <c r="T60" s="176">
        <f t="shared" si="7"/>
        <v>2.6463167184275173E-6</v>
      </c>
      <c r="V60" s="176">
        <f t="shared" si="9"/>
        <v>-3.6375243768444476E-3</v>
      </c>
      <c r="Y60" s="182"/>
    </row>
    <row r="61" spans="1:25" ht="12.95" customHeight="1" x14ac:dyDescent="0.2">
      <c r="A61" s="15" t="s">
        <v>222</v>
      </c>
      <c r="B61" s="133" t="s">
        <v>83</v>
      </c>
      <c r="C61" s="112">
        <v>37016.519</v>
      </c>
      <c r="D61" s="260" t="s">
        <v>44</v>
      </c>
      <c r="E61" s="176">
        <f t="shared" si="1"/>
        <v>17069.24749075518</v>
      </c>
      <c r="F61" s="221">
        <f>ROUND(2*E61,0)/2+0.5</f>
        <v>17069.5</v>
      </c>
      <c r="G61" s="179">
        <f t="shared" si="3"/>
        <v>-8.6438494246976916E-2</v>
      </c>
      <c r="H61" s="176">
        <f>G61</f>
        <v>-8.6438494246976916E-2</v>
      </c>
      <c r="P61" s="182">
        <f t="shared" si="5"/>
        <v>-7.0160528060131122E-2</v>
      </c>
      <c r="Q61" s="212">
        <f t="shared" si="8"/>
        <v>21998.019</v>
      </c>
      <c r="R61" s="182">
        <f t="shared" si="6"/>
        <v>2.6497218318009499E-4</v>
      </c>
      <c r="S61" s="213">
        <v>0.2</v>
      </c>
      <c r="T61" s="176">
        <f t="shared" si="7"/>
        <v>5.2994436636019002E-5</v>
      </c>
      <c r="V61" s="176">
        <f t="shared" si="9"/>
        <v>-1.6277966186845794E-2</v>
      </c>
      <c r="Y61" s="182"/>
    </row>
    <row r="62" spans="1:25" ht="12.95" customHeight="1" x14ac:dyDescent="0.2">
      <c r="A62" s="15" t="s">
        <v>222</v>
      </c>
      <c r="B62" s="133" t="s">
        <v>83</v>
      </c>
      <c r="C62" s="112">
        <v>37076.47</v>
      </c>
      <c r="D62" s="260" t="s">
        <v>44</v>
      </c>
      <c r="E62" s="176">
        <f t="shared" si="1"/>
        <v>17244.379899852571</v>
      </c>
      <c r="F62" s="176">
        <f t="shared" ref="F62:F125" si="10">ROUND(2*E62,0)/2</f>
        <v>17244.5</v>
      </c>
      <c r="G62" s="179">
        <f t="shared" si="3"/>
        <v>-4.1112458711722866E-2</v>
      </c>
      <c r="H62" s="176">
        <f>G62</f>
        <v>-4.1112458711722866E-2</v>
      </c>
      <c r="P62" s="182">
        <f t="shared" si="5"/>
        <v>-6.9319713470959457E-2</v>
      </c>
      <c r="Q62" s="212">
        <f t="shared" si="8"/>
        <v>22057.97</v>
      </c>
      <c r="R62" s="182">
        <f t="shared" si="6"/>
        <v>7.9564922105247531E-4</v>
      </c>
      <c r="S62" s="213">
        <v>0.2</v>
      </c>
      <c r="T62" s="176">
        <f t="shared" si="7"/>
        <v>1.5912984421049506E-4</v>
      </c>
      <c r="V62" s="176">
        <f t="shared" si="9"/>
        <v>2.8207254759236591E-2</v>
      </c>
      <c r="Y62" s="182"/>
    </row>
    <row r="63" spans="1:25" ht="12.95" customHeight="1" x14ac:dyDescent="0.2">
      <c r="A63" s="15" t="s">
        <v>223</v>
      </c>
      <c r="B63" s="133" t="s">
        <v>83</v>
      </c>
      <c r="C63" s="112">
        <v>41090.857400000001</v>
      </c>
      <c r="D63" s="260" t="s">
        <v>258</v>
      </c>
      <c r="E63" s="176">
        <f t="shared" si="1"/>
        <v>28971.445943991919</v>
      </c>
      <c r="F63" s="176">
        <f t="shared" si="10"/>
        <v>28971.5</v>
      </c>
      <c r="G63" s="179">
        <f t="shared" si="3"/>
        <v>-1.8504351981391665E-2</v>
      </c>
      <c r="J63" s="176">
        <f>G63</f>
        <v>-1.8504351981391665E-2</v>
      </c>
      <c r="P63" s="182">
        <f t="shared" si="5"/>
        <v>-2.2878310134198103E-2</v>
      </c>
      <c r="Q63" s="212">
        <f t="shared" si="8"/>
        <v>26072.357400000001</v>
      </c>
      <c r="R63" s="182">
        <f t="shared" si="6"/>
        <v>1.9131509922501912E-5</v>
      </c>
      <c r="S63" s="220">
        <v>1</v>
      </c>
      <c r="T63" s="176">
        <f t="shared" si="7"/>
        <v>1.9131509922501912E-5</v>
      </c>
      <c r="V63" s="176">
        <f t="shared" si="9"/>
        <v>4.3739581528064383E-3</v>
      </c>
      <c r="Y63" s="182"/>
    </row>
    <row r="64" spans="1:25" ht="12.95" customHeight="1" x14ac:dyDescent="0.2">
      <c r="A64" s="15" t="s">
        <v>223</v>
      </c>
      <c r="B64" s="133" t="s">
        <v>84</v>
      </c>
      <c r="C64" s="112">
        <v>41091.7137</v>
      </c>
      <c r="D64" s="260" t="s">
        <v>258</v>
      </c>
      <c r="E64" s="176">
        <f t="shared" si="1"/>
        <v>28973.947418227712</v>
      </c>
      <c r="F64" s="176">
        <f t="shared" si="10"/>
        <v>28974</v>
      </c>
      <c r="G64" s="179">
        <f t="shared" si="3"/>
        <v>-1.7999694326135796E-2</v>
      </c>
      <c r="J64" s="176">
        <f>G64</f>
        <v>-1.7999694326135796E-2</v>
      </c>
      <c r="P64" s="182">
        <f t="shared" si="5"/>
        <v>-2.287049011532729E-2</v>
      </c>
      <c r="Q64" s="212">
        <f t="shared" si="8"/>
        <v>26073.2137</v>
      </c>
      <c r="R64" s="182">
        <f t="shared" si="6"/>
        <v>2.3724651620005589E-5</v>
      </c>
      <c r="S64" s="220">
        <v>1</v>
      </c>
      <c r="T64" s="176">
        <f t="shared" si="7"/>
        <v>2.3724651620005589E-5</v>
      </c>
      <c r="V64" s="176">
        <f t="shared" si="9"/>
        <v>4.8707957891914941E-3</v>
      </c>
      <c r="Y64" s="182"/>
    </row>
    <row r="65" spans="1:25" ht="12.95" customHeight="1" x14ac:dyDescent="0.2">
      <c r="A65" s="15" t="s">
        <v>223</v>
      </c>
      <c r="B65" s="133" t="s">
        <v>83</v>
      </c>
      <c r="C65" s="112">
        <v>41091.883999999998</v>
      </c>
      <c r="D65" s="260" t="s">
        <v>258</v>
      </c>
      <c r="E65" s="176">
        <f t="shared" si="1"/>
        <v>28974.44490866605</v>
      </c>
      <c r="F65" s="176">
        <f t="shared" si="10"/>
        <v>28974.5</v>
      </c>
      <c r="G65" s="179">
        <f t="shared" si="3"/>
        <v>-1.8858762799936812E-2</v>
      </c>
      <c r="P65" s="182">
        <f t="shared" si="5"/>
        <v>-2.286892621797762E-2</v>
      </c>
      <c r="Q65" s="212">
        <f t="shared" si="8"/>
        <v>26073.383999999998</v>
      </c>
      <c r="R65" s="182">
        <f t="shared" si="6"/>
        <v>1.6081410639392733E-5</v>
      </c>
      <c r="S65" s="220">
        <v>1</v>
      </c>
      <c r="T65" s="176">
        <f t="shared" si="7"/>
        <v>1.6081410639392733E-5</v>
      </c>
      <c r="V65" s="176">
        <f t="shared" si="9"/>
        <v>4.0101634180408074E-3</v>
      </c>
      <c r="W65" s="213"/>
      <c r="Y65" s="182"/>
    </row>
    <row r="66" spans="1:25" ht="12.95" customHeight="1" x14ac:dyDescent="0.2">
      <c r="A66" s="15" t="s">
        <v>30</v>
      </c>
      <c r="B66" s="133" t="s">
        <v>84</v>
      </c>
      <c r="C66" s="112">
        <v>42519.466999999997</v>
      </c>
      <c r="D66" s="260"/>
      <c r="E66" s="176">
        <f t="shared" si="1"/>
        <v>33144.78485256149</v>
      </c>
      <c r="F66" s="176">
        <f t="shared" si="10"/>
        <v>33145</v>
      </c>
      <c r="I66" s="176">
        <f>U66</f>
        <v>-7.3648870318720583E-2</v>
      </c>
      <c r="P66" s="182">
        <f t="shared" si="5"/>
        <v>-1.105863905541421E-2</v>
      </c>
      <c r="Q66" s="212">
        <f t="shared" si="8"/>
        <v>27500.966999999997</v>
      </c>
      <c r="R66" s="182">
        <f>+(P66-U66)^2</f>
        <v>3.9175370495941747E-3</v>
      </c>
      <c r="S66" s="213"/>
      <c r="T66" s="176">
        <f t="shared" si="7"/>
        <v>0</v>
      </c>
      <c r="U66" s="222">
        <f>+C66-(C$7+F66*C$8)</f>
        <v>-7.3648870318720583E-2</v>
      </c>
      <c r="V66" s="176">
        <f>+U66-P66</f>
        <v>-6.2590231263306373E-2</v>
      </c>
      <c r="Y66" s="182"/>
    </row>
    <row r="67" spans="1:25" ht="12.95" customHeight="1" x14ac:dyDescent="0.2">
      <c r="A67" s="15" t="s">
        <v>30</v>
      </c>
      <c r="B67" s="133" t="s">
        <v>84</v>
      </c>
      <c r="C67" s="112">
        <v>42528.451999999997</v>
      </c>
      <c r="D67" s="260"/>
      <c r="E67" s="176">
        <f t="shared" si="1"/>
        <v>33171.032366293373</v>
      </c>
      <c r="F67" s="176">
        <f t="shared" si="10"/>
        <v>33171</v>
      </c>
      <c r="G67" s="179">
        <f>+C67-(C$7+F67*C$8)</f>
        <v>1.1079569245339371E-2</v>
      </c>
      <c r="I67" s="176">
        <f>G67</f>
        <v>1.1079569245339371E-2</v>
      </c>
      <c r="P67" s="182">
        <f t="shared" si="5"/>
        <v>-1.0992751849796853E-2</v>
      </c>
      <c r="Q67" s="212">
        <f t="shared" si="8"/>
        <v>27509.951999999997</v>
      </c>
      <c r="R67" s="182">
        <f>+(P67-G67)^2</f>
        <v>4.8718735852679558E-4</v>
      </c>
      <c r="S67" s="213">
        <v>0.1</v>
      </c>
      <c r="T67" s="176">
        <f t="shared" si="7"/>
        <v>4.8718735852679561E-5</v>
      </c>
      <c r="V67" s="176">
        <f>+G67-P67</f>
        <v>2.2072321095136224E-2</v>
      </c>
      <c r="Y67" s="182"/>
    </row>
    <row r="68" spans="1:25" ht="12.95" customHeight="1" x14ac:dyDescent="0.2">
      <c r="A68" s="15" t="s">
        <v>33</v>
      </c>
      <c r="B68" s="133" t="s">
        <v>84</v>
      </c>
      <c r="C68" s="112">
        <v>42529.466999999997</v>
      </c>
      <c r="D68" s="260"/>
      <c r="E68" s="176">
        <f t="shared" si="1"/>
        <v>33173.997444361026</v>
      </c>
      <c r="F68" s="176">
        <f t="shared" si="10"/>
        <v>33174</v>
      </c>
      <c r="G68" s="179">
        <f>+C68-(C$7+F68*C$8)</f>
        <v>-8.7484157120343298E-4</v>
      </c>
      <c r="J68" s="176">
        <f>G68</f>
        <v>-8.7484157120343298E-4</v>
      </c>
      <c r="P68" s="182">
        <f t="shared" si="5"/>
        <v>-1.0985155652539658E-2</v>
      </c>
      <c r="Q68" s="212">
        <f t="shared" si="8"/>
        <v>27510.966999999997</v>
      </c>
      <c r="R68" s="182">
        <f>+(P68-G68)^2</f>
        <v>1.0221845082326555E-4</v>
      </c>
      <c r="S68" s="220">
        <v>1</v>
      </c>
      <c r="T68" s="176">
        <f t="shared" si="7"/>
        <v>1.0221845082326555E-4</v>
      </c>
      <c r="V68" s="176">
        <f>+G68-P68</f>
        <v>1.0110314081336225E-2</v>
      </c>
      <c r="Y68" s="182"/>
    </row>
    <row r="69" spans="1:25" ht="12.95" customHeight="1" x14ac:dyDescent="0.2">
      <c r="A69" s="15" t="s">
        <v>35</v>
      </c>
      <c r="B69" s="133"/>
      <c r="C69" s="112">
        <v>42620.362000000001</v>
      </c>
      <c r="D69" s="260"/>
      <c r="E69" s="176">
        <f t="shared" si="1"/>
        <v>33439.525297522901</v>
      </c>
      <c r="F69" s="176">
        <f t="shared" si="10"/>
        <v>33439.5</v>
      </c>
      <c r="G69" s="179">
        <f>+C69-(C$7+F69*C$8)</f>
        <v>8.6598009074805304E-3</v>
      </c>
      <c r="I69" s="176">
        <f>G69</f>
        <v>8.6598009074805304E-3</v>
      </c>
      <c r="P69" s="182">
        <f t="shared" si="5"/>
        <v>-1.0317949967028769E-2</v>
      </c>
      <c r="Q69" s="212">
        <f t="shared" si="8"/>
        <v>27601.862000000001</v>
      </c>
      <c r="R69" s="182">
        <f>+(P69-G69)^2</f>
        <v>3.6015502825493851E-4</v>
      </c>
      <c r="S69" s="213">
        <v>0.1</v>
      </c>
      <c r="T69" s="176">
        <f t="shared" si="7"/>
        <v>3.6015502825493855E-5</v>
      </c>
      <c r="V69" s="176">
        <f>+G69-P69</f>
        <v>1.89777508745093E-2</v>
      </c>
      <c r="Y69" s="182"/>
    </row>
    <row r="70" spans="1:25" ht="12.95" customHeight="1" x14ac:dyDescent="0.2">
      <c r="A70" s="15" t="s">
        <v>35</v>
      </c>
      <c r="B70" s="133"/>
      <c r="C70" s="112">
        <v>42621.373</v>
      </c>
      <c r="D70" s="260"/>
      <c r="E70" s="176">
        <f t="shared" si="1"/>
        <v>33442.478690553835</v>
      </c>
      <c r="F70" s="176">
        <f t="shared" si="10"/>
        <v>33442.5</v>
      </c>
      <c r="G70" s="179">
        <f>+C70-(C$7+F70*C$8)</f>
        <v>-7.2946099098771811E-3</v>
      </c>
      <c r="I70" s="176">
        <f>G70</f>
        <v>-7.2946099098771811E-3</v>
      </c>
      <c r="P70" s="182">
        <f t="shared" si="5"/>
        <v>-1.0310468069698139E-2</v>
      </c>
      <c r="Q70" s="212">
        <f t="shared" si="8"/>
        <v>27602.873</v>
      </c>
      <c r="R70" s="182">
        <f>+(P70-G70)^2</f>
        <v>9.0954004401586561E-6</v>
      </c>
      <c r="S70" s="213">
        <v>0.1</v>
      </c>
      <c r="T70" s="176">
        <f t="shared" si="7"/>
        <v>9.095400440158657E-7</v>
      </c>
      <c r="V70" s="176">
        <f>+G70-P70</f>
        <v>3.0158581598209583E-3</v>
      </c>
      <c r="Y70" s="182"/>
    </row>
    <row r="71" spans="1:25" ht="12.95" customHeight="1" x14ac:dyDescent="0.2">
      <c r="A71" s="15" t="s">
        <v>36</v>
      </c>
      <c r="B71" s="133"/>
      <c r="C71" s="112">
        <v>42990.447999999997</v>
      </c>
      <c r="D71" s="260"/>
      <c r="E71" s="176">
        <f t="shared" si="1"/>
        <v>34520.642422395133</v>
      </c>
      <c r="F71" s="176">
        <f t="shared" si="10"/>
        <v>34520.5</v>
      </c>
      <c r="P71" s="182">
        <f t="shared" si="5"/>
        <v>-7.7046518957067517E-3</v>
      </c>
      <c r="Q71" s="212">
        <f t="shared" si="8"/>
        <v>27971.947999999997</v>
      </c>
      <c r="R71" s="182">
        <f>+(P71-U71)^2</f>
        <v>3.1875532857845875E-3</v>
      </c>
      <c r="S71" s="213"/>
      <c r="T71" s="176">
        <f t="shared" si="7"/>
        <v>0</v>
      </c>
      <c r="U71" s="179">
        <f>+C71-(C$7+F71*C$8)</f>
        <v>4.8753768962342292E-2</v>
      </c>
      <c r="V71" s="176">
        <f>+U71-P71</f>
        <v>5.6458420858049044E-2</v>
      </c>
      <c r="Y71" s="182"/>
    </row>
    <row r="72" spans="1:25" ht="12.95" customHeight="1" x14ac:dyDescent="0.2">
      <c r="A72" s="15" t="s">
        <v>38</v>
      </c>
      <c r="B72" s="133"/>
      <c r="C72" s="112">
        <v>43262.705999999998</v>
      </c>
      <c r="D72" s="260"/>
      <c r="E72" s="176">
        <f t="shared" si="1"/>
        <v>35315.978604210897</v>
      </c>
      <c r="F72" s="176">
        <f t="shared" si="10"/>
        <v>35316</v>
      </c>
      <c r="G72" s="179">
        <f t="shared" ref="G72:G97" si="11">+C72-(C$7+F72*C$8)</f>
        <v>-7.3241666614194401E-3</v>
      </c>
      <c r="I72" s="176">
        <f t="shared" ref="I72:I97" si="12">G72</f>
        <v>-7.3241666614194401E-3</v>
      </c>
      <c r="P72" s="182">
        <f t="shared" si="5"/>
        <v>-5.8874554785829647E-3</v>
      </c>
      <c r="Q72" s="212">
        <f t="shared" si="8"/>
        <v>28244.205999999998</v>
      </c>
      <c r="R72" s="182">
        <f t="shared" ref="R72:R97" si="13">+(P72-G72)^2</f>
        <v>2.0641390228873841E-6</v>
      </c>
      <c r="S72" s="213">
        <v>0.1</v>
      </c>
      <c r="T72" s="176">
        <f t="shared" si="7"/>
        <v>2.0641390228873842E-7</v>
      </c>
      <c r="V72" s="176">
        <f t="shared" ref="V72:V97" si="14">+G72-P72</f>
        <v>-1.4367111828364754E-3</v>
      </c>
      <c r="Y72" s="182"/>
    </row>
    <row r="73" spans="1:25" ht="12.95" customHeight="1" x14ac:dyDescent="0.2">
      <c r="A73" s="15" t="s">
        <v>38</v>
      </c>
      <c r="B73" s="133" t="s">
        <v>84</v>
      </c>
      <c r="C73" s="112">
        <v>43286.841999999997</v>
      </c>
      <c r="D73" s="260"/>
      <c r="E73" s="176">
        <f t="shared" si="1"/>
        <v>35386.486115778251</v>
      </c>
      <c r="F73" s="176">
        <f t="shared" si="10"/>
        <v>35386.5</v>
      </c>
      <c r="G73" s="179">
        <f t="shared" si="11"/>
        <v>-4.7528209252050146E-3</v>
      </c>
      <c r="I73" s="176">
        <f t="shared" si="12"/>
        <v>-4.7528209252050146E-3</v>
      </c>
      <c r="P73" s="182">
        <f t="shared" si="5"/>
        <v>-5.7307408492883877E-3</v>
      </c>
      <c r="Q73" s="212">
        <f t="shared" si="8"/>
        <v>28268.341999999997</v>
      </c>
      <c r="R73" s="182">
        <f t="shared" si="13"/>
        <v>9.5632737791922996E-7</v>
      </c>
      <c r="S73" s="213">
        <v>0.1</v>
      </c>
      <c r="T73" s="176">
        <f t="shared" si="7"/>
        <v>9.5632737791923004E-8</v>
      </c>
      <c r="V73" s="176">
        <f t="shared" si="14"/>
        <v>9.7791992408337303E-4</v>
      </c>
      <c r="Y73" s="182"/>
    </row>
    <row r="74" spans="1:25" ht="12.95" customHeight="1" x14ac:dyDescent="0.2">
      <c r="A74" s="15" t="s">
        <v>38</v>
      </c>
      <c r="B74" s="133"/>
      <c r="C74" s="112">
        <v>43351.690999999999</v>
      </c>
      <c r="D74" s="260"/>
      <c r="E74" s="176">
        <f t="shared" si="1"/>
        <v>35575.926852339056</v>
      </c>
      <c r="F74" s="176">
        <f t="shared" si="10"/>
        <v>35576</v>
      </c>
      <c r="G74" s="179">
        <f t="shared" si="11"/>
        <v>-2.5039771018782631E-2</v>
      </c>
      <c r="I74" s="176">
        <f t="shared" si="12"/>
        <v>-2.5039771018782631E-2</v>
      </c>
      <c r="P74" s="182">
        <f t="shared" si="5"/>
        <v>-5.3129965078465569E-3</v>
      </c>
      <c r="Q74" s="212">
        <f t="shared" si="8"/>
        <v>28333.190999999999</v>
      </c>
      <c r="R74" s="182">
        <f t="shared" si="13"/>
        <v>3.8914563260531717E-4</v>
      </c>
      <c r="S74" s="213">
        <v>0.1</v>
      </c>
      <c r="T74" s="176">
        <f t="shared" si="7"/>
        <v>3.8914563260531723E-5</v>
      </c>
      <c r="V74" s="176">
        <f t="shared" si="14"/>
        <v>-1.9726774510936074E-2</v>
      </c>
      <c r="Y74" s="182"/>
    </row>
    <row r="75" spans="1:25" ht="12.95" customHeight="1" x14ac:dyDescent="0.2">
      <c r="A75" s="15" t="s">
        <v>40</v>
      </c>
      <c r="B75" s="133" t="s">
        <v>84</v>
      </c>
      <c r="C75" s="112">
        <v>43358.39</v>
      </c>
      <c r="D75" s="260"/>
      <c r="E75" s="176">
        <f t="shared" si="1"/>
        <v>35595.496367585562</v>
      </c>
      <c r="F75" s="176">
        <f t="shared" si="10"/>
        <v>35595.5</v>
      </c>
      <c r="G75" s="179">
        <f t="shared" si="11"/>
        <v>-1.2434413438313641E-3</v>
      </c>
      <c r="I75" s="176">
        <f t="shared" si="12"/>
        <v>-1.2434413438313641E-3</v>
      </c>
      <c r="P75" s="182">
        <f t="shared" si="5"/>
        <v>-5.270298778507973E-3</v>
      </c>
      <c r="Q75" s="212">
        <f t="shared" si="8"/>
        <v>28339.89</v>
      </c>
      <c r="R75" s="182">
        <f t="shared" si="13"/>
        <v>1.621558079921028E-5</v>
      </c>
      <c r="S75" s="213">
        <v>0.1</v>
      </c>
      <c r="T75" s="176">
        <f t="shared" si="7"/>
        <v>1.621558079921028E-6</v>
      </c>
      <c r="V75" s="176">
        <f t="shared" si="14"/>
        <v>4.0268574346766089E-3</v>
      </c>
      <c r="Y75" s="182"/>
    </row>
    <row r="76" spans="1:25" ht="12.95" customHeight="1" x14ac:dyDescent="0.2">
      <c r="A76" s="15" t="s">
        <v>41</v>
      </c>
      <c r="B76" s="133" t="s">
        <v>84</v>
      </c>
      <c r="C76" s="112">
        <v>44343.4</v>
      </c>
      <c r="D76" s="260"/>
      <c r="E76" s="176">
        <f t="shared" si="1"/>
        <v>38472.965872431487</v>
      </c>
      <c r="F76" s="176">
        <f t="shared" si="10"/>
        <v>38473</v>
      </c>
      <c r="G76" s="179">
        <f t="shared" si="11"/>
        <v>-1.1682485674100462E-2</v>
      </c>
      <c r="I76" s="176">
        <f t="shared" si="12"/>
        <v>-1.1682485674100462E-2</v>
      </c>
      <c r="P76" s="182">
        <f t="shared" si="5"/>
        <v>4.3890850470904019E-4</v>
      </c>
      <c r="Q76" s="212">
        <f t="shared" si="8"/>
        <v>29324.9</v>
      </c>
      <c r="R76" s="182">
        <f t="shared" si="13"/>
        <v>1.469281968380769E-4</v>
      </c>
      <c r="S76" s="213">
        <v>0.1</v>
      </c>
      <c r="T76" s="176">
        <f t="shared" si="7"/>
        <v>1.469281968380769E-5</v>
      </c>
      <c r="V76" s="176">
        <f t="shared" si="14"/>
        <v>-1.2121394178809503E-2</v>
      </c>
      <c r="Y76" s="182"/>
    </row>
    <row r="77" spans="1:25" ht="12.95" customHeight="1" x14ac:dyDescent="0.2">
      <c r="A77" s="15" t="s">
        <v>38</v>
      </c>
      <c r="B77" s="133" t="s">
        <v>84</v>
      </c>
      <c r="C77" s="112">
        <v>44670.85</v>
      </c>
      <c r="D77" s="260"/>
      <c r="E77" s="176">
        <f t="shared" si="1"/>
        <v>39429.53219090723</v>
      </c>
      <c r="F77" s="176">
        <f t="shared" si="10"/>
        <v>39429.5</v>
      </c>
      <c r="G77" s="179">
        <f t="shared" si="11"/>
        <v>1.1019531390047632E-2</v>
      </c>
      <c r="I77" s="176">
        <f t="shared" si="12"/>
        <v>1.1019531390047632E-2</v>
      </c>
      <c r="P77" s="182">
        <f t="shared" si="5"/>
        <v>2.0764985648430434E-3</v>
      </c>
      <c r="Q77" s="212">
        <f t="shared" si="8"/>
        <v>29652.35</v>
      </c>
      <c r="R77" s="182">
        <f t="shared" si="13"/>
        <v>7.9977836112686773E-5</v>
      </c>
      <c r="S77" s="213">
        <v>0.1</v>
      </c>
      <c r="T77" s="176">
        <f t="shared" si="7"/>
        <v>7.997783611268677E-6</v>
      </c>
      <c r="V77" s="176">
        <f t="shared" si="14"/>
        <v>8.9430328252045888E-3</v>
      </c>
      <c r="Y77" s="182"/>
    </row>
    <row r="78" spans="1:25" ht="12.95" customHeight="1" x14ac:dyDescent="0.2">
      <c r="A78" s="15" t="s">
        <v>38</v>
      </c>
      <c r="B78" s="133" t="s">
        <v>84</v>
      </c>
      <c r="C78" s="112">
        <v>44670.858999999997</v>
      </c>
      <c r="D78" s="260"/>
      <c r="E78" s="176">
        <f t="shared" si="1"/>
        <v>39429.558482239845</v>
      </c>
      <c r="F78" s="176">
        <f t="shared" si="10"/>
        <v>39429.5</v>
      </c>
      <c r="G78" s="179">
        <f t="shared" si="11"/>
        <v>2.0019531388243195E-2</v>
      </c>
      <c r="I78" s="176">
        <f t="shared" si="12"/>
        <v>2.0019531388243195E-2</v>
      </c>
      <c r="P78" s="182">
        <f t="shared" si="5"/>
        <v>2.0764985648430434E-3</v>
      </c>
      <c r="Q78" s="212">
        <f t="shared" si="8"/>
        <v>29652.358999999997</v>
      </c>
      <c r="R78" s="182">
        <f t="shared" si="13"/>
        <v>3.2195242690161521E-4</v>
      </c>
      <c r="S78" s="213">
        <v>0.1</v>
      </c>
      <c r="T78" s="176">
        <f t="shared" si="7"/>
        <v>3.2195242690161525E-5</v>
      </c>
      <c r="V78" s="176">
        <f t="shared" si="14"/>
        <v>1.7943032823400151E-2</v>
      </c>
      <c r="Y78" s="182"/>
    </row>
    <row r="79" spans="1:25" ht="12.95" customHeight="1" x14ac:dyDescent="0.2">
      <c r="A79" s="15" t="s">
        <v>38</v>
      </c>
      <c r="B79" s="133" t="s">
        <v>84</v>
      </c>
      <c r="C79" s="112">
        <v>44766.712</v>
      </c>
      <c r="D79" s="260"/>
      <c r="E79" s="176">
        <f t="shared" si="1"/>
        <v>39709.569938415923</v>
      </c>
      <c r="F79" s="176">
        <f t="shared" si="10"/>
        <v>39709.5</v>
      </c>
      <c r="G79" s="179">
        <f t="shared" si="11"/>
        <v>2.3941188243043143E-2</v>
      </c>
      <c r="I79" s="176">
        <f t="shared" si="12"/>
        <v>2.3941188243043143E-2</v>
      </c>
      <c r="P79" s="182">
        <f t="shared" si="5"/>
        <v>2.5313125354393812E-3</v>
      </c>
      <c r="Q79" s="212">
        <f t="shared" si="8"/>
        <v>29748.212</v>
      </c>
      <c r="R79" s="182">
        <f t="shared" si="13"/>
        <v>4.5838277781504172E-4</v>
      </c>
      <c r="S79" s="213">
        <v>0.1</v>
      </c>
      <c r="T79" s="176">
        <f t="shared" si="7"/>
        <v>4.5838277781504176E-5</v>
      </c>
      <c r="V79" s="176">
        <f t="shared" si="14"/>
        <v>2.1409875707603762E-2</v>
      </c>
      <c r="Y79" s="182"/>
    </row>
    <row r="80" spans="1:25" ht="12.95" customHeight="1" x14ac:dyDescent="0.2">
      <c r="A80" s="15" t="s">
        <v>43</v>
      </c>
      <c r="B80" s="133"/>
      <c r="C80" s="112">
        <v>45120.432999999997</v>
      </c>
      <c r="D80" s="260"/>
      <c r="E80" s="176">
        <f t="shared" si="1"/>
        <v>40742.880656808222</v>
      </c>
      <c r="F80" s="176">
        <f t="shared" si="10"/>
        <v>40743</v>
      </c>
      <c r="G80" s="179">
        <f t="shared" si="11"/>
        <v>-4.0853339065506589E-2</v>
      </c>
      <c r="I80" s="176">
        <f t="shared" si="12"/>
        <v>-4.0853339065506589E-2</v>
      </c>
      <c r="P80" s="182">
        <f t="shared" si="5"/>
        <v>4.1137490440486812E-3</v>
      </c>
      <c r="Q80" s="212">
        <f t="shared" si="8"/>
        <v>30101.932999999997</v>
      </c>
      <c r="R80" s="182">
        <f t="shared" si="13"/>
        <v>2.0220390130525068E-3</v>
      </c>
      <c r="S80" s="213">
        <v>0.1</v>
      </c>
      <c r="T80" s="176">
        <f t="shared" si="7"/>
        <v>2.0220390130525068E-4</v>
      </c>
      <c r="V80" s="176">
        <f t="shared" si="14"/>
        <v>-4.496708810955527E-2</v>
      </c>
      <c r="Y80" s="182"/>
    </row>
    <row r="81" spans="1:25" ht="12.95" customHeight="1" x14ac:dyDescent="0.2">
      <c r="A81" s="15" t="s">
        <v>38</v>
      </c>
      <c r="B81" s="133"/>
      <c r="C81" s="112">
        <v>45131.781000000003</v>
      </c>
      <c r="D81" s="260"/>
      <c r="E81" s="176">
        <f t="shared" si="1"/>
        <v>40776.031105982351</v>
      </c>
      <c r="F81" s="176">
        <f t="shared" si="10"/>
        <v>40776</v>
      </c>
      <c r="G81" s="179">
        <f t="shared" si="11"/>
        <v>1.0648141927958932E-2</v>
      </c>
      <c r="I81" s="176">
        <f t="shared" si="12"/>
        <v>1.0648141927958932E-2</v>
      </c>
      <c r="P81" s="182">
        <f t="shared" si="5"/>
        <v>4.1617797316729488E-3</v>
      </c>
      <c r="Q81" s="212">
        <f t="shared" si="8"/>
        <v>30113.281000000003</v>
      </c>
      <c r="R81" s="182">
        <f t="shared" si="13"/>
        <v>4.207289454140792E-5</v>
      </c>
      <c r="S81" s="213">
        <v>0.1</v>
      </c>
      <c r="T81" s="176">
        <f t="shared" si="7"/>
        <v>4.2072894541407926E-6</v>
      </c>
      <c r="V81" s="176">
        <f t="shared" si="14"/>
        <v>6.486362196285983E-3</v>
      </c>
      <c r="Y81" s="182"/>
    </row>
    <row r="82" spans="1:25" ht="12.95" customHeight="1" x14ac:dyDescent="0.2">
      <c r="A82" s="15" t="s">
        <v>45</v>
      </c>
      <c r="B82" s="133"/>
      <c r="C82" s="112">
        <v>45441.4</v>
      </c>
      <c r="D82" s="260"/>
      <c r="E82" s="176">
        <f t="shared" si="1"/>
        <v>41680.508452020345</v>
      </c>
      <c r="F82" s="176">
        <f t="shared" si="10"/>
        <v>41680.5</v>
      </c>
      <c r="G82" s="179">
        <f t="shared" si="11"/>
        <v>2.8932798595633358E-3</v>
      </c>
      <c r="I82" s="176">
        <f t="shared" si="12"/>
        <v>2.8932798595633358E-3</v>
      </c>
      <c r="P82" s="182">
        <f t="shared" si="5"/>
        <v>5.4180941078924155E-3</v>
      </c>
      <c r="Q82" s="212">
        <f t="shared" si="8"/>
        <v>30422.9</v>
      </c>
      <c r="R82" s="182">
        <f t="shared" si="13"/>
        <v>6.3746869885655359E-6</v>
      </c>
      <c r="S82" s="213">
        <v>0.1</v>
      </c>
      <c r="T82" s="176">
        <f t="shared" si="7"/>
        <v>6.3746869885655359E-7</v>
      </c>
      <c r="V82" s="176">
        <f t="shared" si="14"/>
        <v>-2.5248142483290797E-3</v>
      </c>
      <c r="Y82" s="182"/>
    </row>
    <row r="83" spans="1:25" ht="12.95" customHeight="1" x14ac:dyDescent="0.2">
      <c r="A83" s="15" t="s">
        <v>45</v>
      </c>
      <c r="B83" s="133" t="s">
        <v>84</v>
      </c>
      <c r="C83" s="112">
        <v>45441.574999999997</v>
      </c>
      <c r="D83" s="260"/>
      <c r="E83" s="176">
        <f t="shared" si="1"/>
        <v>41681.019672376824</v>
      </c>
      <c r="F83" s="176">
        <f t="shared" si="10"/>
        <v>41681</v>
      </c>
      <c r="G83" s="179">
        <f t="shared" si="11"/>
        <v>6.7342113834456541E-3</v>
      </c>
      <c r="I83" s="176">
        <f t="shared" si="12"/>
        <v>6.7342113834456541E-3</v>
      </c>
      <c r="P83" s="182">
        <f t="shared" si="5"/>
        <v>5.4187564831954943E-3</v>
      </c>
      <c r="Q83" s="212">
        <f t="shared" si="8"/>
        <v>30423.074999999997</v>
      </c>
      <c r="R83" s="182">
        <f t="shared" si="13"/>
        <v>1.7304215945921577E-6</v>
      </c>
      <c r="S83" s="213">
        <v>0.1</v>
      </c>
      <c r="T83" s="176">
        <f t="shared" si="7"/>
        <v>1.7304215945921578E-7</v>
      </c>
      <c r="V83" s="176">
        <f t="shared" si="14"/>
        <v>1.3154549002501598E-3</v>
      </c>
      <c r="Y83" s="182"/>
    </row>
    <row r="84" spans="1:25" ht="12.95" customHeight="1" x14ac:dyDescent="0.2">
      <c r="A84" s="15" t="s">
        <v>47</v>
      </c>
      <c r="B84" s="133" t="s">
        <v>84</v>
      </c>
      <c r="C84" s="112">
        <v>45474.434399999998</v>
      </c>
      <c r="D84" s="260"/>
      <c r="E84" s="176">
        <f t="shared" si="1"/>
        <v>41777.01049627459</v>
      </c>
      <c r="F84" s="176">
        <f t="shared" si="10"/>
        <v>41777</v>
      </c>
      <c r="G84" s="179">
        <f t="shared" si="11"/>
        <v>3.5930651647504419E-3</v>
      </c>
      <c r="I84" s="176">
        <f t="shared" si="12"/>
        <v>3.5930651647504419E-3</v>
      </c>
      <c r="P84" s="182">
        <f t="shared" si="5"/>
        <v>5.5452752636003522E-3</v>
      </c>
      <c r="Q84" s="212">
        <f t="shared" si="8"/>
        <v>30455.934399999998</v>
      </c>
      <c r="R84" s="182">
        <f t="shared" si="13"/>
        <v>3.8111242700515762E-6</v>
      </c>
      <c r="S84" s="213">
        <v>0.1</v>
      </c>
      <c r="T84" s="176">
        <f t="shared" si="7"/>
        <v>3.8111242700515766E-7</v>
      </c>
      <c r="V84" s="176">
        <f t="shared" si="14"/>
        <v>-1.9522100988499103E-3</v>
      </c>
      <c r="Y84" s="182"/>
    </row>
    <row r="85" spans="1:25" ht="12.95" customHeight="1" x14ac:dyDescent="0.2">
      <c r="A85" s="15" t="s">
        <v>47</v>
      </c>
      <c r="B85" s="133" t="s">
        <v>84</v>
      </c>
      <c r="C85" s="112">
        <v>45474.436399999999</v>
      </c>
      <c r="D85" s="260"/>
      <c r="E85" s="176">
        <f t="shared" ref="E85:E148" si="15">+(C85-C$7)/C$8</f>
        <v>41777.01633879295</v>
      </c>
      <c r="F85" s="176">
        <f t="shared" si="10"/>
        <v>41777</v>
      </c>
      <c r="G85" s="179">
        <f t="shared" si="11"/>
        <v>5.5930651651578955E-3</v>
      </c>
      <c r="I85" s="176">
        <f t="shared" si="12"/>
        <v>5.5930651651578955E-3</v>
      </c>
      <c r="P85" s="182">
        <f t="shared" ref="P85:P148" si="16">+D$11+D$12*F85+D$13*F85^2</f>
        <v>5.5452752636003522E-3</v>
      </c>
      <c r="Q85" s="212">
        <f t="shared" si="8"/>
        <v>30455.936399999999</v>
      </c>
      <c r="R85" s="182">
        <f t="shared" si="13"/>
        <v>2.2838746908796862E-9</v>
      </c>
      <c r="S85" s="213">
        <v>0.1</v>
      </c>
      <c r="T85" s="176">
        <f t="shared" ref="T85:T148" si="17">+S85*R85</f>
        <v>2.2838746908796862E-10</v>
      </c>
      <c r="V85" s="176">
        <f t="shared" si="14"/>
        <v>4.7789901557543368E-5</v>
      </c>
      <c r="Y85" s="182"/>
    </row>
    <row r="86" spans="1:25" ht="12.95" customHeight="1" x14ac:dyDescent="0.2">
      <c r="A86" s="15" t="s">
        <v>45</v>
      </c>
      <c r="B86" s="133"/>
      <c r="C86" s="112">
        <v>45492.387000000002</v>
      </c>
      <c r="D86" s="260"/>
      <c r="E86" s="176">
        <f t="shared" si="15"/>
        <v>41829.454693828637</v>
      </c>
      <c r="F86" s="176">
        <f t="shared" si="10"/>
        <v>41829.5</v>
      </c>
      <c r="G86" s="179">
        <f t="shared" si="11"/>
        <v>-1.5509124175878242E-2</v>
      </c>
      <c r="I86" s="176">
        <f t="shared" si="12"/>
        <v>-1.5509124175878242E-2</v>
      </c>
      <c r="P86" s="182">
        <f t="shared" si="16"/>
        <v>5.6139120802298492E-3</v>
      </c>
      <c r="Q86" s="212">
        <f t="shared" si="8"/>
        <v>30473.887000000002</v>
      </c>
      <c r="R86" s="182">
        <f t="shared" si="13"/>
        <v>4.4618266067685691E-4</v>
      </c>
      <c r="S86" s="213">
        <v>0.1</v>
      </c>
      <c r="T86" s="176">
        <f t="shared" si="17"/>
        <v>4.4618266067685691E-5</v>
      </c>
      <c r="V86" s="176">
        <f t="shared" si="14"/>
        <v>-2.1123036256108091E-2</v>
      </c>
      <c r="Y86" s="182"/>
    </row>
    <row r="87" spans="1:25" ht="12.95" customHeight="1" x14ac:dyDescent="0.2">
      <c r="A87" s="15" t="s">
        <v>45</v>
      </c>
      <c r="B87" s="133"/>
      <c r="C87" s="112">
        <v>45494.442999999999</v>
      </c>
      <c r="D87" s="260"/>
      <c r="E87" s="176">
        <f t="shared" si="15"/>
        <v>41835.460802702612</v>
      </c>
      <c r="F87" s="176">
        <f t="shared" si="10"/>
        <v>41835.5</v>
      </c>
      <c r="G87" s="179">
        <f t="shared" si="11"/>
        <v>-1.3417945818218868E-2</v>
      </c>
      <c r="I87" s="176">
        <f t="shared" si="12"/>
        <v>-1.3417945818218868E-2</v>
      </c>
      <c r="P87" s="182">
        <f t="shared" si="16"/>
        <v>5.6217313845086797E-3</v>
      </c>
      <c r="Q87" s="212">
        <f t="shared" si="8"/>
        <v>30475.942999999999</v>
      </c>
      <c r="R87" s="182">
        <f t="shared" si="13"/>
        <v>3.6250930798406312E-4</v>
      </c>
      <c r="S87" s="213">
        <v>0.1</v>
      </c>
      <c r="T87" s="176">
        <f t="shared" si="17"/>
        <v>3.6250930798406315E-5</v>
      </c>
      <c r="V87" s="176">
        <f t="shared" si="14"/>
        <v>-1.9039677202727548E-2</v>
      </c>
      <c r="Y87" s="182"/>
    </row>
    <row r="88" spans="1:25" ht="12.95" customHeight="1" x14ac:dyDescent="0.2">
      <c r="A88" s="15" t="s">
        <v>49</v>
      </c>
      <c r="B88" s="133"/>
      <c r="C88" s="112">
        <v>45494.453000000001</v>
      </c>
      <c r="D88" s="260"/>
      <c r="E88" s="176">
        <f t="shared" si="15"/>
        <v>41835.490015294417</v>
      </c>
      <c r="F88" s="176">
        <f t="shared" si="10"/>
        <v>41835.5</v>
      </c>
      <c r="G88" s="179">
        <f t="shared" si="11"/>
        <v>-3.4179458161816001E-3</v>
      </c>
      <c r="I88" s="176">
        <f t="shared" si="12"/>
        <v>-3.4179458161816001E-3</v>
      </c>
      <c r="P88" s="182">
        <f t="shared" si="16"/>
        <v>5.6217313845086797E-3</v>
      </c>
      <c r="Q88" s="212">
        <f t="shared" si="8"/>
        <v>30475.953000000001</v>
      </c>
      <c r="R88" s="182">
        <f t="shared" si="13"/>
        <v>8.1715763892679648E-5</v>
      </c>
      <c r="S88" s="213">
        <v>0.1</v>
      </c>
      <c r="T88" s="176">
        <f t="shared" si="17"/>
        <v>8.1715763892679644E-6</v>
      </c>
      <c r="V88" s="176">
        <f t="shared" si="14"/>
        <v>-9.0396772006902798E-3</v>
      </c>
      <c r="Y88" s="182"/>
    </row>
    <row r="89" spans="1:25" ht="12.95" customHeight="1" x14ac:dyDescent="0.2">
      <c r="A89" s="15" t="s">
        <v>45</v>
      </c>
      <c r="B89" s="133"/>
      <c r="C89" s="112">
        <v>45494.463000000003</v>
      </c>
      <c r="D89" s="260"/>
      <c r="E89" s="176">
        <f t="shared" si="15"/>
        <v>41835.519227886223</v>
      </c>
      <c r="F89" s="176">
        <f t="shared" si="10"/>
        <v>41835.5</v>
      </c>
      <c r="G89" s="179">
        <f t="shared" si="11"/>
        <v>6.582054185855668E-3</v>
      </c>
      <c r="I89" s="176">
        <f t="shared" si="12"/>
        <v>6.582054185855668E-3</v>
      </c>
      <c r="P89" s="182">
        <f t="shared" si="16"/>
        <v>5.6217313845086797E-3</v>
      </c>
      <c r="Q89" s="212">
        <f t="shared" ref="Q89:Q152" si="18">+C89-15018.5</f>
        <v>30475.963000000003</v>
      </c>
      <c r="R89" s="182">
        <f t="shared" si="13"/>
        <v>9.2221988278692723E-7</v>
      </c>
      <c r="S89" s="213">
        <v>0.1</v>
      </c>
      <c r="T89" s="176">
        <f t="shared" si="17"/>
        <v>9.2221988278692726E-8</v>
      </c>
      <c r="V89" s="176">
        <f t="shared" si="14"/>
        <v>9.6032280134698833E-4</v>
      </c>
      <c r="Y89" s="182"/>
    </row>
    <row r="90" spans="1:25" ht="12.95" customHeight="1" x14ac:dyDescent="0.2">
      <c r="A90" s="15" t="s">
        <v>45</v>
      </c>
      <c r="B90" s="133"/>
      <c r="C90" s="112">
        <v>45740.586000000003</v>
      </c>
      <c r="D90" s="260"/>
      <c r="E90" s="176">
        <f t="shared" si="15"/>
        <v>42554.508301033893</v>
      </c>
      <c r="F90" s="176">
        <f t="shared" si="10"/>
        <v>42554.5</v>
      </c>
      <c r="G90" s="179">
        <f t="shared" si="11"/>
        <v>2.8415944616426714E-3</v>
      </c>
      <c r="I90" s="176">
        <f t="shared" si="12"/>
        <v>2.8415944616426714E-3</v>
      </c>
      <c r="P90" s="182">
        <f t="shared" si="16"/>
        <v>6.5217603887062492E-3</v>
      </c>
      <c r="Q90" s="212">
        <f t="shared" si="18"/>
        <v>30722.086000000003</v>
      </c>
      <c r="R90" s="182">
        <f t="shared" si="13"/>
        <v>1.3543621250719724E-5</v>
      </c>
      <c r="S90" s="213">
        <v>0.1</v>
      </c>
      <c r="T90" s="176">
        <f t="shared" si="17"/>
        <v>1.3543621250719724E-6</v>
      </c>
      <c r="V90" s="176">
        <f t="shared" si="14"/>
        <v>-3.6801659270635778E-3</v>
      </c>
      <c r="Y90" s="182"/>
    </row>
    <row r="91" spans="1:25" ht="12.95" customHeight="1" x14ac:dyDescent="0.2">
      <c r="A91" s="15" t="s">
        <v>45</v>
      </c>
      <c r="B91" s="133"/>
      <c r="C91" s="112">
        <v>45742.642999999996</v>
      </c>
      <c r="D91" s="260"/>
      <c r="E91" s="176">
        <f t="shared" si="15"/>
        <v>42560.517331167037</v>
      </c>
      <c r="F91" s="176">
        <f t="shared" si="10"/>
        <v>42560.5</v>
      </c>
      <c r="G91" s="179">
        <f t="shared" si="11"/>
        <v>5.9327728085918352E-3</v>
      </c>
      <c r="I91" s="176">
        <f t="shared" si="12"/>
        <v>5.9327728085918352E-3</v>
      </c>
      <c r="P91" s="182">
        <f t="shared" si="16"/>
        <v>6.5289624308117744E-3</v>
      </c>
      <c r="Q91" s="212">
        <f t="shared" si="18"/>
        <v>30724.142999999996</v>
      </c>
      <c r="R91" s="182">
        <f t="shared" si="13"/>
        <v>3.5544206564275384E-7</v>
      </c>
      <c r="S91" s="213">
        <v>0.1</v>
      </c>
      <c r="T91" s="176">
        <f t="shared" si="17"/>
        <v>3.5544206564275386E-8</v>
      </c>
      <c r="V91" s="176">
        <f t="shared" si="14"/>
        <v>-5.9618962221993921E-4</v>
      </c>
      <c r="Y91" s="182"/>
    </row>
    <row r="92" spans="1:25" ht="12.95" customHeight="1" x14ac:dyDescent="0.2">
      <c r="A92" s="15" t="s">
        <v>45</v>
      </c>
      <c r="B92" s="133"/>
      <c r="C92" s="112">
        <v>45808.362000000001</v>
      </c>
      <c r="D92" s="260"/>
      <c r="E92" s="176">
        <f t="shared" si="15"/>
        <v>42752.499563214413</v>
      </c>
      <c r="F92" s="176">
        <f t="shared" si="10"/>
        <v>42752.5</v>
      </c>
      <c r="G92" s="179">
        <f t="shared" si="11"/>
        <v>-1.4951962657505646E-4</v>
      </c>
      <c r="I92" s="176">
        <f t="shared" si="12"/>
        <v>-1.4951962657505646E-4</v>
      </c>
      <c r="P92" s="182">
        <f t="shared" si="16"/>
        <v>6.7567305553407619E-3</v>
      </c>
      <c r="Q92" s="212">
        <f t="shared" si="18"/>
        <v>30789.862000000001</v>
      </c>
      <c r="R92" s="182">
        <f t="shared" si="13"/>
        <v>4.7696291575212276E-5</v>
      </c>
      <c r="S92" s="213">
        <v>0.1</v>
      </c>
      <c r="T92" s="176">
        <f t="shared" si="17"/>
        <v>4.7696291575212283E-6</v>
      </c>
      <c r="V92" s="176">
        <f t="shared" si="14"/>
        <v>-6.9062501819158184E-3</v>
      </c>
      <c r="Y92" s="182"/>
    </row>
    <row r="93" spans="1:25" ht="12.95" customHeight="1" x14ac:dyDescent="0.2">
      <c r="A93" s="15" t="s">
        <v>45</v>
      </c>
      <c r="B93" s="133"/>
      <c r="C93" s="112">
        <v>45808.368000000002</v>
      </c>
      <c r="D93" s="260"/>
      <c r="E93" s="176">
        <f t="shared" si="15"/>
        <v>42752.517090769492</v>
      </c>
      <c r="F93" s="176">
        <f t="shared" si="10"/>
        <v>42752.5</v>
      </c>
      <c r="G93" s="179">
        <f t="shared" si="11"/>
        <v>5.8504803746473044E-3</v>
      </c>
      <c r="I93" s="176">
        <f t="shared" si="12"/>
        <v>5.8504803746473044E-3</v>
      </c>
      <c r="P93" s="182">
        <f t="shared" si="16"/>
        <v>6.7567305553407619E-3</v>
      </c>
      <c r="Q93" s="212">
        <f t="shared" si="18"/>
        <v>30789.868000000002</v>
      </c>
      <c r="R93" s="182">
        <f t="shared" si="13"/>
        <v>8.2128939000692442E-7</v>
      </c>
      <c r="S93" s="213">
        <v>0.1</v>
      </c>
      <c r="T93" s="176">
        <f t="shared" si="17"/>
        <v>8.2128939000692447E-8</v>
      </c>
      <c r="V93" s="176">
        <f t="shared" si="14"/>
        <v>-9.0625018069345753E-4</v>
      </c>
      <c r="Y93" s="182"/>
    </row>
    <row r="94" spans="1:25" ht="12.95" customHeight="1" x14ac:dyDescent="0.2">
      <c r="A94" s="188" t="s">
        <v>466</v>
      </c>
      <c r="B94" s="196" t="s">
        <v>83</v>
      </c>
      <c r="C94" s="188">
        <v>45809.349000000002</v>
      </c>
      <c r="D94" s="260"/>
      <c r="E94" s="176">
        <f t="shared" si="15"/>
        <v>42755.38284602503</v>
      </c>
      <c r="F94" s="176">
        <f t="shared" si="10"/>
        <v>42755.5</v>
      </c>
      <c r="G94" s="179">
        <f t="shared" si="11"/>
        <v>-4.0103930448822211E-2</v>
      </c>
      <c r="I94" s="176">
        <f t="shared" si="12"/>
        <v>-4.0103930448822211E-2</v>
      </c>
      <c r="P94" s="182">
        <f t="shared" si="16"/>
        <v>6.7602479267266369E-3</v>
      </c>
      <c r="Q94" s="212">
        <f t="shared" si="18"/>
        <v>30790.849000000002</v>
      </c>
      <c r="R94" s="182">
        <f t="shared" si="13"/>
        <v>2.1962512148152604E-3</v>
      </c>
      <c r="S94" s="213">
        <v>0.1</v>
      </c>
      <c r="T94" s="176">
        <f t="shared" si="17"/>
        <v>2.1962512148152605E-4</v>
      </c>
      <c r="V94" s="176">
        <f t="shared" si="14"/>
        <v>-4.6864178375548848E-2</v>
      </c>
      <c r="Y94" s="182"/>
    </row>
    <row r="95" spans="1:25" ht="12.95" customHeight="1" thickBot="1" x14ac:dyDescent="0.25">
      <c r="A95" s="15" t="s">
        <v>45</v>
      </c>
      <c r="B95" s="133"/>
      <c r="C95" s="112">
        <v>45809.387000000002</v>
      </c>
      <c r="D95" s="260"/>
      <c r="E95" s="176">
        <f t="shared" si="15"/>
        <v>42755.493853873872</v>
      </c>
      <c r="F95" s="223">
        <f t="shared" si="10"/>
        <v>42755.5</v>
      </c>
      <c r="G95" s="205">
        <f t="shared" si="11"/>
        <v>-2.1039304483565502E-3</v>
      </c>
      <c r="I95" s="176">
        <f t="shared" si="12"/>
        <v>-2.1039304483565502E-3</v>
      </c>
      <c r="P95" s="182">
        <f t="shared" si="16"/>
        <v>6.7602479267266369E-3</v>
      </c>
      <c r="Q95" s="224">
        <f t="shared" si="18"/>
        <v>30790.887000000002</v>
      </c>
      <c r="R95" s="182">
        <f t="shared" si="13"/>
        <v>7.8573658265292408E-5</v>
      </c>
      <c r="S95" s="213">
        <v>0.1</v>
      </c>
      <c r="T95" s="176">
        <f t="shared" si="17"/>
        <v>7.8573658265292404E-6</v>
      </c>
      <c r="V95" s="176">
        <f t="shared" si="14"/>
        <v>-8.8641783750831871E-3</v>
      </c>
      <c r="Y95" s="182"/>
    </row>
    <row r="96" spans="1:25" ht="12.95" customHeight="1" x14ac:dyDescent="0.2">
      <c r="A96" s="15" t="s">
        <v>50</v>
      </c>
      <c r="B96" s="133" t="s">
        <v>84</v>
      </c>
      <c r="C96" s="112">
        <v>45814.366000000002</v>
      </c>
      <c r="D96" s="260"/>
      <c r="E96" s="176">
        <f t="shared" si="15"/>
        <v>42770.038803330855</v>
      </c>
      <c r="F96" s="176">
        <f t="shared" si="10"/>
        <v>42770</v>
      </c>
      <c r="G96" s="179">
        <f t="shared" si="11"/>
        <v>1.3283083921123762E-2</v>
      </c>
      <c r="I96" s="176">
        <f t="shared" si="12"/>
        <v>1.3283083921123762E-2</v>
      </c>
      <c r="P96" s="182">
        <f t="shared" si="16"/>
        <v>6.7772305516114462E-3</v>
      </c>
      <c r="Q96" s="212">
        <f t="shared" si="18"/>
        <v>30795.866000000002</v>
      </c>
      <c r="R96" s="182">
        <f t="shared" si="13"/>
        <v>4.2326128065594751E-5</v>
      </c>
      <c r="S96" s="213">
        <v>0.1</v>
      </c>
      <c r="T96" s="176">
        <f t="shared" si="17"/>
        <v>4.2326128065594754E-6</v>
      </c>
      <c r="V96" s="176">
        <f t="shared" si="14"/>
        <v>6.5058533695123155E-3</v>
      </c>
      <c r="Y96" s="182"/>
    </row>
    <row r="97" spans="1:25" ht="12.95" customHeight="1" x14ac:dyDescent="0.2">
      <c r="A97" s="15" t="s">
        <v>49</v>
      </c>
      <c r="B97" s="133"/>
      <c r="C97" s="112">
        <v>45816.578999999998</v>
      </c>
      <c r="D97" s="260"/>
      <c r="E97" s="176">
        <f t="shared" si="15"/>
        <v>42776.503549896079</v>
      </c>
      <c r="F97" s="176">
        <f t="shared" si="10"/>
        <v>42776.5</v>
      </c>
      <c r="G97" s="179">
        <f t="shared" si="11"/>
        <v>1.215193813550286E-3</v>
      </c>
      <c r="I97" s="176">
        <f t="shared" si="12"/>
        <v>1.215193813550286E-3</v>
      </c>
      <c r="P97" s="182">
        <f t="shared" si="16"/>
        <v>6.7848337677912374E-3</v>
      </c>
      <c r="Q97" s="212">
        <f t="shared" si="18"/>
        <v>30798.078999999998</v>
      </c>
      <c r="R97" s="182">
        <f t="shared" si="13"/>
        <v>3.1020889219877146E-5</v>
      </c>
      <c r="S97" s="213">
        <v>0.1</v>
      </c>
      <c r="T97" s="176">
        <f t="shared" si="17"/>
        <v>3.1020889219877148E-6</v>
      </c>
      <c r="V97" s="176">
        <f t="shared" si="14"/>
        <v>-5.5696399542409514E-3</v>
      </c>
      <c r="Y97" s="182"/>
    </row>
    <row r="98" spans="1:25" ht="12.95" customHeight="1" x14ac:dyDescent="0.2">
      <c r="A98" s="188" t="s">
        <v>520</v>
      </c>
      <c r="B98" s="196" t="s">
        <v>83</v>
      </c>
      <c r="C98" s="188">
        <v>45915.421999999999</v>
      </c>
      <c r="D98" s="260"/>
      <c r="E98" s="176">
        <f t="shared" si="15"/>
        <v>43065.24957102022</v>
      </c>
      <c r="F98" s="176">
        <f t="shared" si="10"/>
        <v>43065</v>
      </c>
      <c r="P98" s="182">
        <f t="shared" si="16"/>
        <v>7.1162612441443562E-3</v>
      </c>
      <c r="Q98" s="212">
        <f t="shared" si="18"/>
        <v>30896.921999999999</v>
      </c>
      <c r="R98" s="182">
        <f>+(P98-U98)^2</f>
        <v>6.1334624923656041E-3</v>
      </c>
      <c r="S98" s="213"/>
      <c r="T98" s="176">
        <f t="shared" si="17"/>
        <v>0</v>
      </c>
      <c r="U98" s="222">
        <f>+C98-(C$7+F98*C$8)</f>
        <v>8.5432686675630976E-2</v>
      </c>
      <c r="V98" s="176">
        <f>+U98-P98</f>
        <v>7.8316425431486619E-2</v>
      </c>
      <c r="Y98" s="182"/>
    </row>
    <row r="99" spans="1:25" ht="12.95" customHeight="1" x14ac:dyDescent="0.2">
      <c r="A99" s="15" t="s">
        <v>38</v>
      </c>
      <c r="B99" s="133" t="s">
        <v>84</v>
      </c>
      <c r="C99" s="112">
        <v>46229.760999999999</v>
      </c>
      <c r="D99" s="260"/>
      <c r="E99" s="176">
        <f t="shared" si="15"/>
        <v>43983.515260387598</v>
      </c>
      <c r="F99" s="176">
        <f t="shared" si="10"/>
        <v>43983.5</v>
      </c>
      <c r="G99" s="179">
        <f t="shared" ref="G99:G130" si="19">+C99-(C$7+F99*C$8)</f>
        <v>5.223907450272236E-3</v>
      </c>
      <c r="I99" s="176">
        <f t="shared" ref="I99:I107" si="20">G99</f>
        <v>5.223907450272236E-3</v>
      </c>
      <c r="P99" s="182">
        <f t="shared" si="16"/>
        <v>8.09277292721583E-3</v>
      </c>
      <c r="Q99" s="212">
        <f t="shared" si="18"/>
        <v>31211.260999999999</v>
      </c>
      <c r="R99" s="182">
        <f t="shared" ref="R99:R130" si="21">+(P99-G99)^2</f>
        <v>8.2303891247987952E-6</v>
      </c>
      <c r="S99" s="213">
        <v>0.1</v>
      </c>
      <c r="T99" s="176">
        <f t="shared" si="17"/>
        <v>8.2303891247987954E-7</v>
      </c>
      <c r="V99" s="176">
        <f t="shared" ref="V99:V130" si="22">+G99-P99</f>
        <v>-2.868865476943594E-3</v>
      </c>
      <c r="Y99" s="182"/>
    </row>
    <row r="100" spans="1:25" ht="12.95" customHeight="1" x14ac:dyDescent="0.2">
      <c r="A100" s="15" t="s">
        <v>52</v>
      </c>
      <c r="B100" s="133" t="s">
        <v>84</v>
      </c>
      <c r="C100" s="112">
        <v>46915.421999999999</v>
      </c>
      <c r="D100" s="260"/>
      <c r="E100" s="176">
        <f t="shared" si="15"/>
        <v>45986.50875097364</v>
      </c>
      <c r="F100" s="176">
        <f t="shared" si="10"/>
        <v>45986.5</v>
      </c>
      <c r="G100" s="179">
        <f t="shared" si="19"/>
        <v>2.9956169964862056E-3</v>
      </c>
      <c r="I100" s="176">
        <f t="shared" si="20"/>
        <v>2.9956169964862056E-3</v>
      </c>
      <c r="P100" s="182">
        <f t="shared" si="16"/>
        <v>9.8070999229556144E-3</v>
      </c>
      <c r="Q100" s="212">
        <f t="shared" si="18"/>
        <v>31896.921999999999</v>
      </c>
      <c r="R100" s="182">
        <f t="shared" si="21"/>
        <v>4.6396299657584263E-5</v>
      </c>
      <c r="S100" s="213">
        <v>0.1</v>
      </c>
      <c r="T100" s="176">
        <f t="shared" si="17"/>
        <v>4.6396299657584263E-6</v>
      </c>
      <c r="V100" s="176">
        <f t="shared" si="22"/>
        <v>-6.8114829264694088E-3</v>
      </c>
      <c r="W100" s="213"/>
      <c r="Y100" s="182"/>
    </row>
    <row r="101" spans="1:25" ht="12.95" customHeight="1" x14ac:dyDescent="0.2">
      <c r="A101" s="15" t="s">
        <v>38</v>
      </c>
      <c r="B101" s="133" t="s">
        <v>84</v>
      </c>
      <c r="C101" s="112">
        <v>46939.731</v>
      </c>
      <c r="D101" s="260"/>
      <c r="E101" s="176">
        <f t="shared" si="15"/>
        <v>46057.521640379135</v>
      </c>
      <c r="F101" s="176">
        <f t="shared" si="10"/>
        <v>46057.5</v>
      </c>
      <c r="G101" s="179">
        <f t="shared" si="19"/>
        <v>7.4078942707274109E-3</v>
      </c>
      <c r="I101" s="176">
        <f t="shared" si="20"/>
        <v>7.4078942707274109E-3</v>
      </c>
      <c r="P101" s="182">
        <f t="shared" si="16"/>
        <v>9.8574197566626554E-3</v>
      </c>
      <c r="Q101" s="212">
        <f t="shared" si="18"/>
        <v>31921.231</v>
      </c>
      <c r="R101" s="182">
        <f t="shared" si="21"/>
        <v>6.000175106246295E-6</v>
      </c>
      <c r="S101" s="213">
        <v>0.1</v>
      </c>
      <c r="T101" s="176">
        <f t="shared" si="17"/>
        <v>6.0001751062462959E-7</v>
      </c>
      <c r="V101" s="176">
        <f t="shared" si="22"/>
        <v>-2.4495254859352444E-3</v>
      </c>
      <c r="Y101" s="182"/>
    </row>
    <row r="102" spans="1:25" s="213" customFormat="1" ht="12.95" customHeight="1" x14ac:dyDescent="0.2">
      <c r="A102" s="15" t="s">
        <v>38</v>
      </c>
      <c r="B102" s="133" t="s">
        <v>84</v>
      </c>
      <c r="C102" s="112">
        <v>46940.737999999998</v>
      </c>
      <c r="D102" s="260"/>
      <c r="E102" s="176">
        <f t="shared" si="15"/>
        <v>46060.463348373341</v>
      </c>
      <c r="F102" s="176">
        <f t="shared" si="10"/>
        <v>46060.5</v>
      </c>
      <c r="G102" s="179">
        <f t="shared" si="19"/>
        <v>-1.2546516554721165E-2</v>
      </c>
      <c r="H102" s="176"/>
      <c r="I102" s="176">
        <f t="shared" si="20"/>
        <v>-1.2546516554721165E-2</v>
      </c>
      <c r="J102" s="176"/>
      <c r="K102" s="176"/>
      <c r="L102" s="176"/>
      <c r="M102" s="176"/>
      <c r="N102" s="176"/>
      <c r="O102" s="176"/>
      <c r="P102" s="182">
        <f t="shared" si="16"/>
        <v>9.8595301959914505E-3</v>
      </c>
      <c r="Q102" s="212">
        <f t="shared" si="18"/>
        <v>31922.237999999998</v>
      </c>
      <c r="R102" s="182">
        <f t="shared" si="21"/>
        <v>5.0203093099511942E-4</v>
      </c>
      <c r="S102" s="213">
        <v>0.1</v>
      </c>
      <c r="T102" s="176">
        <f t="shared" si="17"/>
        <v>5.0203093099511946E-5</v>
      </c>
      <c r="U102" s="180"/>
      <c r="V102" s="176">
        <f t="shared" si="22"/>
        <v>-2.2406046750712616E-2</v>
      </c>
      <c r="W102" s="176"/>
      <c r="Y102" s="182"/>
    </row>
    <row r="103" spans="1:25" ht="12.95" customHeight="1" x14ac:dyDescent="0.2">
      <c r="A103" s="15" t="s">
        <v>54</v>
      </c>
      <c r="B103" s="133" t="s">
        <v>84</v>
      </c>
      <c r="C103" s="112">
        <v>46952.398999999998</v>
      </c>
      <c r="D103" s="260"/>
      <c r="E103" s="176">
        <f t="shared" si="15"/>
        <v>46094.528151670776</v>
      </c>
      <c r="F103" s="176">
        <f t="shared" si="10"/>
        <v>46094.5</v>
      </c>
      <c r="G103" s="179">
        <f t="shared" si="19"/>
        <v>9.6368274898850359E-3</v>
      </c>
      <c r="I103" s="176">
        <f t="shared" si="20"/>
        <v>9.6368274898850359E-3</v>
      </c>
      <c r="P103" s="182">
        <f t="shared" si="16"/>
        <v>9.8833592536928527E-3</v>
      </c>
      <c r="Q103" s="212">
        <f t="shared" si="18"/>
        <v>31933.898999999998</v>
      </c>
      <c r="R103" s="182">
        <f t="shared" si="21"/>
        <v>6.0777910566193186E-8</v>
      </c>
      <c r="S103" s="213">
        <v>0.1</v>
      </c>
      <c r="T103" s="176">
        <f t="shared" si="17"/>
        <v>6.0777910566193188E-9</v>
      </c>
      <c r="V103" s="176">
        <f t="shared" si="22"/>
        <v>-2.4653176380781683E-4</v>
      </c>
      <c r="Y103" s="182"/>
    </row>
    <row r="104" spans="1:25" ht="12.95" customHeight="1" x14ac:dyDescent="0.2">
      <c r="A104" s="15" t="s">
        <v>54</v>
      </c>
      <c r="B104" s="133" t="s">
        <v>84</v>
      </c>
      <c r="C104" s="112">
        <v>46962.317000000003</v>
      </c>
      <c r="D104" s="260"/>
      <c r="E104" s="176">
        <f t="shared" si="15"/>
        <v>46123.501200217564</v>
      </c>
      <c r="F104" s="176">
        <f t="shared" si="10"/>
        <v>46123.5</v>
      </c>
      <c r="G104" s="179">
        <f t="shared" si="19"/>
        <v>4.1085624252445996E-4</v>
      </c>
      <c r="I104" s="176">
        <f t="shared" si="20"/>
        <v>4.1085624252445996E-4</v>
      </c>
      <c r="P104" s="182">
        <f t="shared" si="16"/>
        <v>9.9035544131464703E-3</v>
      </c>
      <c r="Q104" s="212">
        <f t="shared" si="18"/>
        <v>31943.817000000003</v>
      </c>
      <c r="R104" s="182">
        <f t="shared" si="21"/>
        <v>9.0111318558530457E-5</v>
      </c>
      <c r="S104" s="213">
        <v>0.1</v>
      </c>
      <c r="T104" s="176">
        <f t="shared" si="17"/>
        <v>9.0111318558530461E-6</v>
      </c>
      <c r="V104" s="176">
        <f t="shared" si="22"/>
        <v>-9.4926981706220104E-3</v>
      </c>
      <c r="Y104" s="182"/>
    </row>
    <row r="105" spans="1:25" ht="12.95" customHeight="1" x14ac:dyDescent="0.2">
      <c r="A105" s="15" t="s">
        <v>54</v>
      </c>
      <c r="B105" s="133" t="s">
        <v>84</v>
      </c>
      <c r="C105" s="112">
        <v>46963.358999999997</v>
      </c>
      <c r="D105" s="260"/>
      <c r="E105" s="176">
        <f t="shared" si="15"/>
        <v>46126.545152283063</v>
      </c>
      <c r="F105" s="176">
        <f t="shared" si="10"/>
        <v>46126.5</v>
      </c>
      <c r="G105" s="179">
        <f t="shared" si="19"/>
        <v>1.5456445413292386E-2</v>
      </c>
      <c r="I105" s="176">
        <f t="shared" si="20"/>
        <v>1.5456445413292386E-2</v>
      </c>
      <c r="P105" s="182">
        <f t="shared" si="16"/>
        <v>9.9056367564038794E-3</v>
      </c>
      <c r="Q105" s="212">
        <f t="shared" si="18"/>
        <v>31944.858999999997</v>
      </c>
      <c r="R105" s="182">
        <f t="shared" si="21"/>
        <v>3.0811476745388379E-5</v>
      </c>
      <c r="S105" s="213">
        <v>0.1</v>
      </c>
      <c r="T105" s="176">
        <f t="shared" si="17"/>
        <v>3.0811476745388383E-6</v>
      </c>
      <c r="V105" s="176">
        <f t="shared" si="22"/>
        <v>5.5508086568885062E-3</v>
      </c>
      <c r="Y105" s="182"/>
    </row>
    <row r="106" spans="1:25" ht="12.95" customHeight="1" x14ac:dyDescent="0.2">
      <c r="A106" s="15" t="s">
        <v>54</v>
      </c>
      <c r="B106" s="133" t="s">
        <v>84</v>
      </c>
      <c r="C106" s="112">
        <v>46964.374000000003</v>
      </c>
      <c r="D106" s="260"/>
      <c r="E106" s="176">
        <f t="shared" si="15"/>
        <v>46129.510230350737</v>
      </c>
      <c r="F106" s="176">
        <f t="shared" si="10"/>
        <v>46129.5</v>
      </c>
      <c r="G106" s="179">
        <f t="shared" si="19"/>
        <v>3.502034604025539E-3</v>
      </c>
      <c r="I106" s="176">
        <f t="shared" si="20"/>
        <v>3.502034604025539E-3</v>
      </c>
      <c r="P106" s="182">
        <f t="shared" si="16"/>
        <v>9.9077178225671914E-3</v>
      </c>
      <c r="Q106" s="212">
        <f t="shared" si="18"/>
        <v>31945.874000000003</v>
      </c>
      <c r="R106" s="182">
        <f t="shared" si="21"/>
        <v>4.1032777496306143E-5</v>
      </c>
      <c r="S106" s="213">
        <v>0.1</v>
      </c>
      <c r="T106" s="176">
        <f t="shared" si="17"/>
        <v>4.1032777496306142E-6</v>
      </c>
      <c r="V106" s="176">
        <f t="shared" si="22"/>
        <v>-6.4056832185416523E-3</v>
      </c>
      <c r="Y106" s="182"/>
    </row>
    <row r="107" spans="1:25" ht="12.95" customHeight="1" x14ac:dyDescent="0.2">
      <c r="A107" s="15" t="s">
        <v>55</v>
      </c>
      <c r="B107" s="133" t="s">
        <v>84</v>
      </c>
      <c r="C107" s="112">
        <v>47271.442000000003</v>
      </c>
      <c r="D107" s="260"/>
      <c r="E107" s="176">
        <f t="shared" si="15"/>
        <v>47026.535444220666</v>
      </c>
      <c r="F107" s="176">
        <f t="shared" si="10"/>
        <v>47026.5</v>
      </c>
      <c r="G107" s="179">
        <f t="shared" si="19"/>
        <v>1.2133199583331589E-2</v>
      </c>
      <c r="I107" s="176">
        <f t="shared" si="20"/>
        <v>1.2133199583331589E-2</v>
      </c>
      <c r="P107" s="182">
        <f t="shared" si="16"/>
        <v>1.0472678932685303E-2</v>
      </c>
      <c r="Q107" s="212">
        <f t="shared" si="18"/>
        <v>32252.942000000003</v>
      </c>
      <c r="R107" s="182">
        <f t="shared" si="21"/>
        <v>2.7573288312227632E-6</v>
      </c>
      <c r="S107" s="213">
        <v>0.1</v>
      </c>
      <c r="T107" s="176">
        <f t="shared" si="17"/>
        <v>2.7573288312227632E-7</v>
      </c>
      <c r="V107" s="176">
        <f t="shared" si="22"/>
        <v>1.6605206506462855E-3</v>
      </c>
      <c r="Y107" s="182"/>
    </row>
    <row r="108" spans="1:25" ht="12.95" customHeight="1" x14ac:dyDescent="0.2">
      <c r="A108" s="15" t="s">
        <v>57</v>
      </c>
      <c r="B108" s="133" t="s">
        <v>84</v>
      </c>
      <c r="C108" s="112">
        <v>47276.398800000003</v>
      </c>
      <c r="D108" s="260"/>
      <c r="E108" s="176">
        <f t="shared" si="15"/>
        <v>47041.015541723864</v>
      </c>
      <c r="F108" s="176">
        <f t="shared" si="10"/>
        <v>47041</v>
      </c>
      <c r="G108" s="179">
        <f t="shared" si="19"/>
        <v>5.3202139606582932E-3</v>
      </c>
      <c r="J108" s="176">
        <f>G108</f>
        <v>5.3202139606582932E-3</v>
      </c>
      <c r="P108" s="182">
        <f t="shared" si="16"/>
        <v>1.0480873801762908E-2</v>
      </c>
      <c r="Q108" s="212">
        <f t="shared" si="18"/>
        <v>32257.898800000003</v>
      </c>
      <c r="R108" s="182">
        <f t="shared" si="21"/>
        <v>2.6632409995589906E-5</v>
      </c>
      <c r="S108" s="220">
        <v>1</v>
      </c>
      <c r="T108" s="176">
        <f t="shared" si="17"/>
        <v>2.6632409995589906E-5</v>
      </c>
      <c r="V108" s="176">
        <f t="shared" si="22"/>
        <v>-5.1606598411046145E-3</v>
      </c>
      <c r="W108" s="213"/>
      <c r="Y108" s="182"/>
    </row>
    <row r="109" spans="1:25" ht="12.95" customHeight="1" x14ac:dyDescent="0.2">
      <c r="A109" s="15" t="s">
        <v>58</v>
      </c>
      <c r="B109" s="133"/>
      <c r="C109" s="112">
        <v>47276.413999999997</v>
      </c>
      <c r="D109" s="260"/>
      <c r="E109" s="176">
        <f t="shared" si="15"/>
        <v>47041.05994486338</v>
      </c>
      <c r="F109" s="176">
        <f t="shared" si="10"/>
        <v>47041</v>
      </c>
      <c r="G109" s="179">
        <f t="shared" si="19"/>
        <v>2.0520213955023792E-2</v>
      </c>
      <c r="I109" s="176">
        <f t="shared" ref="I109:I115" si="23">G109</f>
        <v>2.0520213955023792E-2</v>
      </c>
      <c r="P109" s="182">
        <f t="shared" si="16"/>
        <v>1.0480873801762908E-2</v>
      </c>
      <c r="Q109" s="212">
        <f t="shared" si="18"/>
        <v>32257.913999999997</v>
      </c>
      <c r="R109" s="182">
        <f t="shared" si="21"/>
        <v>1.0078835071287627E-4</v>
      </c>
      <c r="S109" s="213">
        <v>0.1</v>
      </c>
      <c r="T109" s="176">
        <f t="shared" si="17"/>
        <v>1.0078835071287628E-5</v>
      </c>
      <c r="V109" s="176">
        <f t="shared" si="22"/>
        <v>1.0039340153260884E-2</v>
      </c>
      <c r="Y109" s="182"/>
    </row>
    <row r="110" spans="1:25" ht="12.95" customHeight="1" x14ac:dyDescent="0.2">
      <c r="A110" s="15" t="s">
        <v>58</v>
      </c>
      <c r="B110" s="133" t="s">
        <v>84</v>
      </c>
      <c r="C110" s="112">
        <v>47286.502999999997</v>
      </c>
      <c r="D110" s="260"/>
      <c r="E110" s="176">
        <f t="shared" si="15"/>
        <v>47070.532528729927</v>
      </c>
      <c r="F110" s="176">
        <f t="shared" si="10"/>
        <v>47070.5</v>
      </c>
      <c r="G110" s="179">
        <f t="shared" si="19"/>
        <v>1.1135174223454669E-2</v>
      </c>
      <c r="I110" s="176">
        <f t="shared" si="23"/>
        <v>1.1135174223454669E-2</v>
      </c>
      <c r="P110" s="182">
        <f t="shared" si="16"/>
        <v>1.0497454028932235E-2</v>
      </c>
      <c r="Q110" s="212">
        <f t="shared" si="18"/>
        <v>32268.002999999997</v>
      </c>
      <c r="R110" s="182">
        <f t="shared" si="21"/>
        <v>4.0668704650173137E-7</v>
      </c>
      <c r="S110" s="213">
        <v>0.1</v>
      </c>
      <c r="T110" s="176">
        <f t="shared" si="17"/>
        <v>4.0668704650173137E-8</v>
      </c>
      <c r="V110" s="176">
        <f t="shared" si="22"/>
        <v>6.3772019452243422E-4</v>
      </c>
      <c r="Y110" s="182"/>
    </row>
    <row r="111" spans="1:25" ht="12.95" customHeight="1" x14ac:dyDescent="0.2">
      <c r="A111" s="15" t="s">
        <v>55</v>
      </c>
      <c r="B111" s="133" t="s">
        <v>84</v>
      </c>
      <c r="C111" s="112">
        <v>47947.514999999999</v>
      </c>
      <c r="D111" s="260"/>
      <c r="E111" s="176">
        <f t="shared" si="15"/>
        <v>49001.51990178931</v>
      </c>
      <c r="F111" s="176">
        <f t="shared" si="10"/>
        <v>49001.5</v>
      </c>
      <c r="G111" s="179">
        <f t="shared" si="19"/>
        <v>6.8127434351481497E-3</v>
      </c>
      <c r="I111" s="176">
        <f t="shared" si="23"/>
        <v>6.8127434351481497E-3</v>
      </c>
      <c r="P111" s="182">
        <f t="shared" si="16"/>
        <v>1.1314160362310588E-2</v>
      </c>
      <c r="Q111" s="212">
        <f t="shared" si="18"/>
        <v>32929.014999999999</v>
      </c>
      <c r="R111" s="182">
        <f t="shared" si="21"/>
        <v>2.0262754352144528E-5</v>
      </c>
      <c r="S111" s="213">
        <v>0.1</v>
      </c>
      <c r="T111" s="176">
        <f t="shared" si="17"/>
        <v>2.026275435214453E-6</v>
      </c>
      <c r="V111" s="176">
        <f t="shared" si="22"/>
        <v>-4.5014169271624382E-3</v>
      </c>
      <c r="Y111" s="182"/>
    </row>
    <row r="112" spans="1:25" ht="12.95" customHeight="1" x14ac:dyDescent="0.2">
      <c r="A112" s="15" t="s">
        <v>236</v>
      </c>
      <c r="B112" s="133" t="s">
        <v>83</v>
      </c>
      <c r="C112" s="112">
        <v>48500.014999999999</v>
      </c>
      <c r="D112" s="260" t="s">
        <v>203</v>
      </c>
      <c r="E112" s="176">
        <f t="shared" si="15"/>
        <v>50615.515598713573</v>
      </c>
      <c r="F112" s="176">
        <f t="shared" si="10"/>
        <v>50615.5</v>
      </c>
      <c r="G112" s="179">
        <f t="shared" si="19"/>
        <v>5.3397225710796192E-3</v>
      </c>
      <c r="I112" s="176">
        <f t="shared" si="23"/>
        <v>5.3397225710796192E-3</v>
      </c>
      <c r="P112" s="182">
        <f t="shared" si="16"/>
        <v>1.159084541697436E-2</v>
      </c>
      <c r="Q112" s="212">
        <f t="shared" si="18"/>
        <v>33481.514999999999</v>
      </c>
      <c r="R112" s="182">
        <f t="shared" si="21"/>
        <v>3.9076536834467169E-5</v>
      </c>
      <c r="S112" s="213">
        <v>0.1</v>
      </c>
      <c r="T112" s="176">
        <f t="shared" si="17"/>
        <v>3.9076536834467172E-6</v>
      </c>
      <c r="V112" s="176">
        <f t="shared" si="22"/>
        <v>-6.251122845894741E-3</v>
      </c>
      <c r="Y112" s="182"/>
    </row>
    <row r="113" spans="1:25" ht="12.95" customHeight="1" x14ac:dyDescent="0.2">
      <c r="A113" s="15" t="s">
        <v>38</v>
      </c>
      <c r="B113" s="133"/>
      <c r="C113" s="112">
        <v>48709.703999999998</v>
      </c>
      <c r="D113" s="260"/>
      <c r="E113" s="176">
        <f t="shared" si="15"/>
        <v>51228.071514898824</v>
      </c>
      <c r="F113" s="176">
        <f t="shared" si="10"/>
        <v>51228</v>
      </c>
      <c r="G113" s="179">
        <f t="shared" si="19"/>
        <v>2.448084692878183E-2</v>
      </c>
      <c r="I113" s="176">
        <f t="shared" si="23"/>
        <v>2.448084692878183E-2</v>
      </c>
      <c r="P113" s="182">
        <f t="shared" si="16"/>
        <v>1.159908887755301E-2</v>
      </c>
      <c r="Q113" s="212">
        <f t="shared" si="18"/>
        <v>33691.203999999998</v>
      </c>
      <c r="R113" s="182">
        <f t="shared" si="21"/>
        <v>1.6593969049039851E-4</v>
      </c>
      <c r="S113" s="213">
        <v>0.1</v>
      </c>
      <c r="T113" s="176">
        <f t="shared" si="17"/>
        <v>1.6593969049039853E-5</v>
      </c>
      <c r="V113" s="176">
        <f t="shared" si="22"/>
        <v>1.288175805122882E-2</v>
      </c>
      <c r="Y113" s="182"/>
    </row>
    <row r="114" spans="1:25" ht="12.95" customHeight="1" x14ac:dyDescent="0.2">
      <c r="A114" s="15" t="s">
        <v>59</v>
      </c>
      <c r="B114" s="133" t="s">
        <v>84</v>
      </c>
      <c r="C114" s="112">
        <v>48720.467900000003</v>
      </c>
      <c r="D114" s="260"/>
      <c r="E114" s="176">
        <f t="shared" si="15"/>
        <v>51259.515656585936</v>
      </c>
      <c r="F114" s="176">
        <f t="shared" si="10"/>
        <v>51259.5</v>
      </c>
      <c r="G114" s="179">
        <f t="shared" si="19"/>
        <v>5.3595333301927894E-3</v>
      </c>
      <c r="I114" s="176">
        <f t="shared" si="23"/>
        <v>5.3595333301927894E-3</v>
      </c>
      <c r="P114" s="182">
        <f t="shared" si="16"/>
        <v>1.1598073541845333E-2</v>
      </c>
      <c r="Q114" s="212">
        <f t="shared" si="18"/>
        <v>33701.967900000003</v>
      </c>
      <c r="R114" s="182">
        <f t="shared" si="21"/>
        <v>3.8919383972405762E-5</v>
      </c>
      <c r="S114" s="213">
        <v>0.1</v>
      </c>
      <c r="T114" s="176">
        <f t="shared" si="17"/>
        <v>3.8919383972405762E-6</v>
      </c>
      <c r="V114" s="176">
        <f t="shared" si="22"/>
        <v>-6.2385402116525435E-3</v>
      </c>
      <c r="Y114" s="182"/>
    </row>
    <row r="115" spans="1:25" ht="12.95" customHeight="1" x14ac:dyDescent="0.2">
      <c r="A115" s="15" t="s">
        <v>59</v>
      </c>
      <c r="B115" s="133" t="s">
        <v>84</v>
      </c>
      <c r="C115" s="112">
        <v>48720.468000000001</v>
      </c>
      <c r="D115" s="260"/>
      <c r="E115" s="176">
        <f t="shared" si="15"/>
        <v>51259.515948711851</v>
      </c>
      <c r="F115" s="176">
        <f t="shared" si="10"/>
        <v>51259.5</v>
      </c>
      <c r="G115" s="179">
        <f t="shared" si="19"/>
        <v>5.459533327666577E-3</v>
      </c>
      <c r="I115" s="176">
        <f t="shared" si="23"/>
        <v>5.459533327666577E-3</v>
      </c>
      <c r="P115" s="182">
        <f t="shared" si="16"/>
        <v>1.1598073541845333E-2</v>
      </c>
      <c r="Q115" s="212">
        <f t="shared" si="18"/>
        <v>33701.968000000001</v>
      </c>
      <c r="R115" s="182">
        <f t="shared" si="21"/>
        <v>3.7681675961089769E-5</v>
      </c>
      <c r="S115" s="213">
        <v>0.1</v>
      </c>
      <c r="T115" s="176">
        <f t="shared" si="17"/>
        <v>3.7681675961089771E-6</v>
      </c>
      <c r="V115" s="176">
        <f t="shared" si="22"/>
        <v>-6.1385402141787559E-3</v>
      </c>
      <c r="Y115" s="182"/>
    </row>
    <row r="116" spans="1:25" ht="12.95" customHeight="1" x14ac:dyDescent="0.2">
      <c r="A116" s="15" t="s">
        <v>59</v>
      </c>
      <c r="B116" s="133" t="s">
        <v>84</v>
      </c>
      <c r="C116" s="112">
        <v>48770.4473</v>
      </c>
      <c r="D116" s="260"/>
      <c r="E116" s="176">
        <f t="shared" si="15"/>
        <v>51405.518437644496</v>
      </c>
      <c r="F116" s="176">
        <f t="shared" si="10"/>
        <v>51405.5</v>
      </c>
      <c r="G116" s="179">
        <f t="shared" si="19"/>
        <v>6.3115401135291904E-3</v>
      </c>
      <c r="J116" s="176">
        <f>G116</f>
        <v>6.3115401135291904E-3</v>
      </c>
      <c r="P116" s="182">
        <f t="shared" si="16"/>
        <v>1.15915288805922E-2</v>
      </c>
      <c r="Q116" s="212">
        <f t="shared" si="18"/>
        <v>33751.9473</v>
      </c>
      <c r="R116" s="182">
        <f t="shared" si="21"/>
        <v>2.7878281380311561E-5</v>
      </c>
      <c r="S116" s="220">
        <v>1</v>
      </c>
      <c r="T116" s="176">
        <f t="shared" si="17"/>
        <v>2.7878281380311561E-5</v>
      </c>
      <c r="V116" s="176">
        <f t="shared" si="22"/>
        <v>-5.2799887670630097E-3</v>
      </c>
      <c r="Y116" s="182"/>
    </row>
    <row r="117" spans="1:25" ht="12.95" customHeight="1" x14ac:dyDescent="0.2">
      <c r="A117" s="15" t="s">
        <v>61</v>
      </c>
      <c r="B117" s="133" t="s">
        <v>84</v>
      </c>
      <c r="C117" s="112">
        <v>49143.4</v>
      </c>
      <c r="D117" s="260">
        <v>8.0000000000000002E-3</v>
      </c>
      <c r="E117" s="176">
        <f t="shared" si="15"/>
        <v>52495.009936207913</v>
      </c>
      <c r="F117" s="176">
        <f t="shared" si="10"/>
        <v>52495</v>
      </c>
      <c r="G117" s="179">
        <f t="shared" si="19"/>
        <v>3.401344183657784E-3</v>
      </c>
      <c r="I117" s="176">
        <f>G117</f>
        <v>3.401344183657784E-3</v>
      </c>
      <c r="P117" s="182">
        <f t="shared" si="16"/>
        <v>1.1447186723115871E-2</v>
      </c>
      <c r="Q117" s="212">
        <f t="shared" si="18"/>
        <v>34124.9</v>
      </c>
      <c r="R117" s="182">
        <f t="shared" si="21"/>
        <v>6.4735582169753359E-5</v>
      </c>
      <c r="S117" s="213">
        <v>0.1</v>
      </c>
      <c r="T117" s="176">
        <f t="shared" si="17"/>
        <v>6.4735582169753366E-6</v>
      </c>
      <c r="V117" s="176">
        <f t="shared" si="22"/>
        <v>-8.0458425394580868E-3</v>
      </c>
      <c r="Y117" s="182"/>
    </row>
    <row r="118" spans="1:25" ht="12.95" customHeight="1" x14ac:dyDescent="0.2">
      <c r="A118" s="15" t="s">
        <v>61</v>
      </c>
      <c r="B118" s="133" t="s">
        <v>84</v>
      </c>
      <c r="C118" s="112">
        <v>49143.576000000001</v>
      </c>
      <c r="D118" s="260">
        <v>8.0000000000000002E-3</v>
      </c>
      <c r="E118" s="176">
        <f t="shared" si="15"/>
        <v>52495.524077823582</v>
      </c>
      <c r="F118" s="176">
        <f t="shared" si="10"/>
        <v>52495.5</v>
      </c>
      <c r="G118" s="179">
        <f t="shared" si="19"/>
        <v>8.2422757113818079E-3</v>
      </c>
      <c r="I118" s="176">
        <f>G118</f>
        <v>8.2422757113818079E-3</v>
      </c>
      <c r="P118" s="182">
        <f t="shared" si="16"/>
        <v>1.1447081813157678E-2</v>
      </c>
      <c r="Q118" s="212">
        <f t="shared" si="18"/>
        <v>34125.076000000001</v>
      </c>
      <c r="R118" s="182">
        <f t="shared" si="21"/>
        <v>1.0270782149979847E-5</v>
      </c>
      <c r="S118" s="213">
        <v>0.1</v>
      </c>
      <c r="T118" s="176">
        <f t="shared" si="17"/>
        <v>1.0270782149979848E-6</v>
      </c>
      <c r="V118" s="176">
        <f t="shared" si="22"/>
        <v>-3.20480610177587E-3</v>
      </c>
      <c r="Y118" s="182"/>
    </row>
    <row r="119" spans="1:25" ht="12.95" customHeight="1" x14ac:dyDescent="0.2">
      <c r="A119" s="15" t="s">
        <v>62</v>
      </c>
      <c r="B119" s="133" t="s">
        <v>84</v>
      </c>
      <c r="C119" s="112">
        <v>49398.600200000001</v>
      </c>
      <c r="D119" s="260"/>
      <c r="E119" s="176">
        <f t="shared" si="15"/>
        <v>53240.515863183857</v>
      </c>
      <c r="F119" s="176">
        <f t="shared" si="10"/>
        <v>53240.5</v>
      </c>
      <c r="G119" s="179">
        <f t="shared" si="19"/>
        <v>5.4302555436152034E-3</v>
      </c>
      <c r="J119" s="176">
        <f>G119</f>
        <v>5.4302555436152034E-3</v>
      </c>
      <c r="P119" s="182">
        <f t="shared" si="16"/>
        <v>1.1251360703293689E-2</v>
      </c>
      <c r="Q119" s="212">
        <f t="shared" si="18"/>
        <v>34380.100200000001</v>
      </c>
      <c r="R119" s="182">
        <f t="shared" si="21"/>
        <v>3.3885265280035486E-5</v>
      </c>
      <c r="S119" s="220">
        <v>1</v>
      </c>
      <c r="T119" s="176">
        <f t="shared" si="17"/>
        <v>3.3885265280035486E-5</v>
      </c>
      <c r="V119" s="176">
        <f t="shared" si="22"/>
        <v>-5.8211051596784857E-3</v>
      </c>
      <c r="Y119" s="182"/>
    </row>
    <row r="120" spans="1:25" ht="12.95" customHeight="1" x14ac:dyDescent="0.2">
      <c r="A120" s="15" t="s">
        <v>63</v>
      </c>
      <c r="B120" s="133" t="s">
        <v>84</v>
      </c>
      <c r="C120" s="112">
        <v>49423.597000000002</v>
      </c>
      <c r="D120" s="260"/>
      <c r="E120" s="176">
        <f t="shared" si="15"/>
        <v>53313.537994653321</v>
      </c>
      <c r="F120" s="176">
        <f t="shared" si="10"/>
        <v>53313.5</v>
      </c>
      <c r="G120" s="179">
        <f t="shared" si="19"/>
        <v>1.3006258937821258E-2</v>
      </c>
      <c r="I120" s="176">
        <f>G120</f>
        <v>1.3006258937821258E-2</v>
      </c>
      <c r="P120" s="182">
        <f t="shared" si="16"/>
        <v>1.1227945972757558E-2</v>
      </c>
      <c r="Q120" s="212">
        <f t="shared" si="18"/>
        <v>34405.097000000002</v>
      </c>
      <c r="R120" s="182">
        <f t="shared" si="21"/>
        <v>3.1623970017136473E-6</v>
      </c>
      <c r="S120" s="213">
        <v>0.1</v>
      </c>
      <c r="T120" s="176">
        <f t="shared" si="17"/>
        <v>3.1623970017136477E-7</v>
      </c>
      <c r="V120" s="176">
        <f t="shared" si="22"/>
        <v>1.7783129650636997E-3</v>
      </c>
      <c r="Y120" s="182"/>
    </row>
    <row r="121" spans="1:25" ht="12.95" customHeight="1" x14ac:dyDescent="0.2">
      <c r="A121" s="15" t="s">
        <v>62</v>
      </c>
      <c r="B121" s="133"/>
      <c r="C121" s="112">
        <v>49474.425600000002</v>
      </c>
      <c r="D121" s="260"/>
      <c r="E121" s="176">
        <f t="shared" si="15"/>
        <v>53462.021509007507</v>
      </c>
      <c r="F121" s="176">
        <f t="shared" si="10"/>
        <v>53462</v>
      </c>
      <c r="G121" s="179">
        <f t="shared" si="19"/>
        <v>7.3629233811516315E-3</v>
      </c>
      <c r="J121" s="176">
        <f>G121</f>
        <v>7.3629233811516315E-3</v>
      </c>
      <c r="P121" s="182">
        <f t="shared" si="16"/>
        <v>1.1177980907426499E-2</v>
      </c>
      <c r="Q121" s="212">
        <f t="shared" si="18"/>
        <v>34455.925600000002</v>
      </c>
      <c r="R121" s="182">
        <f t="shared" si="21"/>
        <v>1.4554663928786513E-5</v>
      </c>
      <c r="S121" s="220">
        <v>1</v>
      </c>
      <c r="T121" s="176">
        <f t="shared" si="17"/>
        <v>1.4554663928786513E-5</v>
      </c>
      <c r="V121" s="176">
        <f t="shared" si="22"/>
        <v>-3.8150575262748676E-3</v>
      </c>
      <c r="Y121" s="182"/>
    </row>
    <row r="122" spans="1:25" ht="12.95" customHeight="1" x14ac:dyDescent="0.2">
      <c r="A122" s="15" t="s">
        <v>62</v>
      </c>
      <c r="B122" s="133"/>
      <c r="C122" s="112">
        <v>49474.425799999997</v>
      </c>
      <c r="D122" s="260"/>
      <c r="E122" s="176">
        <f t="shared" si="15"/>
        <v>53462.022093259329</v>
      </c>
      <c r="F122" s="176">
        <f t="shared" si="10"/>
        <v>53462</v>
      </c>
      <c r="G122" s="179">
        <f t="shared" si="19"/>
        <v>7.5629233760992065E-3</v>
      </c>
      <c r="J122" s="176">
        <f>G122</f>
        <v>7.5629233760992065E-3</v>
      </c>
      <c r="P122" s="182">
        <f t="shared" si="16"/>
        <v>1.1177980907426499E-2</v>
      </c>
      <c r="Q122" s="212">
        <f t="shared" si="18"/>
        <v>34455.925799999997</v>
      </c>
      <c r="R122" s="182">
        <f t="shared" si="21"/>
        <v>1.3068640954806179E-5</v>
      </c>
      <c r="S122" s="220">
        <v>1</v>
      </c>
      <c r="T122" s="176">
        <f t="shared" si="17"/>
        <v>1.3068640954806179E-5</v>
      </c>
      <c r="V122" s="176">
        <f t="shared" si="22"/>
        <v>-3.6150575313272926E-3</v>
      </c>
      <c r="Y122" s="182"/>
    </row>
    <row r="123" spans="1:25" ht="12.95" customHeight="1" x14ac:dyDescent="0.2">
      <c r="A123" s="15" t="s">
        <v>38</v>
      </c>
      <c r="B123" s="133"/>
      <c r="C123" s="112">
        <v>49485.721899999997</v>
      </c>
      <c r="D123" s="260">
        <v>4.0000000000000002E-4</v>
      </c>
      <c r="E123" s="176">
        <f t="shared" si="15"/>
        <v>53495.020929081998</v>
      </c>
      <c r="F123" s="176">
        <f t="shared" si="10"/>
        <v>53495</v>
      </c>
      <c r="G123" s="179">
        <f t="shared" si="19"/>
        <v>7.1644043564447202E-3</v>
      </c>
      <c r="I123" s="176">
        <f>G123</f>
        <v>7.1644043564447202E-3</v>
      </c>
      <c r="P123" s="182">
        <f t="shared" si="16"/>
        <v>1.116645260649618E-2</v>
      </c>
      <c r="Q123" s="212">
        <f t="shared" si="18"/>
        <v>34467.221899999997</v>
      </c>
      <c r="R123" s="182">
        <f t="shared" si="21"/>
        <v>1.6016390195739953E-5</v>
      </c>
      <c r="S123" s="213">
        <v>0.1</v>
      </c>
      <c r="T123" s="176">
        <f t="shared" si="17"/>
        <v>1.6016390195739955E-6</v>
      </c>
      <c r="V123" s="176">
        <f t="shared" si="22"/>
        <v>-4.0020482500514598E-3</v>
      </c>
      <c r="Y123" s="182"/>
    </row>
    <row r="124" spans="1:25" ht="12.95" customHeight="1" x14ac:dyDescent="0.2">
      <c r="A124" s="15" t="s">
        <v>66</v>
      </c>
      <c r="B124" s="133"/>
      <c r="C124" s="112">
        <v>49786.445800000001</v>
      </c>
      <c r="D124" s="260"/>
      <c r="E124" s="176">
        <f t="shared" si="15"/>
        <v>54373.513382588404</v>
      </c>
      <c r="F124" s="176">
        <f t="shared" si="10"/>
        <v>54373.5</v>
      </c>
      <c r="G124" s="179">
        <f t="shared" si="19"/>
        <v>4.5811027302988805E-3</v>
      </c>
      <c r="J124" s="176">
        <f>G124</f>
        <v>4.5811027302988805E-3</v>
      </c>
      <c r="P124" s="182">
        <f t="shared" si="16"/>
        <v>1.080274211459184E-2</v>
      </c>
      <c r="Q124" s="212">
        <f t="shared" si="18"/>
        <v>34767.945800000001</v>
      </c>
      <c r="R124" s="182">
        <f t="shared" si="21"/>
        <v>3.8708796628185275E-5</v>
      </c>
      <c r="S124" s="220">
        <v>1</v>
      </c>
      <c r="T124" s="176">
        <f t="shared" si="17"/>
        <v>3.8708796628185275E-5</v>
      </c>
      <c r="V124" s="176">
        <f t="shared" si="22"/>
        <v>-6.2216393842929596E-3</v>
      </c>
      <c r="Y124" s="182"/>
    </row>
    <row r="125" spans="1:25" ht="12.95" customHeight="1" x14ac:dyDescent="0.2">
      <c r="A125" s="15" t="s">
        <v>66</v>
      </c>
      <c r="B125" s="133"/>
      <c r="C125" s="112">
        <v>49786.445800000001</v>
      </c>
      <c r="D125" s="260" t="s">
        <v>18</v>
      </c>
      <c r="E125" s="176">
        <f t="shared" si="15"/>
        <v>54373.513382588404</v>
      </c>
      <c r="F125" s="176">
        <f t="shared" si="10"/>
        <v>54373.5</v>
      </c>
      <c r="G125" s="179">
        <f t="shared" si="19"/>
        <v>4.5811027302988805E-3</v>
      </c>
      <c r="J125" s="176">
        <f>G125</f>
        <v>4.5811027302988805E-3</v>
      </c>
      <c r="P125" s="182">
        <f t="shared" si="16"/>
        <v>1.080274211459184E-2</v>
      </c>
      <c r="Q125" s="212">
        <f t="shared" si="18"/>
        <v>34767.945800000001</v>
      </c>
      <c r="R125" s="182">
        <f t="shared" si="21"/>
        <v>3.8708796628185275E-5</v>
      </c>
      <c r="S125" s="220">
        <v>1</v>
      </c>
      <c r="T125" s="176">
        <f t="shared" si="17"/>
        <v>3.8708796628185275E-5</v>
      </c>
      <c r="V125" s="176">
        <f t="shared" si="22"/>
        <v>-6.2216393842929596E-3</v>
      </c>
      <c r="Y125" s="182"/>
    </row>
    <row r="126" spans="1:25" ht="12.95" customHeight="1" x14ac:dyDescent="0.2">
      <c r="A126" s="15" t="s">
        <v>38</v>
      </c>
      <c r="B126" s="133"/>
      <c r="C126" s="112">
        <v>49801.67</v>
      </c>
      <c r="D126" s="260"/>
      <c r="E126" s="176">
        <f t="shared" si="15"/>
        <v>54417.987216595844</v>
      </c>
      <c r="F126" s="176">
        <f t="shared" ref="F126:F189" si="24">ROUND(2*E126,0)/2</f>
        <v>54418</v>
      </c>
      <c r="G126" s="179">
        <f t="shared" si="19"/>
        <v>-4.3759910913649946E-3</v>
      </c>
      <c r="I126" s="176">
        <f>G126</f>
        <v>-4.3759910913649946E-3</v>
      </c>
      <c r="P126" s="182">
        <f t="shared" si="16"/>
        <v>1.0781404380995008E-2</v>
      </c>
      <c r="Q126" s="212">
        <f t="shared" si="18"/>
        <v>34783.17</v>
      </c>
      <c r="R126" s="182">
        <f t="shared" si="21"/>
        <v>2.297466375055195E-4</v>
      </c>
      <c r="S126" s="213">
        <v>0.1</v>
      </c>
      <c r="T126" s="176">
        <f t="shared" si="17"/>
        <v>2.2974663750551952E-5</v>
      </c>
      <c r="V126" s="176">
        <f t="shared" si="22"/>
        <v>-1.5157395472360002E-2</v>
      </c>
      <c r="Y126" s="182"/>
    </row>
    <row r="127" spans="1:25" ht="12.95" customHeight="1" x14ac:dyDescent="0.2">
      <c r="A127" s="15" t="s">
        <v>38</v>
      </c>
      <c r="B127" s="133"/>
      <c r="C127" s="112">
        <v>49812.637999999999</v>
      </c>
      <c r="D127" s="260"/>
      <c r="E127" s="176">
        <f t="shared" si="15"/>
        <v>54450.027587281576</v>
      </c>
      <c r="F127" s="176">
        <f t="shared" si="24"/>
        <v>54450</v>
      </c>
      <c r="G127" s="179">
        <f t="shared" si="19"/>
        <v>9.4436268336721696E-3</v>
      </c>
      <c r="I127" s="176">
        <f>G127</f>
        <v>9.4436268336721696E-3</v>
      </c>
      <c r="P127" s="182">
        <f t="shared" si="16"/>
        <v>1.0765886707985922E-2</v>
      </c>
      <c r="Q127" s="212">
        <f t="shared" si="18"/>
        <v>34794.137999999999</v>
      </c>
      <c r="R127" s="182">
        <f t="shared" si="21"/>
        <v>1.7483711752202207E-6</v>
      </c>
      <c r="S127" s="213">
        <v>0.1</v>
      </c>
      <c r="T127" s="176">
        <f t="shared" si="17"/>
        <v>1.7483711752202208E-7</v>
      </c>
      <c r="V127" s="176">
        <f t="shared" si="22"/>
        <v>-1.3222598743137526E-3</v>
      </c>
      <c r="Y127" s="182"/>
    </row>
    <row r="128" spans="1:25" ht="12.95" customHeight="1" x14ac:dyDescent="0.2">
      <c r="A128" s="15" t="s">
        <v>38</v>
      </c>
      <c r="B128" s="133"/>
      <c r="C128" s="112">
        <v>49840.72</v>
      </c>
      <c r="D128" s="260"/>
      <c r="E128" s="176">
        <f t="shared" si="15"/>
        <v>54532.062387573031</v>
      </c>
      <c r="F128" s="176">
        <f t="shared" si="24"/>
        <v>54532</v>
      </c>
      <c r="G128" s="179">
        <f t="shared" si="19"/>
        <v>2.1356397766794544E-2</v>
      </c>
      <c r="I128" s="176">
        <f>G128</f>
        <v>2.1356397766794544E-2</v>
      </c>
      <c r="P128" s="182">
        <f t="shared" si="16"/>
        <v>1.0725459433337331E-2</v>
      </c>
      <c r="Q128" s="212">
        <f t="shared" si="18"/>
        <v>34822.22</v>
      </c>
      <c r="R128" s="182">
        <f t="shared" si="21"/>
        <v>1.1301684984977001E-4</v>
      </c>
      <c r="S128" s="213">
        <v>0.1</v>
      </c>
      <c r="T128" s="176">
        <f t="shared" si="17"/>
        <v>1.1301684984977003E-5</v>
      </c>
      <c r="V128" s="176">
        <f t="shared" si="22"/>
        <v>1.0630938333457213E-2</v>
      </c>
      <c r="Y128" s="182"/>
    </row>
    <row r="129" spans="1:37" ht="12.95" customHeight="1" x14ac:dyDescent="0.2">
      <c r="A129" s="15" t="s">
        <v>38</v>
      </c>
      <c r="B129" s="133"/>
      <c r="C129" s="112">
        <v>49858.822999999997</v>
      </c>
      <c r="D129" s="260"/>
      <c r="E129" s="176">
        <f t="shared" si="15"/>
        <v>54584.945942507715</v>
      </c>
      <c r="F129" s="176">
        <f t="shared" si="24"/>
        <v>54585</v>
      </c>
      <c r="G129" s="179">
        <f t="shared" si="19"/>
        <v>-1.8504860046959948E-2</v>
      </c>
      <c r="I129" s="176">
        <f>G129</f>
        <v>-1.8504860046959948E-2</v>
      </c>
      <c r="P129" s="182">
        <f t="shared" si="16"/>
        <v>1.0698821964553823E-2</v>
      </c>
      <c r="Q129" s="212">
        <f t="shared" si="18"/>
        <v>34840.322999999997</v>
      </c>
      <c r="R129" s="182">
        <f t="shared" si="21"/>
        <v>8.5285504302961299E-4</v>
      </c>
      <c r="S129" s="213">
        <v>0.1</v>
      </c>
      <c r="T129" s="176">
        <f t="shared" si="17"/>
        <v>8.528550430296131E-5</v>
      </c>
      <c r="V129" s="176">
        <f t="shared" si="22"/>
        <v>-2.9203682011513771E-2</v>
      </c>
      <c r="Y129" s="182"/>
    </row>
    <row r="130" spans="1:37" s="213" customFormat="1" ht="12.95" customHeight="1" x14ac:dyDescent="0.2">
      <c r="A130" s="15" t="s">
        <v>38</v>
      </c>
      <c r="B130" s="133"/>
      <c r="C130" s="112">
        <v>49867.748</v>
      </c>
      <c r="D130" s="260"/>
      <c r="E130" s="176">
        <f t="shared" si="15"/>
        <v>54611.018180688807</v>
      </c>
      <c r="F130" s="176">
        <f t="shared" si="24"/>
        <v>54611</v>
      </c>
      <c r="G130" s="179">
        <f t="shared" si="19"/>
        <v>6.2235795194283128E-3</v>
      </c>
      <c r="H130" s="176"/>
      <c r="I130" s="176">
        <f>G130</f>
        <v>6.2235795194283128E-3</v>
      </c>
      <c r="J130" s="176"/>
      <c r="K130" s="176"/>
      <c r="L130" s="176"/>
      <c r="M130" s="176"/>
      <c r="N130" s="176"/>
      <c r="O130" s="176"/>
      <c r="P130" s="182">
        <f t="shared" si="16"/>
        <v>1.0685608796404761E-2</v>
      </c>
      <c r="Q130" s="212">
        <f t="shared" si="18"/>
        <v>34849.248</v>
      </c>
      <c r="R130" s="182">
        <f t="shared" si="21"/>
        <v>1.9909705268594965E-5</v>
      </c>
      <c r="S130" s="213">
        <v>0.1</v>
      </c>
      <c r="T130" s="176">
        <f t="shared" si="17"/>
        <v>1.9909705268594967E-6</v>
      </c>
      <c r="U130" s="180"/>
      <c r="V130" s="176">
        <f t="shared" si="22"/>
        <v>-4.462029276976448E-3</v>
      </c>
      <c r="W130" s="176"/>
      <c r="Y130" s="182"/>
    </row>
    <row r="131" spans="1:37" ht="12.95" customHeight="1" x14ac:dyDescent="0.2">
      <c r="A131" s="15" t="s">
        <v>68</v>
      </c>
      <c r="B131" s="133"/>
      <c r="C131" s="112">
        <v>50086.659299999999</v>
      </c>
      <c r="D131" s="260"/>
      <c r="E131" s="176">
        <f t="shared" si="15"/>
        <v>55250.514825409344</v>
      </c>
      <c r="F131" s="176">
        <f t="shared" si="24"/>
        <v>55250.5</v>
      </c>
      <c r="G131" s="179">
        <f t="shared" ref="G131:G162" si="25">+C131-(C$7+F131*C$8)</f>
        <v>5.0750065056490712E-3</v>
      </c>
      <c r="J131" s="176">
        <f>G131</f>
        <v>5.0750065056490712E-3</v>
      </c>
      <c r="K131" s="213"/>
      <c r="P131" s="182">
        <f t="shared" si="16"/>
        <v>1.0330420402704321E-2</v>
      </c>
      <c r="Q131" s="212">
        <f t="shared" si="18"/>
        <v>35068.159299999999</v>
      </c>
      <c r="R131" s="182">
        <f t="shared" ref="R131:R162" si="26">+(P131-G131)^2</f>
        <v>2.7619375229361448E-5</v>
      </c>
      <c r="S131" s="220">
        <v>1</v>
      </c>
      <c r="T131" s="176">
        <f t="shared" si="17"/>
        <v>2.7619375229361448E-5</v>
      </c>
      <c r="V131" s="176">
        <f t="shared" ref="V131:V162" si="27">+G131-P131</f>
        <v>-5.25541389705525E-3</v>
      </c>
      <c r="W131" s="213"/>
      <c r="Y131" s="182"/>
    </row>
    <row r="132" spans="1:37" ht="12.95" customHeight="1" thickBot="1" x14ac:dyDescent="0.25">
      <c r="A132" s="15" t="s">
        <v>68</v>
      </c>
      <c r="B132" s="133"/>
      <c r="C132" s="112">
        <v>50204.418299999998</v>
      </c>
      <c r="D132" s="260"/>
      <c r="E132" s="176">
        <f t="shared" si="15"/>
        <v>55594.519385181477</v>
      </c>
      <c r="F132" s="223">
        <f t="shared" si="24"/>
        <v>55594.5</v>
      </c>
      <c r="G132" s="205">
        <f t="shared" si="25"/>
        <v>6.6358992116875015E-3</v>
      </c>
      <c r="J132" s="176">
        <f>G132</f>
        <v>6.6358992116875015E-3</v>
      </c>
      <c r="P132" s="182">
        <f t="shared" si="16"/>
        <v>1.0115353395222709E-2</v>
      </c>
      <c r="Q132" s="212">
        <f t="shared" si="18"/>
        <v>35185.918299999998</v>
      </c>
      <c r="R132" s="182">
        <f t="shared" si="26"/>
        <v>1.2106601415320659E-5</v>
      </c>
      <c r="S132" s="220">
        <v>1</v>
      </c>
      <c r="T132" s="176">
        <f t="shared" si="17"/>
        <v>1.2106601415320659E-5</v>
      </c>
      <c r="V132" s="176">
        <f t="shared" si="27"/>
        <v>-3.4794541835352077E-3</v>
      </c>
      <c r="Y132" s="182"/>
    </row>
    <row r="133" spans="1:37" s="213" customFormat="1" ht="12.95" customHeight="1" x14ac:dyDescent="0.2">
      <c r="A133" s="15" t="s">
        <v>38</v>
      </c>
      <c r="B133" s="133" t="s">
        <v>84</v>
      </c>
      <c r="C133" s="112">
        <v>50217.7644</v>
      </c>
      <c r="D133" s="260">
        <v>4.0000000000000002E-4</v>
      </c>
      <c r="E133" s="176">
        <f t="shared" si="15"/>
        <v>55633.506802323056</v>
      </c>
      <c r="F133" s="176">
        <f t="shared" si="24"/>
        <v>55633.5</v>
      </c>
      <c r="G133" s="179">
        <f t="shared" si="25"/>
        <v>2.3285585557459854E-3</v>
      </c>
      <c r="H133" s="176"/>
      <c r="I133" s="176">
        <f>G133</f>
        <v>2.3285585557459854E-3</v>
      </c>
      <c r="J133" s="176"/>
      <c r="K133" s="176"/>
      <c r="L133" s="176"/>
      <c r="M133" s="176"/>
      <c r="N133" s="176"/>
      <c r="O133" s="176"/>
      <c r="P133" s="182">
        <f t="shared" si="16"/>
        <v>1.0089911023147408E-2</v>
      </c>
      <c r="Q133" s="212">
        <f t="shared" si="18"/>
        <v>35199.2644</v>
      </c>
      <c r="R133" s="182">
        <f t="shared" si="26"/>
        <v>6.0238592123238145E-5</v>
      </c>
      <c r="S133" s="213">
        <v>0.1</v>
      </c>
      <c r="T133" s="176">
        <f t="shared" si="17"/>
        <v>6.0238592123238147E-6</v>
      </c>
      <c r="U133" s="180"/>
      <c r="V133" s="176">
        <f t="shared" si="27"/>
        <v>-7.7613524674014223E-3</v>
      </c>
      <c r="W133" s="176"/>
      <c r="Y133" s="182"/>
    </row>
    <row r="134" spans="1:37" ht="12.95" customHeight="1" x14ac:dyDescent="0.2">
      <c r="A134" s="15" t="s">
        <v>38</v>
      </c>
      <c r="B134" s="133" t="s">
        <v>84</v>
      </c>
      <c r="C134" s="112">
        <v>50225.648999999998</v>
      </c>
      <c r="D134" s="260"/>
      <c r="E134" s="176">
        <f t="shared" si="15"/>
        <v>55656.539762453314</v>
      </c>
      <c r="F134" s="176">
        <f t="shared" si="24"/>
        <v>55656.5</v>
      </c>
      <c r="G134" s="179">
        <f t="shared" si="25"/>
        <v>1.3611408932774793E-2</v>
      </c>
      <c r="I134" s="176">
        <f>G134</f>
        <v>1.3611408932774793E-2</v>
      </c>
      <c r="P134" s="182">
        <f t="shared" si="16"/>
        <v>1.0074805373071483E-2</v>
      </c>
      <c r="Q134" s="212">
        <f t="shared" si="18"/>
        <v>35207.148999999998</v>
      </c>
      <c r="R134" s="182">
        <f t="shared" si="26"/>
        <v>1.2507564738506129E-5</v>
      </c>
      <c r="S134" s="213">
        <v>0.1</v>
      </c>
      <c r="T134" s="176">
        <f t="shared" si="17"/>
        <v>1.2507564738506131E-6</v>
      </c>
      <c r="V134" s="176">
        <f t="shared" si="27"/>
        <v>3.5366035597033108E-3</v>
      </c>
      <c r="Y134" s="182"/>
      <c r="AH134" s="225"/>
      <c r="AI134" s="225"/>
      <c r="AJ134" s="226"/>
      <c r="AK134" s="225"/>
    </row>
    <row r="135" spans="1:37" s="213" customFormat="1" ht="12.95" customHeight="1" x14ac:dyDescent="0.2">
      <c r="A135" s="15" t="s">
        <v>38</v>
      </c>
      <c r="B135" s="133" t="s">
        <v>84</v>
      </c>
      <c r="C135" s="112">
        <v>50226.678</v>
      </c>
      <c r="D135" s="260"/>
      <c r="E135" s="176">
        <f t="shared" si="15"/>
        <v>55659.545738149493</v>
      </c>
      <c r="F135" s="176">
        <f t="shared" si="24"/>
        <v>55659.5</v>
      </c>
      <c r="G135" s="179">
        <f t="shared" si="25"/>
        <v>1.5656998119084165E-2</v>
      </c>
      <c r="H135" s="176"/>
      <c r="I135" s="176">
        <f>G135</f>
        <v>1.5656998119084165E-2</v>
      </c>
      <c r="J135" s="176"/>
      <c r="K135" s="176"/>
      <c r="L135" s="176"/>
      <c r="M135" s="176"/>
      <c r="N135" s="176"/>
      <c r="O135" s="176"/>
      <c r="P135" s="182">
        <f t="shared" si="16"/>
        <v>1.0072829536812988E-2</v>
      </c>
      <c r="Q135" s="212">
        <f t="shared" si="18"/>
        <v>35208.178</v>
      </c>
      <c r="R135" s="182">
        <f t="shared" si="26"/>
        <v>3.1182938755224476E-5</v>
      </c>
      <c r="S135" s="213">
        <v>0.1</v>
      </c>
      <c r="T135" s="176">
        <f t="shared" si="17"/>
        <v>3.1182938755224476E-6</v>
      </c>
      <c r="U135" s="180"/>
      <c r="V135" s="176">
        <f t="shared" si="27"/>
        <v>5.5841685822711762E-3</v>
      </c>
      <c r="W135" s="176"/>
      <c r="Y135" s="182"/>
    </row>
    <row r="136" spans="1:37" ht="12.95" customHeight="1" x14ac:dyDescent="0.2">
      <c r="A136" s="15" t="s">
        <v>69</v>
      </c>
      <c r="B136" s="133"/>
      <c r="C136" s="112">
        <v>50456.7071</v>
      </c>
      <c r="D136" s="260">
        <v>4.0000000000000002E-4</v>
      </c>
      <c r="E136" s="176">
        <f t="shared" si="15"/>
        <v>56331.520358180911</v>
      </c>
      <c r="F136" s="176">
        <f t="shared" si="24"/>
        <v>56331.5</v>
      </c>
      <c r="G136" s="179">
        <f t="shared" si="25"/>
        <v>6.9689745578216389E-3</v>
      </c>
      <c r="J136" s="176">
        <f>G136</f>
        <v>6.9689745578216389E-3</v>
      </c>
      <c r="P136" s="182">
        <f t="shared" si="16"/>
        <v>9.5980594422923615E-3</v>
      </c>
      <c r="Q136" s="212">
        <f t="shared" si="18"/>
        <v>35438.2071</v>
      </c>
      <c r="R136" s="182">
        <f t="shared" si="26"/>
        <v>6.9120873297524333E-6</v>
      </c>
      <c r="S136" s="220">
        <v>1</v>
      </c>
      <c r="T136" s="176">
        <f t="shared" si="17"/>
        <v>6.9120873297524333E-6</v>
      </c>
      <c r="V136" s="176">
        <f t="shared" si="27"/>
        <v>-2.6290848844707226E-3</v>
      </c>
      <c r="Y136" s="182"/>
      <c r="AH136" s="225"/>
      <c r="AI136" s="225"/>
      <c r="AJ136" s="226"/>
      <c r="AK136" s="225"/>
    </row>
    <row r="137" spans="1:37" ht="12.95" customHeight="1" x14ac:dyDescent="0.2">
      <c r="A137" s="15" t="s">
        <v>79</v>
      </c>
      <c r="B137" s="133"/>
      <c r="C137" s="112">
        <v>50456.7071</v>
      </c>
      <c r="D137" s="260">
        <v>4.0000000000000002E-4</v>
      </c>
      <c r="E137" s="176">
        <f t="shared" si="15"/>
        <v>56331.520358180911</v>
      </c>
      <c r="F137" s="176">
        <f t="shared" si="24"/>
        <v>56331.5</v>
      </c>
      <c r="G137" s="179">
        <f t="shared" si="25"/>
        <v>6.9689745578216389E-3</v>
      </c>
      <c r="J137" s="176">
        <f>G137</f>
        <v>6.9689745578216389E-3</v>
      </c>
      <c r="P137" s="182">
        <f t="shared" si="16"/>
        <v>9.5980594422923615E-3</v>
      </c>
      <c r="Q137" s="212">
        <f t="shared" si="18"/>
        <v>35438.2071</v>
      </c>
      <c r="R137" s="182">
        <f t="shared" si="26"/>
        <v>6.9120873297524333E-6</v>
      </c>
      <c r="S137" s="220">
        <v>1</v>
      </c>
      <c r="T137" s="176">
        <f t="shared" si="17"/>
        <v>6.9120873297524333E-6</v>
      </c>
      <c r="V137" s="176">
        <f t="shared" si="27"/>
        <v>-2.6290848844707226E-3</v>
      </c>
      <c r="Y137" s="182"/>
    </row>
    <row r="138" spans="1:37" s="213" customFormat="1" ht="12.95" customHeight="1" x14ac:dyDescent="0.2">
      <c r="A138" s="15" t="s">
        <v>71</v>
      </c>
      <c r="B138" s="133"/>
      <c r="C138" s="112">
        <v>50584.392999999996</v>
      </c>
      <c r="D138" s="260">
        <v>5.0000000000000001E-4</v>
      </c>
      <c r="E138" s="176">
        <f t="shared" si="15"/>
        <v>56704.523965706518</v>
      </c>
      <c r="F138" s="176">
        <f t="shared" si="24"/>
        <v>56704.5</v>
      </c>
      <c r="G138" s="179">
        <f t="shared" si="25"/>
        <v>8.2038960099453107E-3</v>
      </c>
      <c r="H138" s="176"/>
      <c r="I138" s="176"/>
      <c r="J138" s="176">
        <f>G138</f>
        <v>8.2038960099453107E-3</v>
      </c>
      <c r="K138" s="176"/>
      <c r="L138" s="176"/>
      <c r="M138" s="176"/>
      <c r="N138" s="176"/>
      <c r="O138" s="176"/>
      <c r="P138" s="182">
        <f t="shared" si="16"/>
        <v>9.3068786606030629E-3</v>
      </c>
      <c r="Q138" s="212">
        <f t="shared" si="18"/>
        <v>35565.892999999996</v>
      </c>
      <c r="R138" s="182">
        <f t="shared" si="26"/>
        <v>1.2165707276520012E-6</v>
      </c>
      <c r="S138" s="220">
        <v>1</v>
      </c>
      <c r="T138" s="176">
        <f t="shared" si="17"/>
        <v>1.2165707276520012E-6</v>
      </c>
      <c r="U138" s="180"/>
      <c r="V138" s="176">
        <f t="shared" si="27"/>
        <v>-1.1029826506577523E-3</v>
      </c>
      <c r="W138" s="176"/>
      <c r="Y138" s="182"/>
    </row>
    <row r="139" spans="1:37" s="213" customFormat="1" ht="12.95" customHeight="1" x14ac:dyDescent="0.2">
      <c r="A139" s="188" t="s">
        <v>653</v>
      </c>
      <c r="B139" s="196" t="s">
        <v>84</v>
      </c>
      <c r="C139" s="188">
        <v>50921.739000000001</v>
      </c>
      <c r="D139" s="260"/>
      <c r="E139" s="176">
        <f t="shared" si="15"/>
        <v>57689.999065027099</v>
      </c>
      <c r="F139" s="176">
        <f t="shared" si="24"/>
        <v>57690</v>
      </c>
      <c r="G139" s="179">
        <f t="shared" si="25"/>
        <v>-3.2005818502511829E-4</v>
      </c>
      <c r="H139" s="176"/>
      <c r="I139" s="176">
        <f>G139</f>
        <v>-3.2005818502511829E-4</v>
      </c>
      <c r="J139" s="176"/>
      <c r="K139" s="176"/>
      <c r="L139" s="176"/>
      <c r="M139" s="176"/>
      <c r="N139" s="176"/>
      <c r="O139" s="176"/>
      <c r="P139" s="182">
        <f t="shared" si="16"/>
        <v>8.4425649442570472E-3</v>
      </c>
      <c r="Q139" s="212">
        <f t="shared" si="18"/>
        <v>35903.239000000001</v>
      </c>
      <c r="R139" s="182">
        <f t="shared" si="26"/>
        <v>7.6783564105830773E-5</v>
      </c>
      <c r="S139" s="213">
        <v>0.1</v>
      </c>
      <c r="T139" s="176">
        <f t="shared" si="17"/>
        <v>7.6783564105830773E-6</v>
      </c>
      <c r="U139" s="180"/>
      <c r="V139" s="176">
        <f t="shared" si="27"/>
        <v>-8.7626231292821655E-3</v>
      </c>
      <c r="Y139" s="182"/>
    </row>
    <row r="140" spans="1:37" ht="12.95" customHeight="1" x14ac:dyDescent="0.2">
      <c r="A140" s="15" t="s">
        <v>72</v>
      </c>
      <c r="B140" s="133"/>
      <c r="C140" s="112">
        <v>50953.408799999997</v>
      </c>
      <c r="D140" s="260">
        <v>2.9999999999999997E-4</v>
      </c>
      <c r="E140" s="176">
        <f t="shared" si="15"/>
        <v>57782.514759004378</v>
      </c>
      <c r="F140" s="176">
        <f t="shared" si="24"/>
        <v>57782.5</v>
      </c>
      <c r="G140" s="179">
        <f t="shared" si="25"/>
        <v>5.0522748861112632E-3</v>
      </c>
      <c r="J140" s="176">
        <f>G140</f>
        <v>5.0522748861112632E-3</v>
      </c>
      <c r="P140" s="182">
        <f t="shared" si="16"/>
        <v>8.3543648612692811E-3</v>
      </c>
      <c r="Q140" s="212">
        <f t="shared" si="18"/>
        <v>35934.908799999997</v>
      </c>
      <c r="R140" s="182">
        <f t="shared" si="26"/>
        <v>1.090379820403908E-5</v>
      </c>
      <c r="S140" s="220">
        <v>1</v>
      </c>
      <c r="T140" s="176">
        <f t="shared" si="17"/>
        <v>1.090379820403908E-5</v>
      </c>
      <c r="V140" s="176">
        <f t="shared" si="27"/>
        <v>-3.3020899751580179E-3</v>
      </c>
      <c r="Y140" s="182"/>
    </row>
    <row r="141" spans="1:37" s="213" customFormat="1" ht="12.95" customHeight="1" x14ac:dyDescent="0.2">
      <c r="A141" s="15" t="s">
        <v>242</v>
      </c>
      <c r="B141" s="133" t="s">
        <v>83</v>
      </c>
      <c r="C141" s="112">
        <v>51274.845000000001</v>
      </c>
      <c r="D141" s="260" t="s">
        <v>203</v>
      </c>
      <c r="E141" s="176">
        <f t="shared" si="15"/>
        <v>58721.513209023731</v>
      </c>
      <c r="F141" s="176">
        <f t="shared" si="24"/>
        <v>58721.5</v>
      </c>
      <c r="G141" s="179">
        <f t="shared" si="25"/>
        <v>4.5216883954708464E-3</v>
      </c>
      <c r="H141" s="176"/>
      <c r="I141" s="176"/>
      <c r="J141" s="176">
        <f>G141</f>
        <v>4.5216883954708464E-3</v>
      </c>
      <c r="L141" s="176"/>
      <c r="M141" s="176"/>
      <c r="N141" s="176"/>
      <c r="O141" s="176"/>
      <c r="P141" s="182">
        <f t="shared" si="16"/>
        <v>7.3902944997661368E-3</v>
      </c>
      <c r="Q141" s="212">
        <f t="shared" si="18"/>
        <v>36256.345000000001</v>
      </c>
      <c r="R141" s="182">
        <f t="shared" si="26"/>
        <v>8.2289009816002026E-6</v>
      </c>
      <c r="S141" s="220">
        <v>1</v>
      </c>
      <c r="T141" s="176">
        <f t="shared" si="17"/>
        <v>8.2289009816002026E-6</v>
      </c>
      <c r="U141" s="180"/>
      <c r="V141" s="176">
        <f t="shared" si="27"/>
        <v>-2.8686061042952904E-3</v>
      </c>
      <c r="Y141" s="182"/>
    </row>
    <row r="142" spans="1:37" s="213" customFormat="1" ht="12.95" customHeight="1" x14ac:dyDescent="0.2">
      <c r="A142" s="188" t="s">
        <v>653</v>
      </c>
      <c r="B142" s="196" t="s">
        <v>83</v>
      </c>
      <c r="C142" s="188">
        <v>51309.771000000001</v>
      </c>
      <c r="D142" s="260"/>
      <c r="E142" s="176">
        <f t="shared" si="15"/>
        <v>58823.541107142781</v>
      </c>
      <c r="F142" s="176">
        <f t="shared" si="24"/>
        <v>58823.5</v>
      </c>
      <c r="G142" s="179">
        <f t="shared" si="25"/>
        <v>1.4071720528590959E-2</v>
      </c>
      <c r="H142" s="176"/>
      <c r="I142" s="176">
        <f>G142</f>
        <v>1.4071720528590959E-2</v>
      </c>
      <c r="J142" s="176"/>
      <c r="K142" s="176"/>
      <c r="L142" s="176"/>
      <c r="M142" s="176"/>
      <c r="N142" s="176"/>
      <c r="O142" s="176"/>
      <c r="P142" s="182">
        <f t="shared" si="16"/>
        <v>7.2780376233108623E-3</v>
      </c>
      <c r="Q142" s="212">
        <f t="shared" si="18"/>
        <v>36291.271000000001</v>
      </c>
      <c r="R142" s="182">
        <f t="shared" si="26"/>
        <v>4.6154127417495011E-5</v>
      </c>
      <c r="S142" s="213">
        <v>0.1</v>
      </c>
      <c r="T142" s="176">
        <f t="shared" si="17"/>
        <v>4.6154127417495016E-6</v>
      </c>
      <c r="U142" s="180"/>
      <c r="V142" s="176">
        <f t="shared" si="27"/>
        <v>6.7936829052800962E-3</v>
      </c>
      <c r="W142" s="176"/>
      <c r="Y142" s="182"/>
    </row>
    <row r="143" spans="1:37" ht="12.95" customHeight="1" x14ac:dyDescent="0.2">
      <c r="A143" s="15" t="s">
        <v>78</v>
      </c>
      <c r="B143" s="133"/>
      <c r="C143" s="112">
        <v>51314.383199999997</v>
      </c>
      <c r="D143" s="260">
        <v>4.0000000000000002E-4</v>
      </c>
      <c r="E143" s="176">
        <f t="shared" si="15"/>
        <v>58837.014538732554</v>
      </c>
      <c r="F143" s="176">
        <f t="shared" si="24"/>
        <v>58837</v>
      </c>
      <c r="G143" s="179">
        <f t="shared" si="25"/>
        <v>4.9768718454288319E-3</v>
      </c>
      <c r="J143" s="176">
        <f>G143</f>
        <v>4.9768718454288319E-3</v>
      </c>
      <c r="K143" s="213"/>
      <c r="P143" s="182">
        <f t="shared" si="16"/>
        <v>7.2630694672638496E-3</v>
      </c>
      <c r="Q143" s="212">
        <f t="shared" si="18"/>
        <v>36295.883199999997</v>
      </c>
      <c r="R143" s="182">
        <f t="shared" si="26"/>
        <v>5.2266995660840907E-6</v>
      </c>
      <c r="S143" s="220">
        <v>1</v>
      </c>
      <c r="T143" s="176">
        <f t="shared" si="17"/>
        <v>5.2266995660840907E-6</v>
      </c>
      <c r="V143" s="176">
        <f t="shared" si="27"/>
        <v>-2.2861976218350177E-3</v>
      </c>
      <c r="W143" s="213"/>
    </row>
    <row r="144" spans="1:37" s="213" customFormat="1" ht="12.95" customHeight="1" x14ac:dyDescent="0.2">
      <c r="A144" s="188" t="s">
        <v>653</v>
      </c>
      <c r="B144" s="196" t="s">
        <v>83</v>
      </c>
      <c r="C144" s="188">
        <v>51318.682000000001</v>
      </c>
      <c r="D144" s="260"/>
      <c r="E144" s="176">
        <f t="shared" si="15"/>
        <v>58849.572447695347</v>
      </c>
      <c r="F144" s="176">
        <f t="shared" si="24"/>
        <v>58849.5</v>
      </c>
      <c r="G144" s="179">
        <f t="shared" si="25"/>
        <v>2.4800160099403001E-2</v>
      </c>
      <c r="H144" s="176"/>
      <c r="I144" s="176">
        <f>G144</f>
        <v>2.4800160099403001E-2</v>
      </c>
      <c r="J144" s="176"/>
      <c r="K144" s="176"/>
      <c r="L144" s="176"/>
      <c r="M144" s="176"/>
      <c r="N144" s="176"/>
      <c r="O144" s="176"/>
      <c r="P144" s="182">
        <f t="shared" si="16"/>
        <v>7.2491870048721763E-3</v>
      </c>
      <c r="Q144" s="212">
        <f t="shared" si="18"/>
        <v>36300.182000000001</v>
      </c>
      <c r="R144" s="182">
        <f t="shared" si="26"/>
        <v>3.0803665656494491E-4</v>
      </c>
      <c r="S144" s="213">
        <v>0.1</v>
      </c>
      <c r="T144" s="176">
        <f t="shared" si="17"/>
        <v>3.0803665656494494E-5</v>
      </c>
      <c r="U144" s="180"/>
      <c r="V144" s="176">
        <f t="shared" si="27"/>
        <v>1.7550973094530825E-2</v>
      </c>
      <c r="Y144" s="182"/>
    </row>
    <row r="145" spans="1:37" ht="12.95" customHeight="1" x14ac:dyDescent="0.2">
      <c r="A145" s="112" t="s">
        <v>86</v>
      </c>
      <c r="B145" s="227"/>
      <c r="C145" s="112">
        <v>51654.478600000002</v>
      </c>
      <c r="D145" s="260">
        <v>4.0000000000000002E-4</v>
      </c>
      <c r="E145" s="176">
        <f t="shared" si="15"/>
        <v>59830.521348042501</v>
      </c>
      <c r="F145" s="176">
        <f t="shared" si="24"/>
        <v>59830.5</v>
      </c>
      <c r="G145" s="179">
        <f t="shared" si="25"/>
        <v>7.3078221321338788E-3</v>
      </c>
      <c r="J145" s="176">
        <f>G145</f>
        <v>7.3078221321338788E-3</v>
      </c>
      <c r="P145" s="182">
        <f t="shared" si="16"/>
        <v>6.0905421357135281E-3</v>
      </c>
      <c r="Q145" s="212">
        <f t="shared" si="18"/>
        <v>36635.978600000002</v>
      </c>
      <c r="R145" s="182">
        <f t="shared" si="26"/>
        <v>1.481770589685129E-6</v>
      </c>
      <c r="S145" s="220">
        <v>1</v>
      </c>
      <c r="T145" s="176">
        <f t="shared" si="17"/>
        <v>1.481770589685129E-6</v>
      </c>
      <c r="V145" s="176">
        <f t="shared" si="27"/>
        <v>1.2172799964203507E-3</v>
      </c>
      <c r="AH145" s="225"/>
      <c r="AI145" s="225"/>
      <c r="AJ145" s="226"/>
      <c r="AK145" s="225"/>
    </row>
    <row r="146" spans="1:37" s="213" customFormat="1" ht="12.95" customHeight="1" x14ac:dyDescent="0.2">
      <c r="A146" s="15" t="s">
        <v>243</v>
      </c>
      <c r="B146" s="133" t="s">
        <v>83</v>
      </c>
      <c r="C146" s="112">
        <v>51999.535300000003</v>
      </c>
      <c r="D146" s="260" t="s">
        <v>203</v>
      </c>
      <c r="E146" s="176">
        <f t="shared" si="15"/>
        <v>60838.521400521939</v>
      </c>
      <c r="F146" s="176">
        <f t="shared" si="24"/>
        <v>60838.5</v>
      </c>
      <c r="G146" s="179">
        <f t="shared" si="25"/>
        <v>7.3257867989013903E-3</v>
      </c>
      <c r="H146" s="176"/>
      <c r="I146" s="176"/>
      <c r="J146" s="176"/>
      <c r="K146" s="176">
        <f>G146</f>
        <v>7.3257867989013903E-3</v>
      </c>
      <c r="L146" s="176"/>
      <c r="M146" s="176"/>
      <c r="N146" s="176"/>
      <c r="O146" s="176"/>
      <c r="P146" s="182">
        <f t="shared" si="16"/>
        <v>4.7577601032416372E-3</v>
      </c>
      <c r="Q146" s="212">
        <f t="shared" si="18"/>
        <v>36981.035300000003</v>
      </c>
      <c r="R146" s="182">
        <f t="shared" si="26"/>
        <v>6.5947611096211498E-6</v>
      </c>
      <c r="S146" s="220">
        <v>1</v>
      </c>
      <c r="T146" s="176">
        <f t="shared" si="17"/>
        <v>6.5947611096211498E-6</v>
      </c>
      <c r="U146" s="180"/>
      <c r="V146" s="176">
        <f t="shared" si="27"/>
        <v>2.5680266956597531E-3</v>
      </c>
      <c r="W146" s="176"/>
      <c r="Y146" s="182"/>
    </row>
    <row r="147" spans="1:37" ht="12.95" customHeight="1" x14ac:dyDescent="0.2">
      <c r="A147" s="188" t="s">
        <v>653</v>
      </c>
      <c r="B147" s="196" t="s">
        <v>83</v>
      </c>
      <c r="C147" s="188">
        <v>52042.692000000003</v>
      </c>
      <c r="D147" s="260"/>
      <c r="E147" s="176">
        <f t="shared" si="15"/>
        <v>60964.593306573435</v>
      </c>
      <c r="F147" s="176">
        <f t="shared" si="24"/>
        <v>60964.5</v>
      </c>
      <c r="G147" s="179">
        <f t="shared" si="25"/>
        <v>3.1940532382577658E-2</v>
      </c>
      <c r="I147" s="176">
        <f>G147</f>
        <v>3.1940532382577658E-2</v>
      </c>
      <c r="P147" s="182">
        <f t="shared" si="16"/>
        <v>4.5810247758067968E-3</v>
      </c>
      <c r="Q147" s="212">
        <f t="shared" si="18"/>
        <v>37024.192000000003</v>
      </c>
      <c r="R147" s="182">
        <f t="shared" si="26"/>
        <v>7.485426564849526E-4</v>
      </c>
      <c r="S147" s="213">
        <v>0.1</v>
      </c>
      <c r="T147" s="176">
        <f t="shared" si="17"/>
        <v>7.4854265648495265E-5</v>
      </c>
      <c r="V147" s="176">
        <f t="shared" si="27"/>
        <v>2.7359507606770861E-2</v>
      </c>
      <c r="W147" s="213"/>
      <c r="Y147" s="182"/>
    </row>
    <row r="148" spans="1:37" s="213" customFormat="1" ht="12.95" customHeight="1" x14ac:dyDescent="0.2">
      <c r="A148" s="112" t="s">
        <v>209</v>
      </c>
      <c r="B148" s="133"/>
      <c r="C148" s="228">
        <v>52047.116999999998</v>
      </c>
      <c r="D148" s="260">
        <v>2.9999999999999997E-4</v>
      </c>
      <c r="E148" s="176">
        <f t="shared" si="15"/>
        <v>60977.519878444713</v>
      </c>
      <c r="F148" s="176">
        <f t="shared" si="24"/>
        <v>60977.5</v>
      </c>
      <c r="G148" s="179">
        <f t="shared" si="25"/>
        <v>6.8047521635890007E-3</v>
      </c>
      <c r="H148" s="176"/>
      <c r="I148" s="176"/>
      <c r="J148" s="176"/>
      <c r="K148" s="176">
        <f>G148</f>
        <v>6.8047521635890007E-3</v>
      </c>
      <c r="L148" s="176"/>
      <c r="M148" s="176"/>
      <c r="N148" s="176"/>
      <c r="O148" s="176"/>
      <c r="P148" s="182">
        <f t="shared" si="16"/>
        <v>4.5626619724689066E-3</v>
      </c>
      <c r="Q148" s="212">
        <f t="shared" si="18"/>
        <v>37028.616999999998</v>
      </c>
      <c r="R148" s="182">
        <f t="shared" si="26"/>
        <v>5.0269684251169401E-6</v>
      </c>
      <c r="S148" s="220">
        <v>1</v>
      </c>
      <c r="T148" s="176">
        <f t="shared" si="17"/>
        <v>5.0269684251169401E-6</v>
      </c>
      <c r="U148" s="180"/>
      <c r="V148" s="176">
        <f t="shared" si="27"/>
        <v>2.2420901911200941E-3</v>
      </c>
      <c r="W148" s="176"/>
      <c r="Y148" s="182"/>
    </row>
    <row r="149" spans="1:37" ht="12.95" customHeight="1" x14ac:dyDescent="0.2">
      <c r="A149" s="15" t="s">
        <v>244</v>
      </c>
      <c r="B149" s="133" t="s">
        <v>83</v>
      </c>
      <c r="C149" s="112">
        <v>52047.117449999998</v>
      </c>
      <c r="D149" s="260" t="s">
        <v>203</v>
      </c>
      <c r="E149" s="176">
        <f t="shared" ref="E149:E212" si="28">+(C149-C$7)/C$8</f>
        <v>60977.521193011344</v>
      </c>
      <c r="F149" s="176">
        <f t="shared" si="24"/>
        <v>60977.5</v>
      </c>
      <c r="G149" s="179">
        <f t="shared" si="25"/>
        <v>7.2547521631349809E-3</v>
      </c>
      <c r="I149" s="176">
        <f>G149</f>
        <v>7.2547521631349809E-3</v>
      </c>
      <c r="P149" s="182">
        <f t="shared" ref="P149:P212" si="29">+D$11+D$12*F149+D$13*F149^2</f>
        <v>4.5626619724689066E-3</v>
      </c>
      <c r="Q149" s="212">
        <f t="shared" si="18"/>
        <v>37028.617449999998</v>
      </c>
      <c r="R149" s="182">
        <f t="shared" si="26"/>
        <v>7.2473495946805005E-6</v>
      </c>
      <c r="S149" s="213">
        <v>0.1</v>
      </c>
      <c r="T149" s="176">
        <f t="shared" ref="T149:T212" si="30">+S149*R149</f>
        <v>7.2473495946805007E-7</v>
      </c>
      <c r="V149" s="176">
        <f t="shared" si="27"/>
        <v>2.6920901906660744E-3</v>
      </c>
      <c r="AH149" s="225"/>
      <c r="AI149" s="225"/>
      <c r="AJ149" s="226"/>
      <c r="AK149" s="225"/>
    </row>
    <row r="150" spans="1:37" ht="12.95" customHeight="1" x14ac:dyDescent="0.2">
      <c r="A150" s="112" t="s">
        <v>209</v>
      </c>
      <c r="B150" s="133"/>
      <c r="C150" s="228">
        <v>52047.117899999997</v>
      </c>
      <c r="D150" s="260">
        <v>2.0000000000000001E-4</v>
      </c>
      <c r="E150" s="176">
        <f t="shared" si="28"/>
        <v>60977.522507577974</v>
      </c>
      <c r="F150" s="176">
        <f t="shared" si="24"/>
        <v>60977.5</v>
      </c>
      <c r="G150" s="179">
        <f t="shared" si="25"/>
        <v>7.7047521626809612E-3</v>
      </c>
      <c r="K150" s="176">
        <f>G150</f>
        <v>7.7047521626809612E-3</v>
      </c>
      <c r="P150" s="182">
        <f t="shared" si="29"/>
        <v>4.5626619724689066E-3</v>
      </c>
      <c r="Q150" s="212">
        <f t="shared" si="18"/>
        <v>37028.617899999997</v>
      </c>
      <c r="R150" s="182">
        <f t="shared" si="26"/>
        <v>9.8727307634268261E-6</v>
      </c>
      <c r="S150" s="220">
        <v>1</v>
      </c>
      <c r="T150" s="176">
        <f t="shared" si="30"/>
        <v>9.8727307634268261E-6</v>
      </c>
      <c r="V150" s="176">
        <f t="shared" si="27"/>
        <v>3.1420901902120546E-3</v>
      </c>
      <c r="Y150" s="182"/>
    </row>
    <row r="151" spans="1:37" ht="12.95" customHeight="1" x14ac:dyDescent="0.2">
      <c r="A151" s="188" t="s">
        <v>653</v>
      </c>
      <c r="B151" s="196" t="s">
        <v>83</v>
      </c>
      <c r="C151" s="188">
        <v>52049.516000000003</v>
      </c>
      <c r="D151" s="260"/>
      <c r="E151" s="176">
        <f t="shared" si="28"/>
        <v>60984.527979217433</v>
      </c>
      <c r="F151" s="176">
        <f t="shared" si="24"/>
        <v>60984.5</v>
      </c>
      <c r="G151" s="179">
        <f t="shared" si="25"/>
        <v>9.5777935857768171E-3</v>
      </c>
      <c r="I151" s="176">
        <f>G151</f>
        <v>9.5777935857768171E-3</v>
      </c>
      <c r="P151" s="182">
        <f t="shared" si="29"/>
        <v>4.5527643761785752E-3</v>
      </c>
      <c r="Q151" s="212">
        <f t="shared" si="18"/>
        <v>37031.016000000003</v>
      </c>
      <c r="R151" s="182">
        <f t="shared" si="26"/>
        <v>2.5250918557315531E-5</v>
      </c>
      <c r="S151" s="213">
        <v>0.1</v>
      </c>
      <c r="T151" s="176">
        <f t="shared" si="30"/>
        <v>2.5250918557315531E-6</v>
      </c>
      <c r="V151" s="176">
        <f t="shared" si="27"/>
        <v>5.0250292095982418E-3</v>
      </c>
      <c r="W151" s="213"/>
      <c r="Y151" s="182"/>
    </row>
    <row r="152" spans="1:37" ht="12.95" customHeight="1" x14ac:dyDescent="0.2">
      <c r="A152" s="112" t="s">
        <v>86</v>
      </c>
      <c r="B152" s="133" t="s">
        <v>84</v>
      </c>
      <c r="C152" s="112">
        <v>52051.398200000003</v>
      </c>
      <c r="D152" s="260">
        <v>6.9999999999999999E-4</v>
      </c>
      <c r="E152" s="176">
        <f t="shared" si="28"/>
        <v>60990.026373245943</v>
      </c>
      <c r="F152" s="176">
        <f t="shared" si="24"/>
        <v>60990</v>
      </c>
      <c r="G152" s="179">
        <f t="shared" si="25"/>
        <v>9.0280404183431529E-3</v>
      </c>
      <c r="J152" s="176">
        <f>G152</f>
        <v>9.0280404183431529E-3</v>
      </c>
      <c r="K152" s="213"/>
      <c r="P152" s="182">
        <f t="shared" si="29"/>
        <v>4.5449828155889049E-3</v>
      </c>
      <c r="Q152" s="212">
        <f t="shared" si="18"/>
        <v>37032.898200000003</v>
      </c>
      <c r="R152" s="182">
        <f t="shared" si="26"/>
        <v>2.0097805469612664E-5</v>
      </c>
      <c r="S152" s="220">
        <v>1</v>
      </c>
      <c r="T152" s="176">
        <f t="shared" si="30"/>
        <v>2.0097805469612664E-5</v>
      </c>
      <c r="V152" s="176">
        <f t="shared" si="27"/>
        <v>4.4830576027542479E-3</v>
      </c>
      <c r="W152" s="213"/>
      <c r="Y152" s="182"/>
    </row>
    <row r="153" spans="1:37" s="213" customFormat="1" ht="12.95" customHeight="1" x14ac:dyDescent="0.2">
      <c r="A153" s="188" t="s">
        <v>653</v>
      </c>
      <c r="B153" s="196" t="s">
        <v>83</v>
      </c>
      <c r="C153" s="188">
        <v>52069.718000000001</v>
      </c>
      <c r="D153" s="260"/>
      <c r="E153" s="176">
        <f t="shared" si="28"/>
        <v>61043.543257170844</v>
      </c>
      <c r="F153" s="176">
        <f t="shared" si="24"/>
        <v>61043.5</v>
      </c>
      <c r="G153" s="179">
        <f t="shared" si="25"/>
        <v>1.4807714134803973E-2</v>
      </c>
      <c r="H153" s="176"/>
      <c r="I153" s="176">
        <f>G153</f>
        <v>1.4807714134803973E-2</v>
      </c>
      <c r="J153" s="176"/>
      <c r="K153" s="176"/>
      <c r="L153" s="176"/>
      <c r="M153" s="176"/>
      <c r="N153" s="176"/>
      <c r="O153" s="176"/>
      <c r="P153" s="182">
        <f t="shared" si="29"/>
        <v>4.4690655008396973E-3</v>
      </c>
      <c r="Q153" s="212">
        <f t="shared" ref="Q153:Q216" si="31">+C153-15018.5</f>
        <v>37051.218000000001</v>
      </c>
      <c r="R153" s="182">
        <f t="shared" si="26"/>
        <v>1.0688765557657139E-4</v>
      </c>
      <c r="S153" s="213">
        <v>0.1</v>
      </c>
      <c r="T153" s="176">
        <f t="shared" si="30"/>
        <v>1.068876555765714E-5</v>
      </c>
      <c r="U153" s="180"/>
      <c r="V153" s="176">
        <f t="shared" si="27"/>
        <v>1.0338648633964276E-2</v>
      </c>
      <c r="Y153" s="182"/>
    </row>
    <row r="154" spans="1:37" ht="12.95" customHeight="1" x14ac:dyDescent="0.2">
      <c r="A154" s="188" t="s">
        <v>653</v>
      </c>
      <c r="B154" s="196" t="s">
        <v>84</v>
      </c>
      <c r="C154" s="188">
        <v>52077.756999999998</v>
      </c>
      <c r="D154" s="260"/>
      <c r="E154" s="176">
        <f t="shared" si="28"/>
        <v>61067.027259718481</v>
      </c>
      <c r="F154" s="176">
        <f t="shared" si="24"/>
        <v>61067</v>
      </c>
      <c r="G154" s="179">
        <f t="shared" si="25"/>
        <v>9.3314960467978381E-3</v>
      </c>
      <c r="I154" s="176">
        <f>G154</f>
        <v>9.3314960467978381E-3</v>
      </c>
      <c r="P154" s="182">
        <f t="shared" si="29"/>
        <v>4.4355902595221708E-3</v>
      </c>
      <c r="Q154" s="212">
        <f t="shared" si="31"/>
        <v>37059.256999999998</v>
      </c>
      <c r="R154" s="182">
        <f t="shared" si="26"/>
        <v>2.396989347787937E-5</v>
      </c>
      <c r="S154" s="213">
        <v>0.1</v>
      </c>
      <c r="T154" s="176">
        <f t="shared" si="30"/>
        <v>2.3969893477879372E-6</v>
      </c>
      <c r="V154" s="176">
        <f t="shared" si="27"/>
        <v>4.8959057872756673E-3</v>
      </c>
      <c r="W154" s="213"/>
      <c r="Y154" s="182"/>
    </row>
    <row r="155" spans="1:37" ht="12.95" customHeight="1" x14ac:dyDescent="0.2">
      <c r="A155" s="188" t="s">
        <v>653</v>
      </c>
      <c r="B155" s="196" t="s">
        <v>84</v>
      </c>
      <c r="C155" s="188">
        <v>52384.817499999997</v>
      </c>
      <c r="D155" s="260"/>
      <c r="E155" s="176">
        <f t="shared" si="28"/>
        <v>61964.030564144574</v>
      </c>
      <c r="F155" s="176">
        <f t="shared" si="24"/>
        <v>61964</v>
      </c>
      <c r="G155" s="179">
        <f t="shared" si="25"/>
        <v>1.0462661026394926E-2</v>
      </c>
      <c r="K155" s="176">
        <f>G155</f>
        <v>1.0462661026394926E-2</v>
      </c>
      <c r="P155" s="182">
        <f t="shared" si="29"/>
        <v>3.0992508452372114E-3</v>
      </c>
      <c r="Q155" s="212">
        <f t="shared" si="31"/>
        <v>37366.317499999997</v>
      </c>
      <c r="R155" s="182">
        <f t="shared" si="26"/>
        <v>5.421980949597709E-5</v>
      </c>
      <c r="S155" s="220">
        <v>1</v>
      </c>
      <c r="T155" s="176">
        <f t="shared" si="30"/>
        <v>5.421980949597709E-5</v>
      </c>
      <c r="V155" s="176">
        <f t="shared" si="27"/>
        <v>7.3634101811577146E-3</v>
      </c>
      <c r="W155" s="213"/>
      <c r="Y155" s="182"/>
    </row>
    <row r="156" spans="1:37" s="213" customFormat="1" ht="12.95" customHeight="1" x14ac:dyDescent="0.2">
      <c r="A156" s="188" t="s">
        <v>653</v>
      </c>
      <c r="B156" s="196" t="s">
        <v>84</v>
      </c>
      <c r="C156" s="188">
        <v>52406.724900000001</v>
      </c>
      <c r="D156" s="260"/>
      <c r="E156" s="176">
        <f t="shared" si="28"/>
        <v>62028.027757503492</v>
      </c>
      <c r="F156" s="176">
        <f t="shared" si="24"/>
        <v>62028</v>
      </c>
      <c r="G156" s="179">
        <f t="shared" si="25"/>
        <v>9.5018968859221786E-3</v>
      </c>
      <c r="H156" s="176"/>
      <c r="I156" s="176"/>
      <c r="J156" s="176"/>
      <c r="K156" s="176">
        <f>G156</f>
        <v>9.5018968859221786E-3</v>
      </c>
      <c r="L156" s="176"/>
      <c r="M156" s="176"/>
      <c r="N156" s="176"/>
      <c r="O156" s="176"/>
      <c r="P156" s="182">
        <f t="shared" si="29"/>
        <v>2.9995407545092556E-3</v>
      </c>
      <c r="Q156" s="212">
        <f t="shared" si="31"/>
        <v>37388.224900000001</v>
      </c>
      <c r="R156" s="182">
        <f t="shared" si="26"/>
        <v>4.2280635259723231E-5</v>
      </c>
      <c r="S156" s="220">
        <v>1</v>
      </c>
      <c r="T156" s="176">
        <f t="shared" si="30"/>
        <v>4.2280635259723231E-5</v>
      </c>
      <c r="U156" s="180"/>
      <c r="V156" s="176">
        <f t="shared" si="27"/>
        <v>6.502356131412923E-3</v>
      </c>
      <c r="Y156" s="182"/>
    </row>
    <row r="157" spans="1:37" ht="12.95" customHeight="1" x14ac:dyDescent="0.2">
      <c r="A157" s="188" t="s">
        <v>715</v>
      </c>
      <c r="B157" s="196" t="s">
        <v>84</v>
      </c>
      <c r="C157" s="188">
        <v>52411.518100000001</v>
      </c>
      <c r="D157" s="260"/>
      <c r="E157" s="176">
        <f t="shared" si="28"/>
        <v>62042.029937004845</v>
      </c>
      <c r="F157" s="176">
        <f t="shared" si="24"/>
        <v>62042</v>
      </c>
      <c r="G157" s="179">
        <f t="shared" si="25"/>
        <v>1.0247979720588773E-2</v>
      </c>
      <c r="J157" s="176">
        <f>G157</f>
        <v>1.0247979720588773E-2</v>
      </c>
      <c r="P157" s="182">
        <f t="shared" si="29"/>
        <v>2.9776516951173782E-3</v>
      </c>
      <c r="Q157" s="212">
        <f t="shared" si="31"/>
        <v>37393.018100000001</v>
      </c>
      <c r="R157" s="182">
        <f t="shared" si="26"/>
        <v>5.28576695979548E-5</v>
      </c>
      <c r="S157" s="220">
        <v>1</v>
      </c>
      <c r="T157" s="176">
        <f t="shared" si="30"/>
        <v>5.28576695979548E-5</v>
      </c>
      <c r="V157" s="176">
        <f t="shared" si="27"/>
        <v>7.2703280254713953E-3</v>
      </c>
      <c r="Y157" s="182"/>
    </row>
    <row r="158" spans="1:37" s="213" customFormat="1" ht="12.95" customHeight="1" x14ac:dyDescent="0.2">
      <c r="A158" s="15" t="s">
        <v>85</v>
      </c>
      <c r="B158" s="133" t="s">
        <v>84</v>
      </c>
      <c r="C158" s="112">
        <v>52411.518700000001</v>
      </c>
      <c r="D158" s="260">
        <v>5.0000000000000001E-4</v>
      </c>
      <c r="E158" s="176">
        <f t="shared" si="28"/>
        <v>62042.031689760355</v>
      </c>
      <c r="F158" s="176">
        <f t="shared" si="24"/>
        <v>62042</v>
      </c>
      <c r="G158" s="179">
        <f t="shared" si="25"/>
        <v>1.0847979719983414E-2</v>
      </c>
      <c r="H158" s="179"/>
      <c r="I158" s="177"/>
      <c r="J158" s="176">
        <f>G158</f>
        <v>1.0847979719983414E-2</v>
      </c>
      <c r="K158" s="176"/>
      <c r="L158" s="176"/>
      <c r="M158" s="176"/>
      <c r="N158" s="176"/>
      <c r="O158" s="176"/>
      <c r="P158" s="182">
        <f t="shared" si="29"/>
        <v>2.9776516951173782E-3</v>
      </c>
      <c r="Q158" s="212">
        <f t="shared" si="31"/>
        <v>37393.018700000001</v>
      </c>
      <c r="R158" s="182">
        <f t="shared" si="26"/>
        <v>6.1942063218991712E-5</v>
      </c>
      <c r="S158" s="220">
        <v>1</v>
      </c>
      <c r="T158" s="176">
        <f t="shared" si="30"/>
        <v>6.1942063218991712E-5</v>
      </c>
      <c r="U158" s="180"/>
      <c r="V158" s="176">
        <f t="shared" si="27"/>
        <v>7.8703280248660357E-3</v>
      </c>
      <c r="W158" s="176"/>
      <c r="Y158" s="182"/>
    </row>
    <row r="159" spans="1:37" ht="12.95" customHeight="1" x14ac:dyDescent="0.2">
      <c r="A159" s="188" t="s">
        <v>715</v>
      </c>
      <c r="B159" s="196" t="s">
        <v>84</v>
      </c>
      <c r="C159" s="188">
        <v>52411.519399999997</v>
      </c>
      <c r="D159" s="260"/>
      <c r="E159" s="176">
        <f t="shared" si="28"/>
        <v>62042.033734641765</v>
      </c>
      <c r="F159" s="176">
        <f t="shared" si="24"/>
        <v>62042</v>
      </c>
      <c r="G159" s="179">
        <f t="shared" si="25"/>
        <v>1.1547979716851842E-2</v>
      </c>
      <c r="J159" s="176">
        <f>G159</f>
        <v>1.1547979716851842E-2</v>
      </c>
      <c r="P159" s="182">
        <f t="shared" si="29"/>
        <v>2.9776516951173782E-3</v>
      </c>
      <c r="Q159" s="212">
        <f t="shared" si="31"/>
        <v>37393.019399999997</v>
      </c>
      <c r="R159" s="182">
        <f t="shared" si="26"/>
        <v>7.3450522400126964E-5</v>
      </c>
      <c r="S159" s="220">
        <v>1</v>
      </c>
      <c r="T159" s="176">
        <f t="shared" si="30"/>
        <v>7.3450522400126964E-5</v>
      </c>
      <c r="V159" s="176">
        <f t="shared" si="27"/>
        <v>8.5703280217344635E-3</v>
      </c>
      <c r="Y159" s="182"/>
    </row>
    <row r="160" spans="1:37" s="213" customFormat="1" ht="12.95" customHeight="1" x14ac:dyDescent="0.2">
      <c r="A160" s="15" t="s">
        <v>247</v>
      </c>
      <c r="B160" s="133" t="s">
        <v>83</v>
      </c>
      <c r="C160" s="112">
        <v>52435.646000000001</v>
      </c>
      <c r="D160" s="260" t="s">
        <v>216</v>
      </c>
      <c r="E160" s="176">
        <f t="shared" si="28"/>
        <v>62112.513786372845</v>
      </c>
      <c r="F160" s="176">
        <f t="shared" si="24"/>
        <v>62112.5</v>
      </c>
      <c r="G160" s="179">
        <f t="shared" si="25"/>
        <v>4.7193254649755545E-3</v>
      </c>
      <c r="H160" s="176"/>
      <c r="I160" s="176">
        <f>G160</f>
        <v>4.7193254649755545E-3</v>
      </c>
      <c r="J160" s="176"/>
      <c r="K160" s="176"/>
      <c r="L160" s="176"/>
      <c r="M160" s="176"/>
      <c r="N160" s="176"/>
      <c r="O160" s="176"/>
      <c r="P160" s="182">
        <f t="shared" si="29"/>
        <v>2.8670019810845271E-3</v>
      </c>
      <c r="Q160" s="212">
        <f t="shared" si="31"/>
        <v>37417.146000000001</v>
      </c>
      <c r="R160" s="182">
        <f t="shared" si="26"/>
        <v>3.4311022889741932E-6</v>
      </c>
      <c r="S160" s="213">
        <v>0.1</v>
      </c>
      <c r="T160" s="176">
        <f t="shared" si="30"/>
        <v>3.4311022889741932E-7</v>
      </c>
      <c r="U160" s="180"/>
      <c r="V160" s="176">
        <f t="shared" si="27"/>
        <v>1.8523234838910274E-3</v>
      </c>
      <c r="Y160" s="182"/>
    </row>
    <row r="161" spans="1:37" ht="12.95" customHeight="1" x14ac:dyDescent="0.2">
      <c r="A161" s="188" t="s">
        <v>653</v>
      </c>
      <c r="B161" s="196" t="s">
        <v>83</v>
      </c>
      <c r="C161" s="188">
        <v>52435.648999999998</v>
      </c>
      <c r="D161" s="260"/>
      <c r="E161" s="176">
        <f t="shared" si="28"/>
        <v>62112.522550150374</v>
      </c>
      <c r="F161" s="176">
        <f t="shared" si="24"/>
        <v>62112.5</v>
      </c>
      <c r="G161" s="179">
        <f t="shared" si="25"/>
        <v>7.7193254619487561E-3</v>
      </c>
      <c r="I161" s="176">
        <f>G161</f>
        <v>7.7193254619487561E-3</v>
      </c>
      <c r="K161" s="213"/>
      <c r="P161" s="182">
        <f t="shared" si="29"/>
        <v>2.8670019810845271E-3</v>
      </c>
      <c r="Q161" s="212">
        <f t="shared" si="31"/>
        <v>37417.148999999998</v>
      </c>
      <c r="R161" s="182">
        <f t="shared" si="26"/>
        <v>2.3545043162946347E-5</v>
      </c>
      <c r="S161" s="213">
        <v>0.1</v>
      </c>
      <c r="T161" s="176">
        <f t="shared" si="30"/>
        <v>2.354504316294635E-6</v>
      </c>
      <c r="V161" s="176">
        <f t="shared" si="27"/>
        <v>4.852323480864229E-3</v>
      </c>
      <c r="W161" s="213"/>
      <c r="Y161" s="182"/>
    </row>
    <row r="162" spans="1:37" s="213" customFormat="1" ht="12.95" customHeight="1" x14ac:dyDescent="0.2">
      <c r="A162" s="15" t="s">
        <v>90</v>
      </c>
      <c r="B162" s="227"/>
      <c r="C162" s="112">
        <v>52696.493300000002</v>
      </c>
      <c r="D162" s="260">
        <v>5.9999999999999995E-4</v>
      </c>
      <c r="E162" s="176">
        <f t="shared" si="28"/>
        <v>62874.516356063912</v>
      </c>
      <c r="F162" s="176">
        <f t="shared" si="24"/>
        <v>62874.5</v>
      </c>
      <c r="G162" s="179">
        <f t="shared" si="25"/>
        <v>5.598977324552834E-3</v>
      </c>
      <c r="H162" s="176"/>
      <c r="I162" s="176"/>
      <c r="J162" s="176">
        <f>G162</f>
        <v>5.598977324552834E-3</v>
      </c>
      <c r="K162" s="176"/>
      <c r="L162" s="176"/>
      <c r="M162" s="176"/>
      <c r="N162" s="176"/>
      <c r="O162" s="176"/>
      <c r="P162" s="182">
        <f t="shared" si="29"/>
        <v>1.6260353791971993E-3</v>
      </c>
      <c r="Q162" s="212">
        <f t="shared" si="31"/>
        <v>37677.993300000002</v>
      </c>
      <c r="R162" s="182">
        <f t="shared" si="26"/>
        <v>1.5784267701166214E-5</v>
      </c>
      <c r="S162" s="220">
        <v>1</v>
      </c>
      <c r="T162" s="176">
        <f t="shared" si="30"/>
        <v>1.5784267701166214E-5</v>
      </c>
      <c r="U162" s="180"/>
      <c r="V162" s="176">
        <f t="shared" si="27"/>
        <v>3.9729419453556347E-3</v>
      </c>
      <c r="W162" s="176"/>
      <c r="Y162" s="182"/>
    </row>
    <row r="163" spans="1:37" ht="12.95" customHeight="1" x14ac:dyDescent="0.2">
      <c r="A163" s="15" t="s">
        <v>85</v>
      </c>
      <c r="B163" s="133" t="s">
        <v>84</v>
      </c>
      <c r="C163" s="112">
        <v>52716.520799999998</v>
      </c>
      <c r="D163" s="260">
        <v>4.0000000000000002E-4</v>
      </c>
      <c r="E163" s="176">
        <f t="shared" si="28"/>
        <v>62933.021874290418</v>
      </c>
      <c r="F163" s="176">
        <f t="shared" si="24"/>
        <v>62933</v>
      </c>
      <c r="G163" s="179">
        <f t="shared" ref="G163:G192" si="32">+C163-(C$7+F163*C$8)</f>
        <v>7.487966344342567E-3</v>
      </c>
      <c r="H163" s="179"/>
      <c r="I163" s="177"/>
      <c r="J163" s="176">
        <f>G163</f>
        <v>7.487966344342567E-3</v>
      </c>
      <c r="P163" s="182">
        <f t="shared" si="29"/>
        <v>1.5273587899861663E-3</v>
      </c>
      <c r="Q163" s="212">
        <f t="shared" si="31"/>
        <v>37698.020799999998</v>
      </c>
      <c r="R163" s="182">
        <f t="shared" ref="R163:R192" si="33">+(P163-G163)^2</f>
        <v>3.5528842417050596E-5</v>
      </c>
      <c r="S163" s="220">
        <v>1</v>
      </c>
      <c r="T163" s="176">
        <f t="shared" si="30"/>
        <v>3.5528842417050596E-5</v>
      </c>
      <c r="V163" s="176">
        <f t="shared" ref="V163:V192" si="34">+G163-P163</f>
        <v>5.9606075543564008E-3</v>
      </c>
      <c r="Y163" s="182"/>
      <c r="AH163" s="225"/>
      <c r="AI163" s="225"/>
      <c r="AJ163" s="226"/>
      <c r="AK163" s="225"/>
    </row>
    <row r="164" spans="1:37" ht="12.95" customHeight="1" x14ac:dyDescent="0.2">
      <c r="A164" s="15" t="s">
        <v>89</v>
      </c>
      <c r="B164" s="133" t="s">
        <v>84</v>
      </c>
      <c r="C164" s="112">
        <v>52716.862399999998</v>
      </c>
      <c r="D164" s="260" t="s">
        <v>203</v>
      </c>
      <c r="E164" s="176">
        <f t="shared" si="28"/>
        <v>62934.019776426292</v>
      </c>
      <c r="F164" s="176">
        <f t="shared" si="24"/>
        <v>62934</v>
      </c>
      <c r="G164" s="179">
        <f t="shared" si="32"/>
        <v>6.769829400582239E-3</v>
      </c>
      <c r="K164" s="176">
        <f>G164</f>
        <v>6.769829400582239E-3</v>
      </c>
      <c r="P164" s="182">
        <f t="shared" si="29"/>
        <v>1.5256677891777315E-3</v>
      </c>
      <c r="Q164" s="212">
        <f t="shared" si="31"/>
        <v>37698.362399999998</v>
      </c>
      <c r="R164" s="182">
        <f t="shared" si="33"/>
        <v>2.7501231006528722E-5</v>
      </c>
      <c r="S164" s="220">
        <v>1</v>
      </c>
      <c r="T164" s="176">
        <f t="shared" si="30"/>
        <v>2.7501231006528722E-5</v>
      </c>
      <c r="V164" s="176">
        <f t="shared" si="34"/>
        <v>5.2441616114045075E-3</v>
      </c>
      <c r="Y164" s="182"/>
      <c r="AH164" s="225"/>
      <c r="AI164" s="225"/>
      <c r="AJ164" s="226"/>
      <c r="AK164" s="225"/>
    </row>
    <row r="165" spans="1:37" ht="12.95" customHeight="1" x14ac:dyDescent="0.2">
      <c r="A165" s="229" t="s">
        <v>89</v>
      </c>
      <c r="B165" s="133"/>
      <c r="C165" s="112">
        <v>52716.862407850582</v>
      </c>
      <c r="D165" s="260">
        <v>1E-4</v>
      </c>
      <c r="E165" s="176">
        <f t="shared" si="28"/>
        <v>62934.019799359878</v>
      </c>
      <c r="F165" s="176">
        <f t="shared" si="24"/>
        <v>62934</v>
      </c>
      <c r="G165" s="179">
        <f t="shared" si="32"/>
        <v>6.7776799842249602E-3</v>
      </c>
      <c r="K165" s="176">
        <f>G165</f>
        <v>6.7776799842249602E-3</v>
      </c>
      <c r="P165" s="182">
        <f t="shared" si="29"/>
        <v>1.5256677891777315E-3</v>
      </c>
      <c r="Q165" s="212">
        <f t="shared" si="31"/>
        <v>37698.362407850582</v>
      </c>
      <c r="R165" s="182">
        <f t="shared" si="33"/>
        <v>2.758363209692481E-5</v>
      </c>
      <c r="S165" s="220">
        <v>1</v>
      </c>
      <c r="T165" s="176">
        <f t="shared" si="30"/>
        <v>2.758363209692481E-5</v>
      </c>
      <c r="V165" s="176">
        <f t="shared" si="34"/>
        <v>5.2520121950472287E-3</v>
      </c>
      <c r="W165" s="213"/>
      <c r="Y165" s="182"/>
    </row>
    <row r="166" spans="1:37" ht="12.95" customHeight="1" x14ac:dyDescent="0.2">
      <c r="A166" s="188" t="s">
        <v>653</v>
      </c>
      <c r="B166" s="196" t="s">
        <v>84</v>
      </c>
      <c r="C166" s="188">
        <v>52785.668400000002</v>
      </c>
      <c r="D166" s="260"/>
      <c r="E166" s="176">
        <f t="shared" si="28"/>
        <v>63135.019935562173</v>
      </c>
      <c r="F166" s="176">
        <f t="shared" si="24"/>
        <v>63135</v>
      </c>
      <c r="G166" s="179">
        <f t="shared" si="32"/>
        <v>6.824304502515588E-3</v>
      </c>
      <c r="K166" s="176">
        <f>G166</f>
        <v>6.824304502515588E-3</v>
      </c>
      <c r="P166" s="182">
        <f t="shared" si="29"/>
        <v>1.1828959279769347E-3</v>
      </c>
      <c r="Q166" s="212">
        <f t="shared" si="31"/>
        <v>37767.168400000002</v>
      </c>
      <c r="R166" s="182">
        <f t="shared" si="33"/>
        <v>3.1825490704878242E-5</v>
      </c>
      <c r="S166" s="220">
        <v>1</v>
      </c>
      <c r="T166" s="176">
        <f t="shared" si="30"/>
        <v>3.1825490704878242E-5</v>
      </c>
      <c r="V166" s="176">
        <f t="shared" si="34"/>
        <v>5.6414085745386533E-3</v>
      </c>
      <c r="W166" s="213"/>
      <c r="Y166" s="182"/>
    </row>
    <row r="167" spans="1:37" s="213" customFormat="1" ht="12.95" customHeight="1" x14ac:dyDescent="0.2">
      <c r="A167" s="15" t="s">
        <v>82</v>
      </c>
      <c r="B167" s="133" t="s">
        <v>83</v>
      </c>
      <c r="C167" s="112">
        <v>52794.396500000003</v>
      </c>
      <c r="D167" s="260" t="s">
        <v>203</v>
      </c>
      <c r="E167" s="176">
        <f t="shared" si="28"/>
        <v>63160.51697781073</v>
      </c>
      <c r="F167" s="176">
        <f t="shared" si="24"/>
        <v>63160.5</v>
      </c>
      <c r="G167" s="179">
        <f t="shared" si="32"/>
        <v>5.8118125380133279E-3</v>
      </c>
      <c r="H167" s="176"/>
      <c r="I167" s="176"/>
      <c r="J167" s="176">
        <f>G167</f>
        <v>5.8118125380133279E-3</v>
      </c>
      <c r="K167" s="176"/>
      <c r="L167" s="176"/>
      <c r="M167" s="176"/>
      <c r="N167" s="176"/>
      <c r="O167" s="176"/>
      <c r="P167" s="182">
        <f t="shared" si="29"/>
        <v>1.1390001579999476E-3</v>
      </c>
      <c r="Q167" s="212">
        <f t="shared" si="31"/>
        <v>37775.896500000003</v>
      </c>
      <c r="R167" s="182">
        <f t="shared" si="33"/>
        <v>2.183517553880631E-5</v>
      </c>
      <c r="S167" s="220">
        <v>1</v>
      </c>
      <c r="T167" s="176">
        <f t="shared" si="30"/>
        <v>2.183517553880631E-5</v>
      </c>
      <c r="U167" s="180"/>
      <c r="V167" s="176">
        <f t="shared" si="34"/>
        <v>4.6728123800133803E-3</v>
      </c>
      <c r="W167" s="176"/>
      <c r="Y167" s="182"/>
    </row>
    <row r="168" spans="1:37" s="213" customFormat="1" ht="12.95" customHeight="1" x14ac:dyDescent="0.2">
      <c r="A168" s="15" t="s">
        <v>82</v>
      </c>
      <c r="B168" s="133" t="s">
        <v>83</v>
      </c>
      <c r="C168" s="112">
        <v>52794.397299999997</v>
      </c>
      <c r="D168" s="260">
        <v>1.2999999999999999E-4</v>
      </c>
      <c r="E168" s="176">
        <f t="shared" si="28"/>
        <v>63160.519314818055</v>
      </c>
      <c r="F168" s="176">
        <f t="shared" si="24"/>
        <v>63160.5</v>
      </c>
      <c r="G168" s="179">
        <f t="shared" si="32"/>
        <v>6.6118125323555432E-3</v>
      </c>
      <c r="H168" s="176"/>
      <c r="I168" s="176"/>
      <c r="J168" s="176">
        <f>G168</f>
        <v>6.6118125323555432E-3</v>
      </c>
      <c r="L168" s="176"/>
      <c r="M168" s="176"/>
      <c r="N168" s="176"/>
      <c r="O168" s="176"/>
      <c r="P168" s="182">
        <f t="shared" si="29"/>
        <v>1.1390001579999476E-3</v>
      </c>
      <c r="Q168" s="212">
        <f t="shared" si="31"/>
        <v>37775.897299999997</v>
      </c>
      <c r="R168" s="182">
        <f t="shared" si="33"/>
        <v>2.9951675284899733E-5</v>
      </c>
      <c r="S168" s="220">
        <v>1</v>
      </c>
      <c r="T168" s="176">
        <f t="shared" si="30"/>
        <v>2.9951675284899733E-5</v>
      </c>
      <c r="U168" s="180"/>
      <c r="V168" s="176">
        <f t="shared" si="34"/>
        <v>5.4728123743555956E-3</v>
      </c>
      <c r="Y168" s="182"/>
    </row>
    <row r="169" spans="1:37" s="213" customFormat="1" ht="12.95" customHeight="1" x14ac:dyDescent="0.2">
      <c r="A169" s="15" t="s">
        <v>82</v>
      </c>
      <c r="B169" s="133" t="s">
        <v>83</v>
      </c>
      <c r="C169" s="112">
        <v>52794.398200000003</v>
      </c>
      <c r="D169" s="260" t="s">
        <v>203</v>
      </c>
      <c r="E169" s="176">
        <f t="shared" si="28"/>
        <v>63160.521943951338</v>
      </c>
      <c r="F169" s="176">
        <f t="shared" si="24"/>
        <v>63160.5</v>
      </c>
      <c r="G169" s="179">
        <f t="shared" si="32"/>
        <v>7.5118125387234613E-3</v>
      </c>
      <c r="H169" s="176"/>
      <c r="I169" s="176"/>
      <c r="J169" s="176">
        <f>G169</f>
        <v>7.5118125387234613E-3</v>
      </c>
      <c r="K169" s="176"/>
      <c r="L169" s="176"/>
      <c r="M169" s="176"/>
      <c r="N169" s="176"/>
      <c r="O169" s="176"/>
      <c r="P169" s="182">
        <f t="shared" si="29"/>
        <v>1.1390001579999476E-3</v>
      </c>
      <c r="Q169" s="212">
        <f t="shared" si="31"/>
        <v>37775.898200000003</v>
      </c>
      <c r="R169" s="182">
        <f t="shared" si="33"/>
        <v>4.0612737639902898E-5</v>
      </c>
      <c r="S169" s="220">
        <v>1</v>
      </c>
      <c r="T169" s="176">
        <f t="shared" si="30"/>
        <v>4.0612737639902898E-5</v>
      </c>
      <c r="U169" s="180"/>
      <c r="V169" s="176">
        <f t="shared" si="34"/>
        <v>6.3728123807235137E-3</v>
      </c>
      <c r="W169" s="176"/>
      <c r="Y169" s="182"/>
    </row>
    <row r="170" spans="1:37" s="213" customFormat="1" ht="12.95" customHeight="1" x14ac:dyDescent="0.2">
      <c r="A170" s="15" t="s">
        <v>87</v>
      </c>
      <c r="B170" s="133" t="s">
        <v>88</v>
      </c>
      <c r="C170" s="112">
        <v>52839.413099999998</v>
      </c>
      <c r="D170" s="260">
        <v>5.9999999999999995E-4</v>
      </c>
      <c r="E170" s="176">
        <f t="shared" si="28"/>
        <v>63292.022133811006</v>
      </c>
      <c r="F170" s="176">
        <f t="shared" si="24"/>
        <v>63292</v>
      </c>
      <c r="G170" s="179">
        <f t="shared" si="32"/>
        <v>7.576804950076621E-3</v>
      </c>
      <c r="H170" s="176"/>
      <c r="I170" s="176"/>
      <c r="J170" s="176"/>
      <c r="K170" s="176">
        <f>G170</f>
        <v>7.576804950076621E-3</v>
      </c>
      <c r="L170" s="176"/>
      <c r="M170" s="176"/>
      <c r="N170" s="176"/>
      <c r="O170" s="176"/>
      <c r="P170" s="182">
        <f t="shared" si="29"/>
        <v>9.1117090562076175E-4</v>
      </c>
      <c r="Q170" s="212">
        <f t="shared" si="31"/>
        <v>37820.913099999998</v>
      </c>
      <c r="R170" s="182">
        <f t="shared" si="33"/>
        <v>4.4430677214608975E-5</v>
      </c>
      <c r="S170" s="220">
        <v>1</v>
      </c>
      <c r="T170" s="176">
        <f t="shared" si="30"/>
        <v>4.4430677214608975E-5</v>
      </c>
      <c r="U170" s="180"/>
      <c r="V170" s="176">
        <f t="shared" si="34"/>
        <v>6.6656340444558593E-3</v>
      </c>
      <c r="Y170" s="182"/>
    </row>
    <row r="171" spans="1:37" ht="12.95" customHeight="1" x14ac:dyDescent="0.2">
      <c r="A171" s="15" t="s">
        <v>249</v>
      </c>
      <c r="B171" s="133" t="s">
        <v>83</v>
      </c>
      <c r="C171" s="112">
        <v>53030.251900000003</v>
      </c>
      <c r="D171" s="260" t="s">
        <v>203</v>
      </c>
      <c r="E171" s="176">
        <f t="shared" si="28"/>
        <v>63849.511730202314</v>
      </c>
      <c r="F171" s="176">
        <f t="shared" si="24"/>
        <v>63849.5</v>
      </c>
      <c r="G171" s="179">
        <f t="shared" si="32"/>
        <v>4.0154610032914206E-3</v>
      </c>
      <c r="K171" s="176">
        <f>G171</f>
        <v>4.0154610032914206E-3</v>
      </c>
      <c r="P171" s="182">
        <f t="shared" si="29"/>
        <v>-8.1974183778366072E-5</v>
      </c>
      <c r="Q171" s="212">
        <f t="shared" si="31"/>
        <v>38011.751900000003</v>
      </c>
      <c r="R171" s="182">
        <f t="shared" si="33"/>
        <v>1.6788975112237618E-5</v>
      </c>
      <c r="S171" s="220">
        <v>1</v>
      </c>
      <c r="T171" s="176">
        <f t="shared" si="30"/>
        <v>1.6788975112237618E-5</v>
      </c>
      <c r="V171" s="176">
        <f t="shared" si="34"/>
        <v>4.0974351870697867E-3</v>
      </c>
      <c r="Y171" s="182"/>
    </row>
    <row r="172" spans="1:37" s="213" customFormat="1" ht="12.95" customHeight="1" x14ac:dyDescent="0.2">
      <c r="A172" s="112" t="s">
        <v>209</v>
      </c>
      <c r="B172" s="133"/>
      <c r="C172" s="228">
        <v>53076.295599999998</v>
      </c>
      <c r="D172" s="260">
        <v>6.9999999999999999E-4</v>
      </c>
      <c r="E172" s="176">
        <f t="shared" si="28"/>
        <v>63984.017311506323</v>
      </c>
      <c r="F172" s="176">
        <f t="shared" si="24"/>
        <v>63984</v>
      </c>
      <c r="G172" s="179">
        <f t="shared" si="32"/>
        <v>5.9260425914544612E-3</v>
      </c>
      <c r="H172" s="176"/>
      <c r="I172" s="176"/>
      <c r="J172" s="176"/>
      <c r="K172" s="176">
        <f>G172</f>
        <v>5.9260425914544612E-3</v>
      </c>
      <c r="L172" s="176"/>
      <c r="M172" s="176"/>
      <c r="N172" s="176"/>
      <c r="O172" s="176"/>
      <c r="P172" s="182">
        <f t="shared" si="29"/>
        <v>-3.281795736121973E-4</v>
      </c>
      <c r="Q172" s="212">
        <f t="shared" si="31"/>
        <v>38057.795599999998</v>
      </c>
      <c r="R172" s="182">
        <f t="shared" si="33"/>
        <v>3.9115294890011079E-5</v>
      </c>
      <c r="S172" s="220">
        <v>1</v>
      </c>
      <c r="T172" s="176">
        <f t="shared" si="30"/>
        <v>3.9115294890011079E-5</v>
      </c>
      <c r="U172" s="180"/>
      <c r="V172" s="176">
        <f t="shared" si="34"/>
        <v>6.2542221650666585E-3</v>
      </c>
      <c r="Y172" s="182"/>
    </row>
    <row r="173" spans="1:37" ht="12.95" customHeight="1" x14ac:dyDescent="0.2">
      <c r="A173" s="112" t="s">
        <v>209</v>
      </c>
      <c r="B173" s="133"/>
      <c r="C173" s="228">
        <v>53077.322</v>
      </c>
      <c r="D173" s="260">
        <v>1E-4</v>
      </c>
      <c r="E173" s="176">
        <f t="shared" si="28"/>
        <v>63987.015691928631</v>
      </c>
      <c r="F173" s="176">
        <f t="shared" si="24"/>
        <v>63987</v>
      </c>
      <c r="G173" s="179">
        <f t="shared" si="32"/>
        <v>5.3716317779617384E-3</v>
      </c>
      <c r="K173" s="176">
        <f>G173</f>
        <v>5.3716317779617384E-3</v>
      </c>
      <c r="P173" s="182">
        <f t="shared" si="29"/>
        <v>-3.3370041038666143E-4</v>
      </c>
      <c r="Q173" s="212">
        <f t="shared" si="31"/>
        <v>38058.822</v>
      </c>
      <c r="R173" s="182">
        <f t="shared" si="33"/>
        <v>3.2550815379404341E-5</v>
      </c>
      <c r="S173" s="220">
        <v>1</v>
      </c>
      <c r="T173" s="176">
        <f t="shared" si="30"/>
        <v>3.2550815379404341E-5</v>
      </c>
      <c r="V173" s="176">
        <f t="shared" si="34"/>
        <v>5.7053321883483998E-3</v>
      </c>
      <c r="W173" s="213"/>
      <c r="Y173" s="182"/>
    </row>
    <row r="174" spans="1:37" ht="12.95" customHeight="1" x14ac:dyDescent="0.2">
      <c r="A174" s="15" t="s">
        <v>91</v>
      </c>
      <c r="B174" s="230"/>
      <c r="C174" s="112">
        <v>53110.355900000002</v>
      </c>
      <c r="D174" s="260">
        <v>2.0000000000000001E-4</v>
      </c>
      <c r="E174" s="176">
        <f t="shared" si="28"/>
        <v>64083.516275553302</v>
      </c>
      <c r="F174" s="176">
        <f t="shared" si="24"/>
        <v>64083.5</v>
      </c>
      <c r="G174" s="179">
        <f t="shared" si="32"/>
        <v>5.5714170812279917E-3</v>
      </c>
      <c r="J174" s="176">
        <f>G174</f>
        <v>5.5714170812279917E-3</v>
      </c>
      <c r="K174" s="213"/>
      <c r="P174" s="182">
        <f t="shared" si="29"/>
        <v>-5.1196856767404819E-4</v>
      </c>
      <c r="Q174" s="212">
        <f t="shared" si="31"/>
        <v>38091.855900000002</v>
      </c>
      <c r="R174" s="182">
        <f t="shared" si="33"/>
        <v>3.7007580953267291E-5</v>
      </c>
      <c r="S174" s="220">
        <v>1</v>
      </c>
      <c r="T174" s="176">
        <f t="shared" si="30"/>
        <v>3.7007580953267291E-5</v>
      </c>
      <c r="V174" s="176">
        <f t="shared" si="34"/>
        <v>6.0833856489020399E-3</v>
      </c>
      <c r="W174" s="213"/>
      <c r="AH174" s="225"/>
      <c r="AI174" s="225"/>
      <c r="AJ174" s="226"/>
      <c r="AK174" s="225"/>
    </row>
    <row r="175" spans="1:37" ht="12.95" customHeight="1" x14ac:dyDescent="0.2">
      <c r="A175" s="15" t="s">
        <v>91</v>
      </c>
      <c r="B175" s="230"/>
      <c r="C175" s="112">
        <v>53163.413699999997</v>
      </c>
      <c r="D175" s="260">
        <v>3.3E-3</v>
      </c>
      <c r="E175" s="176">
        <f t="shared" si="28"/>
        <v>64238.511860871418</v>
      </c>
      <c r="F175" s="176">
        <f t="shared" si="24"/>
        <v>64238.5</v>
      </c>
      <c r="G175" s="179">
        <f t="shared" si="32"/>
        <v>4.0601914079161361E-3</v>
      </c>
      <c r="J175" s="176">
        <f>G175</f>
        <v>4.0601914079161361E-3</v>
      </c>
      <c r="K175" s="213"/>
      <c r="P175" s="182">
        <f t="shared" si="29"/>
        <v>-8.0107181809374595E-4</v>
      </c>
      <c r="Q175" s="212">
        <f t="shared" si="31"/>
        <v>38144.913699999997</v>
      </c>
      <c r="R175" s="182">
        <f t="shared" si="33"/>
        <v>2.3631880152556006E-5</v>
      </c>
      <c r="S175" s="220">
        <v>1</v>
      </c>
      <c r="T175" s="176">
        <f t="shared" si="30"/>
        <v>2.3631880152556006E-5</v>
      </c>
      <c r="V175" s="176">
        <f t="shared" si="34"/>
        <v>4.861263226009882E-3</v>
      </c>
      <c r="W175" s="213"/>
      <c r="AH175" s="225"/>
      <c r="AI175" s="225"/>
      <c r="AJ175" s="226"/>
      <c r="AK175" s="225"/>
    </row>
    <row r="176" spans="1:37" ht="12.95" customHeight="1" x14ac:dyDescent="0.2">
      <c r="A176" s="188" t="s">
        <v>653</v>
      </c>
      <c r="B176" s="196" t="s">
        <v>83</v>
      </c>
      <c r="C176" s="188">
        <v>53176.766000000003</v>
      </c>
      <c r="D176" s="260"/>
      <c r="E176" s="176">
        <f t="shared" si="28"/>
        <v>64277.517389819928</v>
      </c>
      <c r="F176" s="176">
        <f t="shared" si="24"/>
        <v>64277.5</v>
      </c>
      <c r="G176" s="179">
        <f t="shared" si="32"/>
        <v>5.9528507554205135E-3</v>
      </c>
      <c r="I176" s="176">
        <f>G176</f>
        <v>5.9528507554205135E-3</v>
      </c>
      <c r="K176" s="213"/>
      <c r="P176" s="182">
        <f t="shared" si="29"/>
        <v>-8.7435073150554654E-4</v>
      </c>
      <c r="Q176" s="212">
        <f t="shared" si="31"/>
        <v>38158.266000000003</v>
      </c>
      <c r="R176" s="182">
        <f t="shared" si="33"/>
        <v>4.6610680143085403E-5</v>
      </c>
      <c r="S176" s="213">
        <v>0.1</v>
      </c>
      <c r="T176" s="176">
        <f t="shared" si="30"/>
        <v>4.6610680143085406E-6</v>
      </c>
      <c r="V176" s="176">
        <f t="shared" si="34"/>
        <v>6.82720148692606E-3</v>
      </c>
      <c r="W176" s="213"/>
      <c r="Y176" s="182"/>
    </row>
    <row r="177" spans="1:37" s="213" customFormat="1" ht="12.95" customHeight="1" x14ac:dyDescent="0.2">
      <c r="A177" s="188" t="s">
        <v>653</v>
      </c>
      <c r="B177" s="196" t="s">
        <v>83</v>
      </c>
      <c r="C177" s="188">
        <v>53185.6656</v>
      </c>
      <c r="D177" s="260"/>
      <c r="E177" s="176">
        <f t="shared" si="28"/>
        <v>64303.515428017832</v>
      </c>
      <c r="F177" s="176">
        <f t="shared" si="24"/>
        <v>64303.5</v>
      </c>
      <c r="G177" s="179">
        <f t="shared" si="32"/>
        <v>5.2812903231824748E-3</v>
      </c>
      <c r="H177" s="176"/>
      <c r="I177" s="176"/>
      <c r="J177" s="176"/>
      <c r="K177" s="176">
        <f>G177</f>
        <v>5.2812903231824748E-3</v>
      </c>
      <c r="L177" s="176"/>
      <c r="M177" s="176"/>
      <c r="N177" s="176"/>
      <c r="O177" s="176"/>
      <c r="P177" s="182">
        <f t="shared" si="29"/>
        <v>-9.2332324539773358E-4</v>
      </c>
      <c r="Q177" s="212">
        <f t="shared" si="31"/>
        <v>38167.1656</v>
      </c>
      <c r="R177" s="182">
        <f t="shared" si="33"/>
        <v>3.8497229535409628E-5</v>
      </c>
      <c r="S177" s="220">
        <v>1</v>
      </c>
      <c r="T177" s="176">
        <f t="shared" si="30"/>
        <v>3.8497229535409628E-5</v>
      </c>
      <c r="U177" s="180"/>
      <c r="V177" s="176">
        <f t="shared" si="34"/>
        <v>6.2046135685802084E-3</v>
      </c>
      <c r="Y177" s="182"/>
    </row>
    <row r="178" spans="1:37" s="213" customFormat="1" ht="12.95" customHeight="1" x14ac:dyDescent="0.2">
      <c r="A178" s="188" t="s">
        <v>653</v>
      </c>
      <c r="B178" s="196" t="s">
        <v>83</v>
      </c>
      <c r="C178" s="188">
        <v>53197.646399999998</v>
      </c>
      <c r="D178" s="260"/>
      <c r="E178" s="176">
        <f t="shared" si="28"/>
        <v>64338.514450001014</v>
      </c>
      <c r="F178" s="176">
        <f t="shared" si="24"/>
        <v>64338.5</v>
      </c>
      <c r="G178" s="179">
        <f t="shared" si="32"/>
        <v>4.9464974290458485E-3</v>
      </c>
      <c r="H178" s="176"/>
      <c r="I178" s="176"/>
      <c r="J178" s="176"/>
      <c r="K178" s="176">
        <f>G178</f>
        <v>4.9464974290458485E-3</v>
      </c>
      <c r="L178" s="176"/>
      <c r="M178" s="176"/>
      <c r="N178" s="176"/>
      <c r="O178" s="176"/>
      <c r="P178" s="182">
        <f t="shared" si="29"/>
        <v>-9.8939926088570385E-4</v>
      </c>
      <c r="Q178" s="212">
        <f t="shared" si="31"/>
        <v>38179.146399999998</v>
      </c>
      <c r="R178" s="182">
        <f t="shared" si="33"/>
        <v>3.5234869513540361E-5</v>
      </c>
      <c r="S178" s="220">
        <v>1</v>
      </c>
      <c r="T178" s="176">
        <f t="shared" si="30"/>
        <v>3.5234869513540361E-5</v>
      </c>
      <c r="U178" s="180"/>
      <c r="V178" s="176">
        <f t="shared" si="34"/>
        <v>5.9358966899315524E-3</v>
      </c>
      <c r="Y178" s="182"/>
    </row>
    <row r="179" spans="1:37" ht="12.95" customHeight="1" x14ac:dyDescent="0.2">
      <c r="A179" s="15" t="s">
        <v>251</v>
      </c>
      <c r="B179" s="133" t="s">
        <v>84</v>
      </c>
      <c r="C179" s="112">
        <v>53413.818500000001</v>
      </c>
      <c r="D179" s="260" t="s">
        <v>203</v>
      </c>
      <c r="E179" s="176">
        <f t="shared" si="28"/>
        <v>64970.009181575835</v>
      </c>
      <c r="F179" s="176">
        <f t="shared" si="24"/>
        <v>64970</v>
      </c>
      <c r="G179" s="179">
        <f t="shared" si="32"/>
        <v>3.1430199378519319E-3</v>
      </c>
      <c r="I179" s="176">
        <f>G179</f>
        <v>3.1430199378519319E-3</v>
      </c>
      <c r="P179" s="182">
        <f t="shared" si="29"/>
        <v>-2.2114617146660742E-3</v>
      </c>
      <c r="Q179" s="212">
        <f t="shared" si="31"/>
        <v>38395.318500000001</v>
      </c>
      <c r="R179" s="182">
        <f t="shared" si="33"/>
        <v>2.8670473767151959E-5</v>
      </c>
      <c r="S179" s="213">
        <v>0.1</v>
      </c>
      <c r="T179" s="176">
        <f t="shared" si="30"/>
        <v>2.8670473767151962E-6</v>
      </c>
      <c r="V179" s="176">
        <f t="shared" si="34"/>
        <v>5.3544816525180061E-3</v>
      </c>
      <c r="W179" s="213"/>
      <c r="Y179" s="182"/>
    </row>
    <row r="180" spans="1:37" ht="12.95" customHeight="1" x14ac:dyDescent="0.2">
      <c r="A180" s="15" t="s">
        <v>251</v>
      </c>
      <c r="B180" s="133" t="s">
        <v>83</v>
      </c>
      <c r="C180" s="112">
        <v>53420.835599999999</v>
      </c>
      <c r="D180" s="260" t="s">
        <v>203</v>
      </c>
      <c r="E180" s="176">
        <f t="shared" si="28"/>
        <v>64990.507949367478</v>
      </c>
      <c r="F180" s="176">
        <f t="shared" si="24"/>
        <v>64990.5</v>
      </c>
      <c r="G180" s="179">
        <f t="shared" si="32"/>
        <v>2.7212126660742797E-3</v>
      </c>
      <c r="I180" s="176">
        <f>G180</f>
        <v>2.7212126660742797E-3</v>
      </c>
      <c r="P180" s="182">
        <f t="shared" si="29"/>
        <v>-2.252081097386005E-3</v>
      </c>
      <c r="Q180" s="212">
        <f t="shared" si="31"/>
        <v>38402.335599999999</v>
      </c>
      <c r="R180" s="182">
        <f t="shared" si="33"/>
        <v>2.4733650857672962E-5</v>
      </c>
      <c r="S180" s="213">
        <v>0.1</v>
      </c>
      <c r="T180" s="176">
        <f t="shared" si="30"/>
        <v>2.4733650857672964E-6</v>
      </c>
      <c r="V180" s="176">
        <f t="shared" si="34"/>
        <v>4.9732937634602847E-3</v>
      </c>
      <c r="W180" s="213"/>
      <c r="Y180" s="182"/>
    </row>
    <row r="181" spans="1:37" s="213" customFormat="1" ht="12.95" customHeight="1" x14ac:dyDescent="0.2">
      <c r="A181" s="15" t="s">
        <v>91</v>
      </c>
      <c r="B181" s="230"/>
      <c r="C181" s="112">
        <v>53460.543299999998</v>
      </c>
      <c r="D181" s="260">
        <v>2.2000000000000001E-3</v>
      </c>
      <c r="E181" s="176">
        <f t="shared" si="28"/>
        <v>65106.50443250731</v>
      </c>
      <c r="F181" s="176">
        <f t="shared" si="24"/>
        <v>65106.5</v>
      </c>
      <c r="G181" s="179">
        <f t="shared" si="32"/>
        <v>1.5173276406130753E-3</v>
      </c>
      <c r="H181" s="176"/>
      <c r="I181" s="176"/>
      <c r="J181" s="176">
        <f>G181</f>
        <v>1.5173276406130753E-3</v>
      </c>
      <c r="L181" s="176"/>
      <c r="M181" s="176"/>
      <c r="N181" s="176"/>
      <c r="O181" s="176"/>
      <c r="P181" s="182">
        <f t="shared" si="29"/>
        <v>-2.4830507777369171E-3</v>
      </c>
      <c r="Q181" s="212">
        <f t="shared" si="31"/>
        <v>38442.043299999998</v>
      </c>
      <c r="R181" s="182">
        <f t="shared" si="33"/>
        <v>1.6003027490000387E-5</v>
      </c>
      <c r="S181" s="220">
        <v>1</v>
      </c>
      <c r="T181" s="176">
        <f t="shared" si="30"/>
        <v>1.6003027490000387E-5</v>
      </c>
      <c r="U181" s="180"/>
      <c r="V181" s="176">
        <f t="shared" si="34"/>
        <v>4.0003784183499924E-3</v>
      </c>
      <c r="Y181" s="182"/>
    </row>
    <row r="182" spans="1:37" ht="12.95" customHeight="1" x14ac:dyDescent="0.2">
      <c r="A182" s="15" t="s">
        <v>94</v>
      </c>
      <c r="B182" s="133" t="s">
        <v>84</v>
      </c>
      <c r="C182" s="112">
        <v>53502.478199999998</v>
      </c>
      <c r="D182" s="260">
        <v>8.0000000000000004E-4</v>
      </c>
      <c r="E182" s="176">
        <f t="shared" si="28"/>
        <v>65229.007144092742</v>
      </c>
      <c r="F182" s="176">
        <f t="shared" si="24"/>
        <v>65229</v>
      </c>
      <c r="G182" s="179">
        <f t="shared" si="32"/>
        <v>2.4455525126541033E-3</v>
      </c>
      <c r="K182" s="176">
        <f>G182</f>
        <v>2.4455525126541033E-3</v>
      </c>
      <c r="P182" s="182">
        <f t="shared" si="29"/>
        <v>-2.7290356081041689E-3</v>
      </c>
      <c r="Q182" s="212">
        <f t="shared" si="31"/>
        <v>38483.978199999998</v>
      </c>
      <c r="R182" s="182">
        <f t="shared" si="33"/>
        <v>2.6776362219492626E-5</v>
      </c>
      <c r="S182" s="220">
        <v>1</v>
      </c>
      <c r="T182" s="176">
        <f t="shared" si="30"/>
        <v>2.6776362219492626E-5</v>
      </c>
      <c r="V182" s="176">
        <f t="shared" si="34"/>
        <v>5.1745881207582722E-3</v>
      </c>
      <c r="Y182" s="182"/>
    </row>
    <row r="183" spans="1:37" ht="12.95" customHeight="1" x14ac:dyDescent="0.2">
      <c r="A183" s="15" t="s">
        <v>252</v>
      </c>
      <c r="B183" s="133" t="s">
        <v>84</v>
      </c>
      <c r="C183" s="112">
        <v>53517.1996</v>
      </c>
      <c r="D183" s="260" t="s">
        <v>203</v>
      </c>
      <c r="E183" s="176">
        <f t="shared" si="28"/>
        <v>65272.012168984511</v>
      </c>
      <c r="F183" s="176">
        <f t="shared" si="24"/>
        <v>65272</v>
      </c>
      <c r="G183" s="179">
        <f t="shared" si="32"/>
        <v>4.165664104220923E-3</v>
      </c>
      <c r="K183" s="176">
        <f>G183</f>
        <v>4.165664104220923E-3</v>
      </c>
      <c r="P183" s="182">
        <f t="shared" si="29"/>
        <v>-2.8158862170244436E-3</v>
      </c>
      <c r="Q183" s="212">
        <f t="shared" si="31"/>
        <v>38498.6996</v>
      </c>
      <c r="R183" s="182">
        <f t="shared" si="33"/>
        <v>4.8742044888081284E-5</v>
      </c>
      <c r="S183" s="220">
        <v>1</v>
      </c>
      <c r="T183" s="176">
        <f t="shared" si="30"/>
        <v>4.8742044888081284E-5</v>
      </c>
      <c r="V183" s="176">
        <f t="shared" si="34"/>
        <v>6.9815503212453667E-3</v>
      </c>
      <c r="AH183" s="225"/>
      <c r="AI183" s="225"/>
      <c r="AJ183" s="226"/>
      <c r="AK183" s="225"/>
    </row>
    <row r="184" spans="1:37" ht="12.95" customHeight="1" x14ac:dyDescent="0.2">
      <c r="A184" s="15" t="s">
        <v>252</v>
      </c>
      <c r="B184" s="133" t="s">
        <v>83</v>
      </c>
      <c r="C184" s="112">
        <v>53522.161899999999</v>
      </c>
      <c r="D184" s="260" t="s">
        <v>203</v>
      </c>
      <c r="E184" s="176">
        <f t="shared" si="28"/>
        <v>65286.508333413192</v>
      </c>
      <c r="F184" s="176">
        <f t="shared" si="24"/>
        <v>65286.5</v>
      </c>
      <c r="G184" s="179">
        <f t="shared" si="32"/>
        <v>2.8526784808491357E-3</v>
      </c>
      <c r="K184" s="176">
        <f>G184</f>
        <v>2.8526784808491357E-3</v>
      </c>
      <c r="P184" s="182">
        <f t="shared" si="29"/>
        <v>-2.8452322045566247E-3</v>
      </c>
      <c r="Q184" s="212">
        <f t="shared" si="31"/>
        <v>38503.661899999999</v>
      </c>
      <c r="R184" s="182">
        <f t="shared" si="33"/>
        <v>3.2466186178861143E-5</v>
      </c>
      <c r="S184" s="220">
        <v>1</v>
      </c>
      <c r="T184" s="176">
        <f t="shared" si="30"/>
        <v>3.2466186178861143E-5</v>
      </c>
      <c r="V184" s="176">
        <f t="shared" si="34"/>
        <v>5.6979106854057604E-3</v>
      </c>
      <c r="Y184" s="182"/>
    </row>
    <row r="185" spans="1:37" ht="12.95" customHeight="1" x14ac:dyDescent="0.2">
      <c r="A185" s="15" t="s">
        <v>252</v>
      </c>
      <c r="B185" s="133" t="s">
        <v>83</v>
      </c>
      <c r="C185" s="112">
        <v>53527.981099999997</v>
      </c>
      <c r="D185" s="260" t="s">
        <v>203</v>
      </c>
      <c r="E185" s="176">
        <f t="shared" si="28"/>
        <v>65303.507724833173</v>
      </c>
      <c r="F185" s="176">
        <f t="shared" si="24"/>
        <v>65303.5</v>
      </c>
      <c r="G185" s="179">
        <f t="shared" si="32"/>
        <v>2.6443504975759424E-3</v>
      </c>
      <c r="K185" s="176">
        <f>G185</f>
        <v>2.6443504975759424E-3</v>
      </c>
      <c r="P185" s="182">
        <f t="shared" si="29"/>
        <v>-2.8796758386626098E-3</v>
      </c>
      <c r="Q185" s="212">
        <f t="shared" si="31"/>
        <v>38509.481099999997</v>
      </c>
      <c r="R185" s="182">
        <f t="shared" si="33"/>
        <v>3.0514866963457123E-5</v>
      </c>
      <c r="S185" s="220">
        <v>1</v>
      </c>
      <c r="T185" s="176">
        <f t="shared" si="30"/>
        <v>3.0514866963457123E-5</v>
      </c>
      <c r="V185" s="176">
        <f t="shared" si="34"/>
        <v>5.5240263362385522E-3</v>
      </c>
      <c r="Y185" s="182"/>
    </row>
    <row r="186" spans="1:37" ht="12.95" customHeight="1" x14ac:dyDescent="0.2">
      <c r="A186" s="15" t="s">
        <v>252</v>
      </c>
      <c r="B186" s="133" t="s">
        <v>83</v>
      </c>
      <c r="C186" s="112">
        <v>53553.996800000001</v>
      </c>
      <c r="D186" s="260" t="s">
        <v>203</v>
      </c>
      <c r="E186" s="176">
        <f t="shared" si="28"/>
        <v>65379.506327281095</v>
      </c>
      <c r="F186" s="176">
        <f t="shared" si="24"/>
        <v>65379.5</v>
      </c>
      <c r="G186" s="179">
        <f t="shared" si="32"/>
        <v>2.1659430713043548E-3</v>
      </c>
      <c r="K186" s="176">
        <f>G186</f>
        <v>2.1659430713043548E-3</v>
      </c>
      <c r="P186" s="182">
        <f t="shared" si="29"/>
        <v>-3.0341606163810098E-3</v>
      </c>
      <c r="Q186" s="212">
        <f t="shared" si="31"/>
        <v>38535.496800000001</v>
      </c>
      <c r="R186" s="182">
        <f t="shared" si="33"/>
        <v>2.7041078362678929E-5</v>
      </c>
      <c r="S186" s="220">
        <v>1</v>
      </c>
      <c r="T186" s="176">
        <f t="shared" si="30"/>
        <v>2.7041078362678929E-5</v>
      </c>
      <c r="V186" s="176">
        <f t="shared" si="34"/>
        <v>5.2001036876853646E-3</v>
      </c>
      <c r="AH186" s="225"/>
      <c r="AI186" s="225"/>
      <c r="AJ186" s="226"/>
      <c r="AK186" s="225"/>
    </row>
    <row r="187" spans="1:37" ht="12.95" customHeight="1" x14ac:dyDescent="0.2">
      <c r="A187" s="15" t="s">
        <v>251</v>
      </c>
      <c r="B187" s="133" t="s">
        <v>83</v>
      </c>
      <c r="C187" s="112">
        <v>53875.773300000001</v>
      </c>
      <c r="D187" s="260" t="s">
        <v>203</v>
      </c>
      <c r="E187" s="176">
        <f t="shared" si="28"/>
        <v>66319.498881799373</v>
      </c>
      <c r="F187" s="176">
        <f t="shared" si="24"/>
        <v>66319.5</v>
      </c>
      <c r="G187" s="179">
        <f t="shared" si="32"/>
        <v>-3.8278035208350047E-4</v>
      </c>
      <c r="I187" s="176">
        <f>G187</f>
        <v>-3.8278035208350047E-4</v>
      </c>
      <c r="P187" s="182">
        <f t="shared" si="29"/>
        <v>-5.0126531711247591E-3</v>
      </c>
      <c r="Q187" s="212">
        <f t="shared" si="31"/>
        <v>38857.273300000001</v>
      </c>
      <c r="R187" s="182">
        <f t="shared" si="33"/>
        <v>2.1435722320497049E-5</v>
      </c>
      <c r="S187" s="213">
        <v>0.1</v>
      </c>
      <c r="T187" s="176">
        <f t="shared" si="30"/>
        <v>2.1435722320497049E-6</v>
      </c>
      <c r="V187" s="176">
        <f t="shared" si="34"/>
        <v>4.6298728190412586E-3</v>
      </c>
      <c r="W187" s="213"/>
      <c r="Y187" s="182"/>
    </row>
    <row r="188" spans="1:37" ht="12.95" customHeight="1" x14ac:dyDescent="0.2">
      <c r="A188" s="15" t="s">
        <v>253</v>
      </c>
      <c r="B188" s="133" t="s">
        <v>83</v>
      </c>
      <c r="C188" s="112">
        <v>54097.249799999998</v>
      </c>
      <c r="D188" s="260" t="s">
        <v>203</v>
      </c>
      <c r="E188" s="176">
        <f t="shared" si="28"/>
        <v>66966.48914056833</v>
      </c>
      <c r="F188" s="176">
        <f t="shared" si="24"/>
        <v>66966.5</v>
      </c>
      <c r="G188" s="179">
        <f t="shared" si="32"/>
        <v>-3.7173804230405949E-3</v>
      </c>
      <c r="K188" s="176">
        <f>G188</f>
        <v>-3.7173804230405949E-3</v>
      </c>
      <c r="P188" s="182">
        <f t="shared" si="29"/>
        <v>-6.4472957329341218E-3</v>
      </c>
      <c r="Q188" s="212">
        <f t="shared" si="31"/>
        <v>39078.749799999998</v>
      </c>
      <c r="R188" s="182">
        <f t="shared" si="33"/>
        <v>7.4524375991910709E-6</v>
      </c>
      <c r="S188" s="220">
        <v>1</v>
      </c>
      <c r="T188" s="176">
        <f t="shared" si="30"/>
        <v>7.4524375991910709E-6</v>
      </c>
      <c r="V188" s="176">
        <f t="shared" si="34"/>
        <v>2.7299153098935269E-3</v>
      </c>
      <c r="AH188" s="225"/>
      <c r="AI188" s="225"/>
      <c r="AJ188" s="226"/>
      <c r="AK188" s="225"/>
    </row>
    <row r="189" spans="1:37" ht="12.95" customHeight="1" x14ac:dyDescent="0.2">
      <c r="A189" s="227" t="s">
        <v>100</v>
      </c>
      <c r="B189" s="230" t="s">
        <v>84</v>
      </c>
      <c r="C189" s="231">
        <v>54201.485500000003</v>
      </c>
      <c r="D189" s="261">
        <v>2.0000000000000001E-4</v>
      </c>
      <c r="E189" s="176">
        <f t="shared" si="28"/>
        <v>67270.988636072201</v>
      </c>
      <c r="F189" s="176">
        <f t="shared" si="24"/>
        <v>67271</v>
      </c>
      <c r="G189" s="179">
        <f t="shared" si="32"/>
        <v>-3.8900785948499106E-3</v>
      </c>
      <c r="K189" s="176">
        <f>G189</f>
        <v>-3.8900785948499106E-3</v>
      </c>
      <c r="P189" s="182">
        <f t="shared" si="29"/>
        <v>-7.1430432348544848E-3</v>
      </c>
      <c r="Q189" s="212">
        <f t="shared" si="31"/>
        <v>39182.985500000003</v>
      </c>
      <c r="R189" s="182">
        <f t="shared" si="33"/>
        <v>1.058177894912009E-5</v>
      </c>
      <c r="S189" s="220">
        <v>1</v>
      </c>
      <c r="T189" s="176">
        <f t="shared" si="30"/>
        <v>1.058177894912009E-5</v>
      </c>
      <c r="V189" s="176">
        <f t="shared" si="34"/>
        <v>3.2529646400045742E-3</v>
      </c>
      <c r="W189" s="213"/>
      <c r="Y189" s="182"/>
    </row>
    <row r="190" spans="1:37" ht="12.95" customHeight="1" x14ac:dyDescent="0.2">
      <c r="A190" s="15" t="s">
        <v>251</v>
      </c>
      <c r="B190" s="133" t="s">
        <v>84</v>
      </c>
      <c r="C190" s="112">
        <v>54209.701099999998</v>
      </c>
      <c r="D190" s="260" t="s">
        <v>203</v>
      </c>
      <c r="E190" s="176">
        <f t="shared" si="28"/>
        <v>67294.988532991018</v>
      </c>
      <c r="F190" s="176">
        <f t="shared" ref="F190:F253" si="35">ROUND(2*E190,0)/2</f>
        <v>67295</v>
      </c>
      <c r="G190" s="179">
        <f t="shared" si="32"/>
        <v>-3.9253651484614238E-3</v>
      </c>
      <c r="I190" s="176">
        <f>G190</f>
        <v>-3.9253651484614238E-3</v>
      </c>
      <c r="P190" s="182">
        <f t="shared" si="29"/>
        <v>-7.1984398436235608E-3</v>
      </c>
      <c r="Q190" s="212">
        <f t="shared" si="31"/>
        <v>39191.201099999998</v>
      </c>
      <c r="R190" s="182">
        <f t="shared" si="33"/>
        <v>1.0713017960110716E-5</v>
      </c>
      <c r="S190" s="213">
        <v>0.1</v>
      </c>
      <c r="T190" s="176">
        <f t="shared" si="30"/>
        <v>1.0713017960110717E-6</v>
      </c>
      <c r="V190" s="176">
        <f t="shared" si="34"/>
        <v>3.273074695162137E-3</v>
      </c>
      <c r="AH190" s="225"/>
      <c r="AI190" s="225"/>
      <c r="AJ190" s="226"/>
      <c r="AK190" s="225"/>
    </row>
    <row r="191" spans="1:37" ht="12.95" customHeight="1" x14ac:dyDescent="0.2">
      <c r="A191" s="232" t="s">
        <v>271</v>
      </c>
      <c r="B191" s="233" t="s">
        <v>83</v>
      </c>
      <c r="C191" s="234">
        <v>54222.366199999997</v>
      </c>
      <c r="D191" s="262">
        <v>2.0000000000000001E-4</v>
      </c>
      <c r="E191" s="176">
        <f t="shared" si="28"/>
        <v>67331.986572631038</v>
      </c>
      <c r="F191" s="176">
        <f t="shared" si="35"/>
        <v>67332</v>
      </c>
      <c r="G191" s="179">
        <f t="shared" si="32"/>
        <v>-4.5964319215272553E-3</v>
      </c>
      <c r="J191" s="176">
        <f>G191</f>
        <v>-4.5964319215272553E-3</v>
      </c>
      <c r="P191" s="182">
        <f t="shared" si="29"/>
        <v>-7.2840030822259871E-3</v>
      </c>
      <c r="Q191" s="212">
        <f t="shared" si="31"/>
        <v>39203.866199999997</v>
      </c>
      <c r="R191" s="182">
        <f t="shared" si="33"/>
        <v>7.2230387438195287E-6</v>
      </c>
      <c r="S191" s="220">
        <v>1</v>
      </c>
      <c r="T191" s="176">
        <f t="shared" si="30"/>
        <v>7.2230387438195287E-6</v>
      </c>
      <c r="V191" s="176">
        <f t="shared" si="34"/>
        <v>2.6875711606987318E-3</v>
      </c>
      <c r="Y191" s="182"/>
    </row>
    <row r="192" spans="1:37" ht="12.95" customHeight="1" x14ac:dyDescent="0.2">
      <c r="A192" s="15" t="s">
        <v>251</v>
      </c>
      <c r="B192" s="133" t="s">
        <v>83</v>
      </c>
      <c r="C192" s="112">
        <v>54245.814599999998</v>
      </c>
      <c r="D192" s="260" t="s">
        <v>203</v>
      </c>
      <c r="E192" s="176">
        <f t="shared" si="28"/>
        <v>67400.485426386265</v>
      </c>
      <c r="F192" s="176">
        <f t="shared" si="35"/>
        <v>67400.5</v>
      </c>
      <c r="G192" s="179">
        <f t="shared" si="32"/>
        <v>-4.9888123030541465E-3</v>
      </c>
      <c r="I192" s="176">
        <f>G192</f>
        <v>-4.9888123030541465E-3</v>
      </c>
      <c r="P192" s="182">
        <f t="shared" si="29"/>
        <v>-7.4429234352029194E-3</v>
      </c>
      <c r="Q192" s="212">
        <f t="shared" si="31"/>
        <v>39227.314599999998</v>
      </c>
      <c r="R192" s="182">
        <f t="shared" si="33"/>
        <v>6.022661448936532E-6</v>
      </c>
      <c r="S192" s="213">
        <v>0.1</v>
      </c>
      <c r="T192" s="176">
        <f t="shared" si="30"/>
        <v>6.0226614489365326E-7</v>
      </c>
      <c r="V192" s="176">
        <f t="shared" si="34"/>
        <v>2.454111132148773E-3</v>
      </c>
      <c r="AH192" s="225"/>
      <c r="AI192" s="225"/>
      <c r="AJ192" s="226"/>
      <c r="AK192" s="225"/>
    </row>
    <row r="193" spans="1:37" ht="12.95" customHeight="1" x14ac:dyDescent="0.2">
      <c r="A193" s="15" t="s">
        <v>211</v>
      </c>
      <c r="B193" s="133" t="s">
        <v>83</v>
      </c>
      <c r="C193" s="112">
        <v>54554.671999999999</v>
      </c>
      <c r="D193" s="260">
        <v>4.0000000000000002E-4</v>
      </c>
      <c r="E193" s="176">
        <f t="shared" si="28"/>
        <v>68302.737941432817</v>
      </c>
      <c r="F193" s="176">
        <f t="shared" si="35"/>
        <v>68302.5</v>
      </c>
      <c r="O193" s="176">
        <f t="shared" ref="O193:O224" ca="1" si="36">+C$11+C$12*F193</f>
        <v>-8.705370441933924E-3</v>
      </c>
      <c r="P193" s="182">
        <f t="shared" si="29"/>
        <v>-9.5976767901906901E-3</v>
      </c>
      <c r="Q193" s="212">
        <f t="shared" si="31"/>
        <v>39536.171999999999</v>
      </c>
      <c r="R193" s="182">
        <f>+(P193-U193)^2</f>
        <v>8.2899831834520182E-3</v>
      </c>
      <c r="S193" s="220"/>
      <c r="T193" s="176">
        <f t="shared" si="30"/>
        <v>0</v>
      </c>
      <c r="U193" s="180">
        <f>+C193-(C$7+F193*C$8)</f>
        <v>8.1451667982037179E-2</v>
      </c>
      <c r="Y193" s="182"/>
    </row>
    <row r="194" spans="1:37" ht="12.95" customHeight="1" x14ac:dyDescent="0.2">
      <c r="A194" s="15" t="s">
        <v>254</v>
      </c>
      <c r="B194" s="133" t="s">
        <v>84</v>
      </c>
      <c r="C194" s="112">
        <v>54555.438300000002</v>
      </c>
      <c r="D194" s="260" t="s">
        <v>203</v>
      </c>
      <c r="E194" s="176">
        <f t="shared" si="28"/>
        <v>68304.976502342426</v>
      </c>
      <c r="F194" s="176">
        <f t="shared" si="35"/>
        <v>68305</v>
      </c>
      <c r="G194" s="179">
        <f t="shared" ref="G194:G199" si="37">+C194-(C$7+F194*C$8)</f>
        <v>-8.0436743664904498E-3</v>
      </c>
      <c r="J194" s="176">
        <f>G194</f>
        <v>-8.0436743664904498E-3</v>
      </c>
      <c r="K194" s="213"/>
      <c r="O194" s="176">
        <f t="shared" ca="1" si="36"/>
        <v>-8.7150395159169003E-3</v>
      </c>
      <c r="P194" s="182">
        <f t="shared" si="29"/>
        <v>-9.6038093796750879E-3</v>
      </c>
      <c r="Q194" s="212">
        <f t="shared" si="31"/>
        <v>39536.938300000002</v>
      </c>
      <c r="R194" s="182">
        <f t="shared" ref="R194:R199" si="38">+(P194-G194)^2</f>
        <v>2.4340212593646308E-6</v>
      </c>
      <c r="S194" s="220">
        <v>1</v>
      </c>
      <c r="T194" s="176">
        <f t="shared" si="30"/>
        <v>2.4340212593646308E-6</v>
      </c>
      <c r="V194" s="176">
        <f t="shared" ref="V194:V199" si="39">+G194-P194</f>
        <v>1.5601350131846381E-3</v>
      </c>
      <c r="W194" s="213"/>
      <c r="Y194" s="182"/>
    </row>
    <row r="195" spans="1:37" ht="12.95" customHeight="1" x14ac:dyDescent="0.2">
      <c r="A195" s="188" t="s">
        <v>859</v>
      </c>
      <c r="B195" s="196" t="s">
        <v>84</v>
      </c>
      <c r="C195" s="188">
        <v>54557.492100000003</v>
      </c>
      <c r="D195" s="260"/>
      <c r="E195" s="176">
        <f t="shared" si="28"/>
        <v>68310.976184446219</v>
      </c>
      <c r="F195" s="176">
        <f t="shared" si="35"/>
        <v>68311</v>
      </c>
      <c r="G195" s="179">
        <f t="shared" si="37"/>
        <v>-8.1524959969101474E-3</v>
      </c>
      <c r="K195" s="176">
        <f>G195</f>
        <v>-8.1524959969101474E-3</v>
      </c>
      <c r="O195" s="176">
        <f t="shared" ca="1" si="36"/>
        <v>-8.7382452934759991E-3</v>
      </c>
      <c r="P195" s="182">
        <f t="shared" si="29"/>
        <v>-9.6185312128709843E-3</v>
      </c>
      <c r="Q195" s="212">
        <f t="shared" si="31"/>
        <v>39538.992100000003</v>
      </c>
      <c r="R195" s="182">
        <f t="shared" si="38"/>
        <v>2.149259254437338E-6</v>
      </c>
      <c r="S195" s="220">
        <v>1</v>
      </c>
      <c r="T195" s="176">
        <f t="shared" si="30"/>
        <v>2.149259254437338E-6</v>
      </c>
      <c r="V195" s="176">
        <f t="shared" si="39"/>
        <v>1.466035215960837E-3</v>
      </c>
      <c r="AH195" s="225"/>
      <c r="AI195" s="225"/>
      <c r="AJ195" s="226"/>
      <c r="AK195" s="225"/>
    </row>
    <row r="196" spans="1:37" ht="12.95" customHeight="1" x14ac:dyDescent="0.2">
      <c r="A196" s="112" t="s">
        <v>102</v>
      </c>
      <c r="B196" s="133" t="s">
        <v>84</v>
      </c>
      <c r="C196" s="112">
        <v>54557.492180000001</v>
      </c>
      <c r="D196" s="260">
        <v>4.0000000000000002E-4</v>
      </c>
      <c r="E196" s="176">
        <f t="shared" si="28"/>
        <v>68310.976418146951</v>
      </c>
      <c r="F196" s="176">
        <f t="shared" si="35"/>
        <v>68311</v>
      </c>
      <c r="G196" s="179">
        <f t="shared" si="37"/>
        <v>-8.0724959989311174E-3</v>
      </c>
      <c r="K196" s="176">
        <f>G196</f>
        <v>-8.0724959989311174E-3</v>
      </c>
      <c r="O196" s="176">
        <f t="shared" ca="1" si="36"/>
        <v>-8.7382452934759991E-3</v>
      </c>
      <c r="P196" s="182">
        <f t="shared" si="29"/>
        <v>-9.6185312128709843E-3</v>
      </c>
      <c r="Q196" s="212">
        <f t="shared" si="31"/>
        <v>39538.992180000001</v>
      </c>
      <c r="R196" s="182">
        <f t="shared" si="38"/>
        <v>2.3902248827420901E-6</v>
      </c>
      <c r="S196" s="220">
        <v>1</v>
      </c>
      <c r="T196" s="176">
        <f t="shared" si="30"/>
        <v>2.3902248827420901E-6</v>
      </c>
      <c r="V196" s="176">
        <f t="shared" si="39"/>
        <v>1.546035213939867E-3</v>
      </c>
      <c r="Y196" s="182"/>
    </row>
    <row r="197" spans="1:37" s="213" customFormat="1" ht="12.95" customHeight="1" x14ac:dyDescent="0.2">
      <c r="A197" s="15" t="s">
        <v>255</v>
      </c>
      <c r="B197" s="133" t="s">
        <v>84</v>
      </c>
      <c r="C197" s="112">
        <v>54557.492200000001</v>
      </c>
      <c r="D197" s="260" t="s">
        <v>203</v>
      </c>
      <c r="E197" s="176">
        <f t="shared" si="28"/>
        <v>68310.976476572119</v>
      </c>
      <c r="F197" s="176">
        <f t="shared" si="35"/>
        <v>68311</v>
      </c>
      <c r="G197" s="179">
        <f t="shared" si="37"/>
        <v>-8.0524959994363599E-3</v>
      </c>
      <c r="H197" s="176"/>
      <c r="I197" s="176"/>
      <c r="J197" s="176"/>
      <c r="K197" s="176">
        <f>G197</f>
        <v>-8.0524959994363599E-3</v>
      </c>
      <c r="L197" s="176"/>
      <c r="M197" s="176"/>
      <c r="N197" s="176"/>
      <c r="O197" s="176">
        <f t="shared" ca="1" si="36"/>
        <v>-8.7382452934759991E-3</v>
      </c>
      <c r="P197" s="182">
        <f t="shared" si="29"/>
        <v>-9.6185312128709843E-3</v>
      </c>
      <c r="Q197" s="212">
        <f t="shared" si="31"/>
        <v>39538.992200000001</v>
      </c>
      <c r="R197" s="182">
        <f t="shared" si="38"/>
        <v>2.45246628971723E-6</v>
      </c>
      <c r="S197" s="220">
        <v>1</v>
      </c>
      <c r="T197" s="176">
        <f t="shared" si="30"/>
        <v>2.45246628971723E-6</v>
      </c>
      <c r="U197" s="180"/>
      <c r="V197" s="176">
        <f t="shared" si="39"/>
        <v>1.5660352134346245E-3</v>
      </c>
      <c r="W197" s="176"/>
    </row>
    <row r="198" spans="1:37" s="213" customFormat="1" ht="12.95" customHeight="1" x14ac:dyDescent="0.2">
      <c r="A198" s="15" t="s">
        <v>211</v>
      </c>
      <c r="B198" s="133" t="s">
        <v>84</v>
      </c>
      <c r="C198" s="112">
        <v>54560.743499999997</v>
      </c>
      <c r="D198" s="260">
        <v>2.0000000000000001E-4</v>
      </c>
      <c r="E198" s="176">
        <f t="shared" si="28"/>
        <v>68320.474366543902</v>
      </c>
      <c r="F198" s="176">
        <f t="shared" si="35"/>
        <v>68320.5</v>
      </c>
      <c r="G198" s="179">
        <f t="shared" si="37"/>
        <v>-8.774796937359497E-3</v>
      </c>
      <c r="H198" s="176"/>
      <c r="I198" s="176"/>
      <c r="J198" s="176"/>
      <c r="K198" s="176">
        <f>G198</f>
        <v>-8.774796937359497E-3</v>
      </c>
      <c r="L198" s="176"/>
      <c r="M198" s="176"/>
      <c r="N198" s="176"/>
      <c r="O198" s="176">
        <f t="shared" ca="1" si="36"/>
        <v>-8.7749877746113314E-3</v>
      </c>
      <c r="P198" s="182">
        <f t="shared" si="29"/>
        <v>-9.6418512294374481E-3</v>
      </c>
      <c r="Q198" s="212">
        <f t="shared" si="31"/>
        <v>39542.243499999997</v>
      </c>
      <c r="R198" s="182">
        <f t="shared" si="38"/>
        <v>7.51783145410797E-7</v>
      </c>
      <c r="S198" s="220">
        <v>1</v>
      </c>
      <c r="T198" s="176">
        <f t="shared" si="30"/>
        <v>7.51783145410797E-7</v>
      </c>
      <c r="U198" s="180"/>
      <c r="V198" s="176">
        <f t="shared" si="39"/>
        <v>8.6705429207795115E-4</v>
      </c>
      <c r="W198" s="176"/>
      <c r="Y198" s="182"/>
    </row>
    <row r="199" spans="1:37" ht="12.95" customHeight="1" x14ac:dyDescent="0.2">
      <c r="A199" s="15" t="s">
        <v>211</v>
      </c>
      <c r="B199" s="133" t="s">
        <v>84</v>
      </c>
      <c r="C199" s="112">
        <v>54560.743499999997</v>
      </c>
      <c r="D199" s="260">
        <v>2.0000000000000001E-4</v>
      </c>
      <c r="E199" s="176">
        <f t="shared" si="28"/>
        <v>68320.474366543902</v>
      </c>
      <c r="F199" s="176">
        <f t="shared" si="35"/>
        <v>68320.5</v>
      </c>
      <c r="G199" s="179">
        <f t="shared" si="37"/>
        <v>-8.774796937359497E-3</v>
      </c>
      <c r="K199" s="176">
        <f>G199</f>
        <v>-8.774796937359497E-3</v>
      </c>
      <c r="O199" s="176">
        <f t="shared" ca="1" si="36"/>
        <v>-8.7749877746113314E-3</v>
      </c>
      <c r="P199" s="182">
        <f t="shared" si="29"/>
        <v>-9.6418512294374481E-3</v>
      </c>
      <c r="Q199" s="212">
        <f t="shared" si="31"/>
        <v>39542.243499999997</v>
      </c>
      <c r="R199" s="182">
        <f t="shared" si="38"/>
        <v>7.51783145410797E-7</v>
      </c>
      <c r="S199" s="220">
        <v>1</v>
      </c>
      <c r="T199" s="176">
        <f t="shared" si="30"/>
        <v>7.51783145410797E-7</v>
      </c>
      <c r="V199" s="176">
        <f t="shared" si="39"/>
        <v>8.6705429207795115E-4</v>
      </c>
      <c r="Y199" s="182"/>
      <c r="AH199" s="225"/>
      <c r="AI199" s="225"/>
      <c r="AJ199" s="226"/>
      <c r="AK199" s="225"/>
    </row>
    <row r="200" spans="1:37" ht="12.95" customHeight="1" x14ac:dyDescent="0.2">
      <c r="A200" s="15" t="s">
        <v>211</v>
      </c>
      <c r="B200" s="133" t="s">
        <v>83</v>
      </c>
      <c r="C200" s="112">
        <v>54561.7068</v>
      </c>
      <c r="D200" s="260">
        <v>2.0000000000000001E-4</v>
      </c>
      <c r="E200" s="176">
        <f t="shared" si="28"/>
        <v>68323.288415511954</v>
      </c>
      <c r="F200" s="176">
        <f t="shared" si="35"/>
        <v>68323.5</v>
      </c>
      <c r="O200" s="176">
        <f t="shared" ca="1" si="36"/>
        <v>-8.7865906633908808E-3</v>
      </c>
      <c r="P200" s="182">
        <f t="shared" si="29"/>
        <v>-9.649218105808155E-3</v>
      </c>
      <c r="Q200" s="212">
        <f t="shared" si="31"/>
        <v>39543.2068</v>
      </c>
      <c r="R200" s="182">
        <f>+(P200-U200)^2</f>
        <v>3.9413270997558309E-3</v>
      </c>
      <c r="S200" s="220"/>
      <c r="T200" s="176">
        <f t="shared" si="30"/>
        <v>0</v>
      </c>
      <c r="U200" s="180">
        <f>+C200-(C$7+F200*C$8)</f>
        <v>-7.242920775024686E-2</v>
      </c>
      <c r="Y200" s="182"/>
      <c r="AH200" s="225"/>
      <c r="AI200" s="225"/>
      <c r="AJ200" s="226"/>
      <c r="AK200" s="225"/>
    </row>
    <row r="201" spans="1:37" ht="12.95" customHeight="1" x14ac:dyDescent="0.2">
      <c r="A201" s="15" t="s">
        <v>211</v>
      </c>
      <c r="B201" s="133" t="s">
        <v>83</v>
      </c>
      <c r="C201" s="112">
        <v>54565.707999999999</v>
      </c>
      <c r="D201" s="260">
        <v>4.0000000000000002E-4</v>
      </c>
      <c r="E201" s="176">
        <f t="shared" si="28"/>
        <v>68334.97695774278</v>
      </c>
      <c r="F201" s="176">
        <f t="shared" si="35"/>
        <v>68335</v>
      </c>
      <c r="G201" s="179">
        <f t="shared" ref="G201:G244" si="40">+C201-(C$7+F201*C$8)</f>
        <v>-7.887782558100298E-3</v>
      </c>
      <c r="K201" s="176">
        <f t="shared" ref="K201:K208" si="41">G201</f>
        <v>-7.887782558100298E-3</v>
      </c>
      <c r="O201" s="176">
        <f t="shared" ca="1" si="36"/>
        <v>-8.8310684037125609E-3</v>
      </c>
      <c r="P201" s="182">
        <f t="shared" si="29"/>
        <v>-9.6774696294206208E-3</v>
      </c>
      <c r="Q201" s="212">
        <f t="shared" si="31"/>
        <v>39547.207999999999</v>
      </c>
      <c r="R201" s="182">
        <f t="shared" ref="R201:R244" si="42">+(P201-G201)^2</f>
        <v>3.2029798132511139E-6</v>
      </c>
      <c r="S201" s="220">
        <v>1</v>
      </c>
      <c r="T201" s="176">
        <f t="shared" si="30"/>
        <v>3.2029798132511139E-6</v>
      </c>
      <c r="V201" s="176">
        <f t="shared" ref="V201:V244" si="43">+G201-P201</f>
        <v>1.7896870713203228E-3</v>
      </c>
      <c r="W201" s="213"/>
      <c r="Y201" s="182"/>
      <c r="AH201" s="225"/>
      <c r="AI201" s="225"/>
      <c r="AJ201" s="226"/>
      <c r="AK201" s="225"/>
    </row>
    <row r="202" spans="1:37" s="213" customFormat="1" ht="12.95" customHeight="1" x14ac:dyDescent="0.2">
      <c r="A202" s="15" t="s">
        <v>211</v>
      </c>
      <c r="B202" s="133" t="s">
        <v>83</v>
      </c>
      <c r="C202" s="112">
        <v>54565.707999999999</v>
      </c>
      <c r="D202" s="260">
        <v>4.0000000000000002E-4</v>
      </c>
      <c r="E202" s="176">
        <f t="shared" si="28"/>
        <v>68334.97695774278</v>
      </c>
      <c r="F202" s="176">
        <f t="shared" si="35"/>
        <v>68335</v>
      </c>
      <c r="G202" s="179">
        <f t="shared" si="40"/>
        <v>-7.887782558100298E-3</v>
      </c>
      <c r="H202" s="176"/>
      <c r="I202" s="176"/>
      <c r="J202" s="176"/>
      <c r="K202" s="176">
        <f t="shared" si="41"/>
        <v>-7.887782558100298E-3</v>
      </c>
      <c r="L202" s="176"/>
      <c r="M202" s="176"/>
      <c r="N202" s="176"/>
      <c r="O202" s="176">
        <f t="shared" ca="1" si="36"/>
        <v>-8.8310684037125609E-3</v>
      </c>
      <c r="P202" s="182">
        <f t="shared" si="29"/>
        <v>-9.6774696294206208E-3</v>
      </c>
      <c r="Q202" s="212">
        <f t="shared" si="31"/>
        <v>39547.207999999999</v>
      </c>
      <c r="R202" s="182">
        <f t="shared" si="42"/>
        <v>3.2029798132511139E-6</v>
      </c>
      <c r="S202" s="220">
        <v>1</v>
      </c>
      <c r="T202" s="176">
        <f t="shared" si="30"/>
        <v>3.2029798132511139E-6</v>
      </c>
      <c r="U202" s="180"/>
      <c r="V202" s="176">
        <f t="shared" si="43"/>
        <v>1.7896870713203228E-3</v>
      </c>
      <c r="Y202" s="182"/>
    </row>
    <row r="203" spans="1:37" s="213" customFormat="1" ht="12.95" customHeight="1" x14ac:dyDescent="0.2">
      <c r="A203" s="188" t="s">
        <v>859</v>
      </c>
      <c r="B203" s="196" t="s">
        <v>84</v>
      </c>
      <c r="C203" s="188">
        <v>54581.454599999997</v>
      </c>
      <c r="D203" s="260"/>
      <c r="E203" s="176">
        <f t="shared" si="28"/>
        <v>68380.976857545829</v>
      </c>
      <c r="F203" s="176">
        <f t="shared" si="35"/>
        <v>68381</v>
      </c>
      <c r="G203" s="179">
        <f t="shared" si="40"/>
        <v>-7.922081793367397E-3</v>
      </c>
      <c r="H203" s="176"/>
      <c r="I203" s="176"/>
      <c r="J203" s="176"/>
      <c r="K203" s="176">
        <f t="shared" si="41"/>
        <v>-7.922081793367397E-3</v>
      </c>
      <c r="L203" s="176"/>
      <c r="M203" s="176"/>
      <c r="N203" s="176"/>
      <c r="O203" s="176">
        <f t="shared" ca="1" si="36"/>
        <v>-9.0089793649993366E-3</v>
      </c>
      <c r="P203" s="182">
        <f t="shared" si="29"/>
        <v>-9.790663385761289E-3</v>
      </c>
      <c r="Q203" s="212">
        <f t="shared" si="31"/>
        <v>39562.954599999997</v>
      </c>
      <c r="R203" s="182">
        <f t="shared" si="42"/>
        <v>3.4915971674332931E-6</v>
      </c>
      <c r="S203" s="220">
        <v>1</v>
      </c>
      <c r="T203" s="176">
        <f t="shared" si="30"/>
        <v>3.4915971674332931E-6</v>
      </c>
      <c r="U203" s="180"/>
      <c r="V203" s="176">
        <f t="shared" si="43"/>
        <v>1.868581592393892E-3</v>
      </c>
      <c r="W203" s="176"/>
      <c r="Y203" s="182"/>
    </row>
    <row r="204" spans="1:37" ht="12.95" customHeight="1" x14ac:dyDescent="0.2">
      <c r="A204" s="112" t="s">
        <v>102</v>
      </c>
      <c r="B204" s="133" t="s">
        <v>84</v>
      </c>
      <c r="C204" s="112">
        <v>54581.454660000003</v>
      </c>
      <c r="D204" s="260">
        <v>1E-4</v>
      </c>
      <c r="E204" s="176">
        <f t="shared" si="28"/>
        <v>68380.977032821407</v>
      </c>
      <c r="F204" s="176">
        <f t="shared" si="35"/>
        <v>68381</v>
      </c>
      <c r="G204" s="179">
        <f t="shared" si="40"/>
        <v>-7.8620817876071669E-3</v>
      </c>
      <c r="K204" s="176">
        <f t="shared" si="41"/>
        <v>-7.8620817876071669E-3</v>
      </c>
      <c r="O204" s="176">
        <f t="shared" ca="1" si="36"/>
        <v>-9.0089793649993366E-3</v>
      </c>
      <c r="P204" s="182">
        <f t="shared" si="29"/>
        <v>-9.790663385761289E-3</v>
      </c>
      <c r="Q204" s="212">
        <f t="shared" si="31"/>
        <v>39562.954660000003</v>
      </c>
      <c r="R204" s="182">
        <f t="shared" si="42"/>
        <v>3.7194269807387075E-6</v>
      </c>
      <c r="S204" s="220">
        <v>1</v>
      </c>
      <c r="T204" s="176">
        <f t="shared" si="30"/>
        <v>3.7194269807387075E-6</v>
      </c>
      <c r="V204" s="176">
        <f t="shared" si="43"/>
        <v>1.9285815981541221E-3</v>
      </c>
      <c r="Y204" s="182"/>
      <c r="AH204" s="225"/>
      <c r="AI204" s="225"/>
      <c r="AJ204" s="226"/>
      <c r="AK204" s="225"/>
    </row>
    <row r="205" spans="1:37" ht="12.95" customHeight="1" x14ac:dyDescent="0.2">
      <c r="A205" s="15" t="s">
        <v>255</v>
      </c>
      <c r="B205" s="133" t="s">
        <v>84</v>
      </c>
      <c r="C205" s="112">
        <v>54581.454700000002</v>
      </c>
      <c r="D205" s="260" t="s">
        <v>203</v>
      </c>
      <c r="E205" s="176">
        <f t="shared" si="28"/>
        <v>68380.977149671759</v>
      </c>
      <c r="F205" s="176">
        <f t="shared" si="35"/>
        <v>68381</v>
      </c>
      <c r="G205" s="179">
        <f t="shared" si="40"/>
        <v>-7.8220817886176519E-3</v>
      </c>
      <c r="K205" s="176">
        <f t="shared" si="41"/>
        <v>-7.8220817886176519E-3</v>
      </c>
      <c r="O205" s="176">
        <f t="shared" ca="1" si="36"/>
        <v>-9.0089793649993366E-3</v>
      </c>
      <c r="P205" s="182">
        <f t="shared" si="29"/>
        <v>-9.790663385761289E-3</v>
      </c>
      <c r="Q205" s="212">
        <f t="shared" si="31"/>
        <v>39562.954700000002</v>
      </c>
      <c r="R205" s="182">
        <f t="shared" si="42"/>
        <v>3.8753135046125935E-6</v>
      </c>
      <c r="S205" s="220">
        <v>1</v>
      </c>
      <c r="T205" s="176">
        <f t="shared" si="30"/>
        <v>3.8753135046125935E-6</v>
      </c>
      <c r="V205" s="176">
        <f t="shared" si="43"/>
        <v>1.9685815971436371E-3</v>
      </c>
      <c r="Y205" s="182"/>
    </row>
    <row r="206" spans="1:37" s="213" customFormat="1" ht="12.95" customHeight="1" x14ac:dyDescent="0.2">
      <c r="A206" s="15" t="s">
        <v>255</v>
      </c>
      <c r="B206" s="133" t="s">
        <v>83</v>
      </c>
      <c r="C206" s="112">
        <v>54584.363100000002</v>
      </c>
      <c r="D206" s="260" t="s">
        <v>203</v>
      </c>
      <c r="E206" s="176">
        <f t="shared" si="28"/>
        <v>68389.473339870747</v>
      </c>
      <c r="F206" s="176">
        <f t="shared" si="35"/>
        <v>68389.5</v>
      </c>
      <c r="G206" s="179">
        <f t="shared" si="40"/>
        <v>-9.1262457790435292E-3</v>
      </c>
      <c r="H206" s="176"/>
      <c r="I206" s="176"/>
      <c r="J206" s="176"/>
      <c r="K206" s="176">
        <f t="shared" si="41"/>
        <v>-9.1262457790435292E-3</v>
      </c>
      <c r="L206" s="176"/>
      <c r="M206" s="176"/>
      <c r="N206" s="176"/>
      <c r="O206" s="176">
        <f t="shared" ca="1" si="36"/>
        <v>-9.0418542165414117E-3</v>
      </c>
      <c r="P206" s="182">
        <f t="shared" si="29"/>
        <v>-9.8116124907829949E-3</v>
      </c>
      <c r="Q206" s="212">
        <f t="shared" si="31"/>
        <v>39565.863100000002</v>
      </c>
      <c r="R206" s="182">
        <f t="shared" si="42"/>
        <v>4.6972752956056793E-7</v>
      </c>
      <c r="S206" s="220">
        <v>1</v>
      </c>
      <c r="T206" s="176">
        <f t="shared" si="30"/>
        <v>4.6972752956056793E-7</v>
      </c>
      <c r="U206" s="180"/>
      <c r="V206" s="176">
        <f t="shared" si="43"/>
        <v>6.8536671173946573E-4</v>
      </c>
      <c r="W206" s="176"/>
      <c r="Y206" s="182"/>
    </row>
    <row r="207" spans="1:37" s="213" customFormat="1" ht="12.95" customHeight="1" x14ac:dyDescent="0.2">
      <c r="A207" s="112" t="s">
        <v>102</v>
      </c>
      <c r="B207" s="133" t="s">
        <v>83</v>
      </c>
      <c r="C207" s="112">
        <v>54584.363129999998</v>
      </c>
      <c r="D207" s="260">
        <v>1E-4</v>
      </c>
      <c r="E207" s="176">
        <f t="shared" si="28"/>
        <v>68389.473427508507</v>
      </c>
      <c r="F207" s="176">
        <f t="shared" si="35"/>
        <v>68389.5</v>
      </c>
      <c r="G207" s="179">
        <f t="shared" si="40"/>
        <v>-9.0962457834393717E-3</v>
      </c>
      <c r="H207" s="176"/>
      <c r="I207" s="176"/>
      <c r="J207" s="176"/>
      <c r="K207" s="176">
        <f t="shared" si="41"/>
        <v>-9.0962457834393717E-3</v>
      </c>
      <c r="L207" s="176"/>
      <c r="M207" s="176"/>
      <c r="N207" s="176"/>
      <c r="O207" s="176">
        <f t="shared" ca="1" si="36"/>
        <v>-9.0418542165414117E-3</v>
      </c>
      <c r="P207" s="182">
        <f t="shared" si="29"/>
        <v>-9.8116124907829949E-3</v>
      </c>
      <c r="Q207" s="212">
        <f t="shared" si="31"/>
        <v>39565.863129999998</v>
      </c>
      <c r="R207" s="182">
        <f t="shared" si="42"/>
        <v>5.11749525975657E-7</v>
      </c>
      <c r="S207" s="220">
        <v>1</v>
      </c>
      <c r="T207" s="176">
        <f t="shared" si="30"/>
        <v>5.11749525975657E-7</v>
      </c>
      <c r="U207" s="180"/>
      <c r="V207" s="176">
        <f t="shared" si="43"/>
        <v>7.1536670734362318E-4</v>
      </c>
      <c r="W207" s="176"/>
      <c r="Y207" s="182"/>
    </row>
    <row r="208" spans="1:37" s="213" customFormat="1" ht="12.95" customHeight="1" x14ac:dyDescent="0.2">
      <c r="A208" s="112" t="s">
        <v>102</v>
      </c>
      <c r="B208" s="133" t="s">
        <v>84</v>
      </c>
      <c r="C208" s="112">
        <v>54584.535499999998</v>
      </c>
      <c r="D208" s="260">
        <v>2.9999999999999997E-4</v>
      </c>
      <c r="E208" s="176">
        <f t="shared" si="28"/>
        <v>68389.976964953355</v>
      </c>
      <c r="F208" s="176">
        <f t="shared" si="35"/>
        <v>68390</v>
      </c>
      <c r="G208" s="179">
        <f t="shared" si="40"/>
        <v>-7.8853142476873472E-3</v>
      </c>
      <c r="H208" s="176"/>
      <c r="I208" s="176"/>
      <c r="J208" s="176"/>
      <c r="K208" s="176">
        <f t="shared" si="41"/>
        <v>-7.8853142476873472E-3</v>
      </c>
      <c r="L208" s="176"/>
      <c r="M208" s="176"/>
      <c r="N208" s="176"/>
      <c r="O208" s="176">
        <f t="shared" ca="1" si="36"/>
        <v>-9.0437880313380403E-3</v>
      </c>
      <c r="P208" s="182">
        <f t="shared" si="29"/>
        <v>-9.8128451103519643E-3</v>
      </c>
      <c r="Q208" s="212">
        <f t="shared" si="31"/>
        <v>39566.035499999998</v>
      </c>
      <c r="R208" s="182">
        <f t="shared" si="42"/>
        <v>3.7153752265246028E-6</v>
      </c>
      <c r="S208" s="220">
        <v>1</v>
      </c>
      <c r="T208" s="176">
        <f t="shared" si="30"/>
        <v>3.7153752265246028E-6</v>
      </c>
      <c r="U208" s="180"/>
      <c r="V208" s="176">
        <f t="shared" si="43"/>
        <v>1.927530862664617E-3</v>
      </c>
      <c r="W208" s="176"/>
      <c r="Y208" s="182"/>
    </row>
    <row r="209" spans="1:37" ht="12.95" customHeight="1" x14ac:dyDescent="0.2">
      <c r="A209" s="15" t="s">
        <v>254</v>
      </c>
      <c r="B209" s="133" t="s">
        <v>83</v>
      </c>
      <c r="C209" s="112">
        <v>54597.371500000001</v>
      </c>
      <c r="D209" s="260" t="s">
        <v>203</v>
      </c>
      <c r="E209" s="176">
        <f t="shared" si="28"/>
        <v>68427.47424778725</v>
      </c>
      <c r="F209" s="176">
        <f t="shared" si="35"/>
        <v>68427.5</v>
      </c>
      <c r="G209" s="179">
        <f t="shared" si="40"/>
        <v>-8.8154494951595552E-3</v>
      </c>
      <c r="J209" s="176">
        <f>G209</f>
        <v>-8.8154494951595552E-3</v>
      </c>
      <c r="O209" s="176">
        <f t="shared" ca="1" si="36"/>
        <v>-9.1888241410826299E-3</v>
      </c>
      <c r="P209" s="182">
        <f t="shared" si="29"/>
        <v>-9.9053926813088E-3</v>
      </c>
      <c r="Q209" s="212">
        <f t="shared" si="31"/>
        <v>39578.871500000001</v>
      </c>
      <c r="R209" s="182">
        <f t="shared" si="42"/>
        <v>1.1879761490331674E-6</v>
      </c>
      <c r="S209" s="220">
        <v>1</v>
      </c>
      <c r="T209" s="176">
        <f t="shared" si="30"/>
        <v>1.1879761490331674E-6</v>
      </c>
      <c r="V209" s="176">
        <f t="shared" si="43"/>
        <v>1.0899431861492448E-3</v>
      </c>
      <c r="Y209" s="182"/>
      <c r="AH209" s="225"/>
      <c r="AI209" s="225"/>
      <c r="AJ209" s="226"/>
      <c r="AK209" s="225"/>
    </row>
    <row r="210" spans="1:37" ht="12.95" customHeight="1" x14ac:dyDescent="0.2">
      <c r="A210" s="15" t="s">
        <v>212</v>
      </c>
      <c r="B210" s="133" t="s">
        <v>84</v>
      </c>
      <c r="C210" s="112">
        <v>54610.379099999998</v>
      </c>
      <c r="D210" s="260">
        <v>2.0000000000000001E-4</v>
      </c>
      <c r="E210" s="176">
        <f t="shared" si="28"/>
        <v>68465.472818696391</v>
      </c>
      <c r="F210" s="176">
        <f t="shared" si="35"/>
        <v>68465.5</v>
      </c>
      <c r="G210" s="179">
        <f t="shared" si="40"/>
        <v>-9.3046532056177966E-3</v>
      </c>
      <c r="K210" s="176">
        <f t="shared" ref="K210:K220" si="44">G210</f>
        <v>-9.3046532056177966E-3</v>
      </c>
      <c r="O210" s="176">
        <f t="shared" ca="1" si="36"/>
        <v>-9.3357940656238481E-3</v>
      </c>
      <c r="P210" s="182">
        <f t="shared" si="29"/>
        <v>-9.9993777744961654E-3</v>
      </c>
      <c r="Q210" s="212">
        <f t="shared" si="31"/>
        <v>39591.879099999998</v>
      </c>
      <c r="R210" s="182">
        <f t="shared" si="42"/>
        <v>4.8264222660323528E-7</v>
      </c>
      <c r="S210" s="220">
        <v>1</v>
      </c>
      <c r="T210" s="176">
        <f t="shared" si="30"/>
        <v>4.8264222660323528E-7</v>
      </c>
      <c r="V210" s="176">
        <f t="shared" si="43"/>
        <v>6.9472456887836875E-4</v>
      </c>
      <c r="Y210" s="182"/>
      <c r="AH210" s="225"/>
      <c r="AI210" s="225"/>
      <c r="AJ210" s="226"/>
      <c r="AK210" s="225"/>
    </row>
    <row r="211" spans="1:37" ht="12.95" customHeight="1" x14ac:dyDescent="0.2">
      <c r="A211" s="15" t="s">
        <v>212</v>
      </c>
      <c r="B211" s="133" t="s">
        <v>84</v>
      </c>
      <c r="C211" s="112">
        <v>54610.379099999998</v>
      </c>
      <c r="D211" s="260">
        <v>2.0000000000000001E-4</v>
      </c>
      <c r="E211" s="176">
        <f t="shared" si="28"/>
        <v>68465.472818696391</v>
      </c>
      <c r="F211" s="176">
        <f t="shared" si="35"/>
        <v>68465.5</v>
      </c>
      <c r="G211" s="179">
        <f t="shared" si="40"/>
        <v>-9.3046532056177966E-3</v>
      </c>
      <c r="K211" s="176">
        <f t="shared" si="44"/>
        <v>-9.3046532056177966E-3</v>
      </c>
      <c r="O211" s="176">
        <f t="shared" ca="1" si="36"/>
        <v>-9.3357940656238481E-3</v>
      </c>
      <c r="P211" s="182">
        <f t="shared" si="29"/>
        <v>-9.9993777744961654E-3</v>
      </c>
      <c r="Q211" s="212">
        <f t="shared" si="31"/>
        <v>39591.879099999998</v>
      </c>
      <c r="R211" s="182">
        <f t="shared" si="42"/>
        <v>4.8264222660323528E-7</v>
      </c>
      <c r="S211" s="220">
        <v>1</v>
      </c>
      <c r="T211" s="176">
        <f t="shared" si="30"/>
        <v>4.8264222660323528E-7</v>
      </c>
      <c r="V211" s="176">
        <f t="shared" si="43"/>
        <v>6.9472456887836875E-4</v>
      </c>
      <c r="W211" s="213"/>
      <c r="Y211" s="182"/>
      <c r="AH211" s="225"/>
      <c r="AI211" s="225"/>
      <c r="AJ211" s="226"/>
      <c r="AK211" s="225"/>
    </row>
    <row r="212" spans="1:37" ht="12.95" customHeight="1" x14ac:dyDescent="0.2">
      <c r="A212" s="112" t="s">
        <v>103</v>
      </c>
      <c r="B212" s="133" t="s">
        <v>83</v>
      </c>
      <c r="C212" s="112">
        <v>54610.379200000003</v>
      </c>
      <c r="D212" s="260">
        <v>6.9999999999999999E-4</v>
      </c>
      <c r="E212" s="176">
        <f t="shared" si="28"/>
        <v>68465.473110822335</v>
      </c>
      <c r="F212" s="176">
        <f t="shared" si="35"/>
        <v>68465.5</v>
      </c>
      <c r="G212" s="179">
        <f t="shared" si="40"/>
        <v>-9.2046532008680515E-3</v>
      </c>
      <c r="K212" s="176">
        <f t="shared" si="44"/>
        <v>-9.2046532008680515E-3</v>
      </c>
      <c r="O212" s="176">
        <f t="shared" ca="1" si="36"/>
        <v>-9.3357940656238481E-3</v>
      </c>
      <c r="P212" s="182">
        <f t="shared" si="29"/>
        <v>-9.9993777744961654E-3</v>
      </c>
      <c r="Q212" s="212">
        <f t="shared" si="31"/>
        <v>39591.879200000003</v>
      </c>
      <c r="R212" s="182">
        <f t="shared" si="42"/>
        <v>6.3158714792838737E-7</v>
      </c>
      <c r="S212" s="220">
        <v>1</v>
      </c>
      <c r="T212" s="176">
        <f t="shared" si="30"/>
        <v>6.3158714792838737E-7</v>
      </c>
      <c r="V212" s="176">
        <f t="shared" si="43"/>
        <v>7.9472457362811388E-4</v>
      </c>
      <c r="W212" s="213"/>
      <c r="Y212" s="182"/>
      <c r="AH212" s="225"/>
      <c r="AI212" s="225"/>
      <c r="AJ212" s="226"/>
      <c r="AK212" s="225"/>
    </row>
    <row r="213" spans="1:37" ht="12.95" customHeight="1" x14ac:dyDescent="0.2">
      <c r="A213" s="15" t="s">
        <v>211</v>
      </c>
      <c r="B213" s="133" t="s">
        <v>83</v>
      </c>
      <c r="C213" s="112">
        <v>54612.606099999997</v>
      </c>
      <c r="D213" s="260">
        <v>2.0000000000000001E-4</v>
      </c>
      <c r="E213" s="176">
        <f t="shared" ref="E213:E276" si="45">+(C213-C$7)/C$8</f>
        <v>68471.978462890154</v>
      </c>
      <c r="F213" s="176">
        <f t="shared" si="35"/>
        <v>68472</v>
      </c>
      <c r="G213" s="179">
        <f t="shared" si="40"/>
        <v>-7.3725433176150545E-3</v>
      </c>
      <c r="K213" s="176">
        <f t="shared" si="44"/>
        <v>-7.3725433176150545E-3</v>
      </c>
      <c r="O213" s="176">
        <f t="shared" ca="1" si="36"/>
        <v>-9.360933657979631E-3</v>
      </c>
      <c r="P213" s="182">
        <f t="shared" ref="P213:P276" si="46">+D$11+D$12*F213+D$13*F213^2</f>
        <v>-1.0015474694208604E-2</v>
      </c>
      <c r="Q213" s="212">
        <f t="shared" si="31"/>
        <v>39594.106099999997</v>
      </c>
      <c r="R213" s="182">
        <f t="shared" si="42"/>
        <v>6.9850862613826728E-6</v>
      </c>
      <c r="S213" s="220">
        <v>1</v>
      </c>
      <c r="T213" s="176">
        <f t="shared" ref="T213:T276" si="47">+S213*R213</f>
        <v>6.9850862613826728E-6</v>
      </c>
      <c r="V213" s="176">
        <f t="shared" si="43"/>
        <v>2.6429313765935492E-3</v>
      </c>
      <c r="Y213" s="182"/>
    </row>
    <row r="214" spans="1:37" s="213" customFormat="1" ht="12.95" customHeight="1" x14ac:dyDescent="0.2">
      <c r="A214" s="15" t="s">
        <v>211</v>
      </c>
      <c r="B214" s="133" t="s">
        <v>83</v>
      </c>
      <c r="C214" s="112">
        <v>54612.606099999997</v>
      </c>
      <c r="D214" s="260">
        <v>2.0000000000000001E-4</v>
      </c>
      <c r="E214" s="176">
        <f t="shared" si="45"/>
        <v>68471.978462890154</v>
      </c>
      <c r="F214" s="214">
        <f t="shared" si="35"/>
        <v>68472</v>
      </c>
      <c r="G214" s="179">
        <f t="shared" si="40"/>
        <v>-7.3725433176150545E-3</v>
      </c>
      <c r="H214" s="176"/>
      <c r="I214" s="176"/>
      <c r="J214" s="176"/>
      <c r="K214" s="176">
        <f t="shared" si="44"/>
        <v>-7.3725433176150545E-3</v>
      </c>
      <c r="L214" s="176"/>
      <c r="M214" s="176"/>
      <c r="N214" s="176"/>
      <c r="O214" s="176">
        <f t="shared" ca="1" si="36"/>
        <v>-9.360933657979631E-3</v>
      </c>
      <c r="P214" s="182">
        <f t="shared" si="46"/>
        <v>-1.0015474694208604E-2</v>
      </c>
      <c r="Q214" s="212">
        <f t="shared" si="31"/>
        <v>39594.106099999997</v>
      </c>
      <c r="R214" s="182">
        <f t="shared" si="42"/>
        <v>6.9850862613826728E-6</v>
      </c>
      <c r="S214" s="220">
        <v>1</v>
      </c>
      <c r="T214" s="176">
        <f t="shared" si="47"/>
        <v>6.9850862613826728E-6</v>
      </c>
      <c r="U214" s="180"/>
      <c r="V214" s="176">
        <f t="shared" si="43"/>
        <v>2.6429313765935492E-3</v>
      </c>
      <c r="W214" s="176"/>
    </row>
    <row r="215" spans="1:37" ht="12.95" customHeight="1" x14ac:dyDescent="0.2">
      <c r="A215" s="15" t="s">
        <v>213</v>
      </c>
      <c r="B215" s="133" t="s">
        <v>84</v>
      </c>
      <c r="C215" s="112">
        <v>54894.842600000004</v>
      </c>
      <c r="D215" s="260">
        <v>2.0000000000000001E-4</v>
      </c>
      <c r="E215" s="176">
        <f t="shared" si="45"/>
        <v>69296.464429433094</v>
      </c>
      <c r="F215" s="214">
        <f t="shared" si="35"/>
        <v>69296.5</v>
      </c>
      <c r="G215" s="179">
        <f t="shared" si="40"/>
        <v>-1.2176450196420774E-2</v>
      </c>
      <c r="K215" s="176">
        <f t="shared" si="44"/>
        <v>-1.2176450196420774E-2</v>
      </c>
      <c r="O215" s="176">
        <f t="shared" ca="1" si="36"/>
        <v>-1.254979425756475E-2</v>
      </c>
      <c r="P215" s="182">
        <f t="shared" si="46"/>
        <v>-1.2105918892410361E-2</v>
      </c>
      <c r="Q215" s="212">
        <f t="shared" si="31"/>
        <v>39876.342600000004</v>
      </c>
      <c r="R215" s="182">
        <f t="shared" si="42"/>
        <v>4.9746648454092648E-9</v>
      </c>
      <c r="S215" s="220">
        <v>1</v>
      </c>
      <c r="T215" s="176">
        <f t="shared" si="47"/>
        <v>4.9746648454092648E-9</v>
      </c>
      <c r="V215" s="176">
        <f t="shared" si="43"/>
        <v>-7.0531304010412743E-5</v>
      </c>
      <c r="W215" s="213"/>
      <c r="Y215" s="182"/>
    </row>
    <row r="216" spans="1:37" ht="12.95" customHeight="1" x14ac:dyDescent="0.2">
      <c r="A216" s="15" t="s">
        <v>213</v>
      </c>
      <c r="B216" s="133" t="s">
        <v>84</v>
      </c>
      <c r="C216" s="112">
        <v>54894.842600000004</v>
      </c>
      <c r="D216" s="260">
        <v>2.0000000000000001E-4</v>
      </c>
      <c r="E216" s="176">
        <f t="shared" si="45"/>
        <v>69296.464429433094</v>
      </c>
      <c r="F216" s="214">
        <f t="shared" si="35"/>
        <v>69296.5</v>
      </c>
      <c r="G216" s="179">
        <f t="shared" si="40"/>
        <v>-1.2176450196420774E-2</v>
      </c>
      <c r="K216" s="176">
        <f t="shared" si="44"/>
        <v>-1.2176450196420774E-2</v>
      </c>
      <c r="O216" s="176">
        <f t="shared" ca="1" si="36"/>
        <v>-1.254979425756475E-2</v>
      </c>
      <c r="P216" s="182">
        <f t="shared" si="46"/>
        <v>-1.2105918892410361E-2</v>
      </c>
      <c r="Q216" s="212">
        <f t="shared" si="31"/>
        <v>39876.342600000004</v>
      </c>
      <c r="R216" s="182">
        <f t="shared" si="42"/>
        <v>4.9746648454092648E-9</v>
      </c>
      <c r="S216" s="220">
        <v>1</v>
      </c>
      <c r="T216" s="176">
        <f t="shared" si="47"/>
        <v>4.9746648454092648E-9</v>
      </c>
      <c r="V216" s="176">
        <f t="shared" si="43"/>
        <v>-7.0531304010412743E-5</v>
      </c>
      <c r="Y216" s="182"/>
    </row>
    <row r="217" spans="1:37" ht="12.95" customHeight="1" x14ac:dyDescent="0.2">
      <c r="A217" s="15" t="s">
        <v>213</v>
      </c>
      <c r="B217" s="133" t="s">
        <v>84</v>
      </c>
      <c r="C217" s="112">
        <v>54938.659</v>
      </c>
      <c r="D217" s="260">
        <v>2.9999999999999997E-4</v>
      </c>
      <c r="E217" s="176">
        <f t="shared" si="45"/>
        <v>69424.463490165595</v>
      </c>
      <c r="F217" s="214">
        <f t="shared" si="35"/>
        <v>69424.5</v>
      </c>
      <c r="G217" s="179">
        <f t="shared" si="40"/>
        <v>-1.2497978488681838E-2</v>
      </c>
      <c r="K217" s="176">
        <f t="shared" si="44"/>
        <v>-1.2497978488681838E-2</v>
      </c>
      <c r="O217" s="176">
        <f t="shared" ca="1" si="36"/>
        <v>-1.3044850845493061E-2</v>
      </c>
      <c r="P217" s="182">
        <f t="shared" si="46"/>
        <v>-1.2439101347713144E-2</v>
      </c>
      <c r="Q217" s="212">
        <f t="shared" ref="Q217:Q280" si="48">+C217-15018.5</f>
        <v>39920.159</v>
      </c>
      <c r="R217" s="182">
        <f t="shared" si="42"/>
        <v>3.4665177286474532E-9</v>
      </c>
      <c r="S217" s="220">
        <v>1</v>
      </c>
      <c r="T217" s="176">
        <f t="shared" si="47"/>
        <v>3.4665177286474532E-9</v>
      </c>
      <c r="V217" s="176">
        <f t="shared" si="43"/>
        <v>-5.8877140968693897E-5</v>
      </c>
      <c r="AH217" s="225"/>
      <c r="AI217" s="225"/>
      <c r="AJ217" s="226"/>
      <c r="AK217" s="225"/>
    </row>
    <row r="218" spans="1:37" ht="12.95" customHeight="1" x14ac:dyDescent="0.2">
      <c r="A218" s="15" t="s">
        <v>213</v>
      </c>
      <c r="B218" s="133" t="s">
        <v>84</v>
      </c>
      <c r="C218" s="112">
        <v>54938.659</v>
      </c>
      <c r="D218" s="260">
        <v>2.9999999999999997E-4</v>
      </c>
      <c r="E218" s="176">
        <f t="shared" si="45"/>
        <v>69424.463490165595</v>
      </c>
      <c r="F218" s="214">
        <f t="shared" si="35"/>
        <v>69424.5</v>
      </c>
      <c r="G218" s="179">
        <f t="shared" si="40"/>
        <v>-1.2497978488681838E-2</v>
      </c>
      <c r="K218" s="176">
        <f t="shared" si="44"/>
        <v>-1.2497978488681838E-2</v>
      </c>
      <c r="O218" s="176">
        <f t="shared" ca="1" si="36"/>
        <v>-1.3044850845493061E-2</v>
      </c>
      <c r="P218" s="182">
        <f t="shared" si="46"/>
        <v>-1.2439101347713144E-2</v>
      </c>
      <c r="Q218" s="212">
        <f t="shared" si="48"/>
        <v>39920.159</v>
      </c>
      <c r="R218" s="182">
        <f t="shared" si="42"/>
        <v>3.4665177286474532E-9</v>
      </c>
      <c r="S218" s="220">
        <v>1</v>
      </c>
      <c r="T218" s="176">
        <f t="shared" si="47"/>
        <v>3.4665177286474532E-9</v>
      </c>
      <c r="V218" s="176">
        <f t="shared" si="43"/>
        <v>-5.8877140968693897E-5</v>
      </c>
      <c r="W218" s="213"/>
      <c r="Y218" s="182"/>
    </row>
    <row r="219" spans="1:37" ht="12.95" customHeight="1" x14ac:dyDescent="0.2">
      <c r="A219" s="15" t="s">
        <v>213</v>
      </c>
      <c r="B219" s="133" t="s">
        <v>83</v>
      </c>
      <c r="C219" s="112">
        <v>54945.678</v>
      </c>
      <c r="D219" s="260">
        <v>4.0000000000000002E-4</v>
      </c>
      <c r="E219" s="176">
        <f t="shared" si="45"/>
        <v>69444.967808349684</v>
      </c>
      <c r="F219" s="214">
        <f t="shared" si="35"/>
        <v>69445</v>
      </c>
      <c r="G219" s="179">
        <f t="shared" si="40"/>
        <v>-1.1019785757525824E-2</v>
      </c>
      <c r="K219" s="176">
        <f t="shared" si="44"/>
        <v>-1.1019785757525824E-2</v>
      </c>
      <c r="O219" s="176">
        <f t="shared" ca="1" si="36"/>
        <v>-1.31241372521535E-2</v>
      </c>
      <c r="P219" s="182">
        <f t="shared" si="46"/>
        <v>-1.2492678588868489E-2</v>
      </c>
      <c r="Q219" s="212">
        <f t="shared" si="48"/>
        <v>39927.178</v>
      </c>
      <c r="R219" s="182">
        <f t="shared" si="42"/>
        <v>2.1694132926206116E-6</v>
      </c>
      <c r="S219" s="220">
        <v>1</v>
      </c>
      <c r="T219" s="176">
        <f t="shared" si="47"/>
        <v>2.1694132926206116E-6</v>
      </c>
      <c r="V219" s="176">
        <f t="shared" si="43"/>
        <v>1.4728928313426648E-3</v>
      </c>
      <c r="W219" s="213"/>
      <c r="Y219" s="182"/>
    </row>
    <row r="220" spans="1:37" ht="12.95" customHeight="1" x14ac:dyDescent="0.2">
      <c r="A220" s="15" t="s">
        <v>213</v>
      </c>
      <c r="B220" s="133" t="s">
        <v>83</v>
      </c>
      <c r="C220" s="112">
        <v>54945.678</v>
      </c>
      <c r="D220" s="260">
        <v>4.0000000000000002E-4</v>
      </c>
      <c r="E220" s="176">
        <f t="shared" si="45"/>
        <v>69444.967808349684</v>
      </c>
      <c r="F220" s="214">
        <f t="shared" si="35"/>
        <v>69445</v>
      </c>
      <c r="G220" s="179">
        <f t="shared" si="40"/>
        <v>-1.1019785757525824E-2</v>
      </c>
      <c r="K220" s="176">
        <f t="shared" si="44"/>
        <v>-1.1019785757525824E-2</v>
      </c>
      <c r="O220" s="176">
        <f t="shared" ca="1" si="36"/>
        <v>-1.31241372521535E-2</v>
      </c>
      <c r="P220" s="182">
        <f t="shared" si="46"/>
        <v>-1.2492678588868489E-2</v>
      </c>
      <c r="Q220" s="212">
        <f t="shared" si="48"/>
        <v>39927.178</v>
      </c>
      <c r="R220" s="182">
        <f t="shared" si="42"/>
        <v>2.1694132926206116E-6</v>
      </c>
      <c r="S220" s="220">
        <v>1</v>
      </c>
      <c r="T220" s="176">
        <f t="shared" si="47"/>
        <v>2.1694132926206116E-6</v>
      </c>
      <c r="V220" s="176">
        <f t="shared" si="43"/>
        <v>1.4728928313426648E-3</v>
      </c>
      <c r="W220" s="213"/>
      <c r="Y220" s="182"/>
    </row>
    <row r="221" spans="1:37" ht="12.95" customHeight="1" x14ac:dyDescent="0.2">
      <c r="A221" s="112" t="s">
        <v>106</v>
      </c>
      <c r="B221" s="133" t="s">
        <v>83</v>
      </c>
      <c r="C221" s="112">
        <v>54953.378700000001</v>
      </c>
      <c r="D221" s="260">
        <v>2.9999999999999997E-4</v>
      </c>
      <c r="E221" s="176">
        <f t="shared" si="45"/>
        <v>69467.463548916756</v>
      </c>
      <c r="F221" s="214">
        <f t="shared" si="35"/>
        <v>69467.5</v>
      </c>
      <c r="G221" s="179">
        <f t="shared" si="40"/>
        <v>-1.2477866905101109E-2</v>
      </c>
      <c r="J221" s="176">
        <f>G221</f>
        <v>-1.2477866905101109E-2</v>
      </c>
      <c r="K221" s="213"/>
      <c r="O221" s="176">
        <f t="shared" ca="1" si="36"/>
        <v>-1.3211158918000232E-2</v>
      </c>
      <c r="P221" s="182">
        <f t="shared" si="46"/>
        <v>-1.2551551521752302E-2</v>
      </c>
      <c r="Q221" s="212">
        <f t="shared" si="48"/>
        <v>39934.878700000001</v>
      </c>
      <c r="R221" s="182">
        <f t="shared" si="42"/>
        <v>5.4294227310332474E-9</v>
      </c>
      <c r="S221" s="220">
        <v>1</v>
      </c>
      <c r="T221" s="176">
        <f t="shared" si="47"/>
        <v>5.4294227310332474E-9</v>
      </c>
      <c r="V221" s="176">
        <f t="shared" si="43"/>
        <v>7.3684616651192858E-5</v>
      </c>
      <c r="W221" s="213"/>
      <c r="Y221" s="182"/>
    </row>
    <row r="222" spans="1:37" ht="12.95" customHeight="1" x14ac:dyDescent="0.2">
      <c r="A222" s="15" t="s">
        <v>213</v>
      </c>
      <c r="B222" s="133" t="s">
        <v>83</v>
      </c>
      <c r="C222" s="112">
        <v>54982.646800000002</v>
      </c>
      <c r="D222" s="260">
        <v>2.9999999999999997E-4</v>
      </c>
      <c r="E222" s="176">
        <f t="shared" si="45"/>
        <v>69552.963254721559</v>
      </c>
      <c r="F222" s="214">
        <f t="shared" si="35"/>
        <v>69553</v>
      </c>
      <c r="G222" s="179">
        <f t="shared" si="40"/>
        <v>-1.2578575260704383E-2</v>
      </c>
      <c r="K222" s="176">
        <f t="shared" ref="K222:K232" si="49">G222</f>
        <v>-1.2578575260704383E-2</v>
      </c>
      <c r="O222" s="176">
        <f t="shared" ca="1" si="36"/>
        <v>-1.3541841248218001E-2</v>
      </c>
      <c r="P222" s="182">
        <f t="shared" si="46"/>
        <v>-1.2775923816010282E-2</v>
      </c>
      <c r="Q222" s="212">
        <f t="shared" si="48"/>
        <v>39964.146800000002</v>
      </c>
      <c r="R222" s="182">
        <f t="shared" si="42"/>
        <v>3.894645228132526E-8</v>
      </c>
      <c r="S222" s="220">
        <v>1</v>
      </c>
      <c r="T222" s="176">
        <f t="shared" si="47"/>
        <v>3.894645228132526E-8</v>
      </c>
      <c r="V222" s="176">
        <f t="shared" si="43"/>
        <v>1.9734855530589845E-4</v>
      </c>
      <c r="Y222" s="182"/>
    </row>
    <row r="223" spans="1:37" ht="12.95" customHeight="1" x14ac:dyDescent="0.2">
      <c r="A223" s="15" t="s">
        <v>213</v>
      </c>
      <c r="B223" s="133" t="s">
        <v>83</v>
      </c>
      <c r="C223" s="112">
        <v>54982.646800000002</v>
      </c>
      <c r="D223" s="260">
        <v>2.9999999999999997E-4</v>
      </c>
      <c r="E223" s="176">
        <f t="shared" si="45"/>
        <v>69552.963254721559</v>
      </c>
      <c r="F223" s="214">
        <f t="shared" si="35"/>
        <v>69553</v>
      </c>
      <c r="G223" s="179">
        <f t="shared" si="40"/>
        <v>-1.2578575260704383E-2</v>
      </c>
      <c r="K223" s="176">
        <f t="shared" si="49"/>
        <v>-1.2578575260704383E-2</v>
      </c>
      <c r="O223" s="176">
        <f t="shared" ca="1" si="36"/>
        <v>-1.3541841248218001E-2</v>
      </c>
      <c r="P223" s="182">
        <f t="shared" si="46"/>
        <v>-1.2775923816010282E-2</v>
      </c>
      <c r="Q223" s="212">
        <f t="shared" si="48"/>
        <v>39964.146800000002</v>
      </c>
      <c r="R223" s="182">
        <f t="shared" si="42"/>
        <v>3.894645228132526E-8</v>
      </c>
      <c r="S223" s="220">
        <v>1</v>
      </c>
      <c r="T223" s="176">
        <f t="shared" si="47"/>
        <v>3.894645228132526E-8</v>
      </c>
      <c r="V223" s="176">
        <f t="shared" si="43"/>
        <v>1.9734855530589845E-4</v>
      </c>
      <c r="Y223" s="182"/>
    </row>
    <row r="224" spans="1:37" s="213" customFormat="1" ht="12.95" customHeight="1" x14ac:dyDescent="0.2">
      <c r="A224" s="15" t="s">
        <v>213</v>
      </c>
      <c r="B224" s="133" t="s">
        <v>84</v>
      </c>
      <c r="C224" s="112">
        <v>55000.271200000003</v>
      </c>
      <c r="D224" s="260">
        <v>1E-4</v>
      </c>
      <c r="E224" s="176">
        <f t="shared" si="45"/>
        <v>69604.448695012732</v>
      </c>
      <c r="F224" s="214">
        <f t="shared" si="35"/>
        <v>69604.5</v>
      </c>
      <c r="G224" s="179">
        <f t="shared" si="40"/>
        <v>-1.7562627661391161E-2</v>
      </c>
      <c r="H224" s="176"/>
      <c r="I224" s="176"/>
      <c r="J224" s="176"/>
      <c r="K224" s="176">
        <f t="shared" si="49"/>
        <v>-1.7562627661391161E-2</v>
      </c>
      <c r="L224" s="176"/>
      <c r="M224" s="176"/>
      <c r="N224" s="176"/>
      <c r="O224" s="176">
        <f t="shared" ca="1" si="36"/>
        <v>-1.3741024172267302E-2</v>
      </c>
      <c r="P224" s="182">
        <f t="shared" si="46"/>
        <v>-1.2911572625469603E-2</v>
      </c>
      <c r="Q224" s="212">
        <f t="shared" si="48"/>
        <v>39981.771200000003</v>
      </c>
      <c r="R224" s="182">
        <f t="shared" si="42"/>
        <v>2.1632312947171289E-5</v>
      </c>
      <c r="S224" s="220">
        <v>1</v>
      </c>
      <c r="T224" s="176">
        <f t="shared" si="47"/>
        <v>2.1632312947171289E-5</v>
      </c>
      <c r="U224" s="180"/>
      <c r="V224" s="176">
        <f t="shared" si="43"/>
        <v>-4.6510550359215586E-3</v>
      </c>
      <c r="W224" s="176"/>
    </row>
    <row r="225" spans="1:23" s="213" customFormat="1" ht="12.95" customHeight="1" x14ac:dyDescent="0.2">
      <c r="A225" s="15" t="s">
        <v>213</v>
      </c>
      <c r="B225" s="133" t="s">
        <v>84</v>
      </c>
      <c r="C225" s="112">
        <v>55000.271200000003</v>
      </c>
      <c r="D225" s="260">
        <v>1E-4</v>
      </c>
      <c r="E225" s="176">
        <f t="shared" si="45"/>
        <v>69604.448695012732</v>
      </c>
      <c r="F225" s="214">
        <f t="shared" si="35"/>
        <v>69604.5</v>
      </c>
      <c r="G225" s="179">
        <f t="shared" si="40"/>
        <v>-1.7562627661391161E-2</v>
      </c>
      <c r="K225" s="176">
        <f t="shared" si="49"/>
        <v>-1.7562627661391161E-2</v>
      </c>
      <c r="L225" s="176"/>
      <c r="M225" s="176"/>
      <c r="N225" s="176"/>
      <c r="O225" s="176">
        <f t="shared" ref="O225:O256" ca="1" si="50">+C$11+C$12*F225</f>
        <v>-1.3741024172267302E-2</v>
      </c>
      <c r="P225" s="182">
        <f t="shared" si="46"/>
        <v>-1.2911572625469603E-2</v>
      </c>
      <c r="Q225" s="212">
        <f t="shared" si="48"/>
        <v>39981.771200000003</v>
      </c>
      <c r="R225" s="182">
        <f t="shared" si="42"/>
        <v>2.1632312947171289E-5</v>
      </c>
      <c r="S225" s="220">
        <v>1</v>
      </c>
      <c r="T225" s="176">
        <f t="shared" si="47"/>
        <v>2.1632312947171289E-5</v>
      </c>
      <c r="U225" s="180"/>
      <c r="V225" s="176">
        <f t="shared" si="43"/>
        <v>-4.6510550359215586E-3</v>
      </c>
      <c r="W225" s="176"/>
    </row>
    <row r="226" spans="1:23" ht="12.95" customHeight="1" x14ac:dyDescent="0.2">
      <c r="A226" s="15" t="s">
        <v>244</v>
      </c>
      <c r="B226" s="133" t="s">
        <v>83</v>
      </c>
      <c r="C226" s="112">
        <v>55196.420680000003</v>
      </c>
      <c r="D226" s="260" t="s">
        <v>203</v>
      </c>
      <c r="E226" s="176">
        <f t="shared" si="45"/>
        <v>70177.452164105824</v>
      </c>
      <c r="F226" s="214">
        <f t="shared" si="35"/>
        <v>70177.5</v>
      </c>
      <c r="G226" s="179">
        <f t="shared" si="40"/>
        <v>-1.6375094179238658E-2</v>
      </c>
      <c r="K226" s="176">
        <f t="shared" si="49"/>
        <v>-1.6375094179238658E-2</v>
      </c>
      <c r="O226" s="176">
        <f t="shared" ca="1" si="50"/>
        <v>-1.5957175929165179E-2</v>
      </c>
      <c r="P226" s="182">
        <f t="shared" si="46"/>
        <v>-1.4446218778356779E-2</v>
      </c>
      <c r="Q226" s="212">
        <f t="shared" si="48"/>
        <v>40177.920680000003</v>
      </c>
      <c r="R226" s="182">
        <f t="shared" si="42"/>
        <v>3.7205603121272324E-6</v>
      </c>
      <c r="S226" s="220">
        <v>1</v>
      </c>
      <c r="T226" s="176">
        <f t="shared" si="47"/>
        <v>3.7205603121272324E-6</v>
      </c>
      <c r="V226" s="176">
        <f t="shared" si="43"/>
        <v>-1.9288754008818798E-3</v>
      </c>
    </row>
    <row r="227" spans="1:23" s="213" customFormat="1" ht="12.95" customHeight="1" x14ac:dyDescent="0.2">
      <c r="A227" s="112" t="s">
        <v>209</v>
      </c>
      <c r="B227" s="133"/>
      <c r="C227" s="228">
        <v>55212.339979999997</v>
      </c>
      <c r="D227" s="260">
        <v>5.9999999999999995E-4</v>
      </c>
      <c r="E227" s="176">
        <f t="shared" si="45"/>
        <v>70223.956565369241</v>
      </c>
      <c r="F227" s="214">
        <f t="shared" si="35"/>
        <v>70224</v>
      </c>
      <c r="G227" s="179">
        <f t="shared" si="40"/>
        <v>-1.4868461883452255E-2</v>
      </c>
      <c r="H227" s="176"/>
      <c r="I227" s="176"/>
      <c r="J227" s="176"/>
      <c r="K227" s="176">
        <f t="shared" si="49"/>
        <v>-1.4868461883452255E-2</v>
      </c>
      <c r="L227" s="176"/>
      <c r="M227" s="176"/>
      <c r="N227" s="176"/>
      <c r="O227" s="176">
        <f t="shared" ca="1" si="50"/>
        <v>-1.6137020705248473E-2</v>
      </c>
      <c r="P227" s="182">
        <f t="shared" si="46"/>
        <v>-1.4572801955395287E-2</v>
      </c>
      <c r="Q227" s="212">
        <f t="shared" si="48"/>
        <v>40193.839979999997</v>
      </c>
      <c r="R227" s="182">
        <f t="shared" si="42"/>
        <v>8.7414793058651654E-8</v>
      </c>
      <c r="S227" s="220">
        <v>1</v>
      </c>
      <c r="T227" s="176">
        <f t="shared" si="47"/>
        <v>8.7414793058651654E-8</v>
      </c>
      <c r="U227" s="180"/>
      <c r="V227" s="176">
        <f t="shared" si="43"/>
        <v>-2.9565992805696828E-4</v>
      </c>
      <c r="W227" s="176"/>
    </row>
    <row r="228" spans="1:23" s="213" customFormat="1" ht="12.95" customHeight="1" x14ac:dyDescent="0.2">
      <c r="A228" s="112" t="s">
        <v>209</v>
      </c>
      <c r="B228" s="133"/>
      <c r="C228" s="228">
        <v>55213.36591</v>
      </c>
      <c r="D228" s="260">
        <v>2.3000000000000001E-4</v>
      </c>
      <c r="E228" s="176">
        <f t="shared" si="45"/>
        <v>70226.953572799728</v>
      </c>
      <c r="F228" s="214">
        <f t="shared" si="35"/>
        <v>70227</v>
      </c>
      <c r="G228" s="179">
        <f t="shared" si="40"/>
        <v>-1.5892872695985716E-2</v>
      </c>
      <c r="H228" s="176"/>
      <c r="I228" s="176"/>
      <c r="J228" s="176"/>
      <c r="K228" s="176">
        <f t="shared" si="49"/>
        <v>-1.5892872695985716E-2</v>
      </c>
      <c r="L228" s="176"/>
      <c r="M228" s="176"/>
      <c r="N228" s="176"/>
      <c r="O228" s="176">
        <f t="shared" ca="1" si="50"/>
        <v>-1.6148623594028078E-2</v>
      </c>
      <c r="P228" s="182">
        <f t="shared" si="46"/>
        <v>-1.4580979148005269E-2</v>
      </c>
      <c r="Q228" s="212">
        <f t="shared" si="48"/>
        <v>40194.86591</v>
      </c>
      <c r="R228" s="182">
        <f t="shared" si="42"/>
        <v>1.7210646812327259E-6</v>
      </c>
      <c r="S228" s="220">
        <v>1</v>
      </c>
      <c r="T228" s="176">
        <f t="shared" si="47"/>
        <v>1.7210646812327259E-6</v>
      </c>
      <c r="U228" s="180"/>
      <c r="V228" s="176">
        <f t="shared" si="43"/>
        <v>-1.3118935479804472E-3</v>
      </c>
    </row>
    <row r="229" spans="1:23" s="213" customFormat="1" ht="12.95" customHeight="1" x14ac:dyDescent="0.2">
      <c r="A229" s="112" t="s">
        <v>209</v>
      </c>
      <c r="B229" s="133"/>
      <c r="C229" s="228">
        <v>55215.418769999997</v>
      </c>
      <c r="D229" s="260">
        <v>1E-4</v>
      </c>
      <c r="E229" s="176">
        <f t="shared" si="45"/>
        <v>70232.950508919879</v>
      </c>
      <c r="F229" s="214">
        <f t="shared" si="35"/>
        <v>70233</v>
      </c>
      <c r="G229" s="179">
        <f t="shared" si="40"/>
        <v>-1.6941694346314762E-2</v>
      </c>
      <c r="H229" s="176"/>
      <c r="I229" s="176"/>
      <c r="J229" s="176"/>
      <c r="K229" s="176">
        <f t="shared" si="49"/>
        <v>-1.6941694346314762E-2</v>
      </c>
      <c r="L229" s="176"/>
      <c r="M229" s="176"/>
      <c r="N229" s="176"/>
      <c r="O229" s="176">
        <f t="shared" ca="1" si="50"/>
        <v>-1.6171829371587176E-2</v>
      </c>
      <c r="P229" s="182">
        <f t="shared" si="46"/>
        <v>-1.4597337364507412E-2</v>
      </c>
      <c r="Q229" s="212">
        <f t="shared" si="48"/>
        <v>40196.918769999997</v>
      </c>
      <c r="R229" s="182">
        <f t="shared" si="42"/>
        <v>5.4960096581488657E-6</v>
      </c>
      <c r="S229" s="220">
        <v>1</v>
      </c>
      <c r="T229" s="176">
        <f t="shared" si="47"/>
        <v>5.4960096581488657E-6</v>
      </c>
      <c r="U229" s="180"/>
      <c r="V229" s="176">
        <f t="shared" si="43"/>
        <v>-2.3443569818073495E-3</v>
      </c>
    </row>
    <row r="230" spans="1:23" s="213" customFormat="1" ht="12.95" customHeight="1" x14ac:dyDescent="0.2">
      <c r="A230" s="15" t="s">
        <v>209</v>
      </c>
      <c r="B230" s="133" t="s">
        <v>83</v>
      </c>
      <c r="C230" s="112">
        <v>55241.263359999997</v>
      </c>
      <c r="D230" s="260" t="s">
        <v>203</v>
      </c>
      <c r="E230" s="176">
        <f t="shared" si="45"/>
        <v>70308.449254709514</v>
      </c>
      <c r="F230" s="214">
        <f t="shared" si="35"/>
        <v>70308.5</v>
      </c>
      <c r="G230" s="179">
        <f t="shared" si="40"/>
        <v>-1.7371033296512906E-2</v>
      </c>
      <c r="H230" s="176"/>
      <c r="I230" s="176"/>
      <c r="J230" s="176"/>
      <c r="K230" s="176">
        <f t="shared" si="49"/>
        <v>-1.7371033296512906E-2</v>
      </c>
      <c r="L230" s="176"/>
      <c r="M230" s="176"/>
      <c r="N230" s="176"/>
      <c r="O230" s="176">
        <f t="shared" ca="1" si="50"/>
        <v>-1.646383540587304E-2</v>
      </c>
      <c r="P230" s="182">
        <f t="shared" si="46"/>
        <v>-1.4803614826582046E-2</v>
      </c>
      <c r="Q230" s="212">
        <f t="shared" si="48"/>
        <v>40222.763359999997</v>
      </c>
      <c r="R230" s="182">
        <f t="shared" si="42"/>
        <v>6.591637599742118E-6</v>
      </c>
      <c r="S230" s="220">
        <v>1</v>
      </c>
      <c r="T230" s="176">
        <f t="shared" si="47"/>
        <v>6.591637599742118E-6</v>
      </c>
      <c r="U230" s="180"/>
      <c r="V230" s="176">
        <f t="shared" si="43"/>
        <v>-2.56741846993086E-3</v>
      </c>
    </row>
    <row r="231" spans="1:23" ht="12.95" customHeight="1" x14ac:dyDescent="0.2">
      <c r="A231" s="15" t="s">
        <v>209</v>
      </c>
      <c r="B231" s="133" t="s">
        <v>84</v>
      </c>
      <c r="C231" s="112">
        <v>55241.435539999999</v>
      </c>
      <c r="D231" s="260" t="s">
        <v>203</v>
      </c>
      <c r="E231" s="176">
        <f t="shared" si="45"/>
        <v>70308.952237115125</v>
      </c>
      <c r="F231" s="214">
        <f t="shared" si="35"/>
        <v>70309</v>
      </c>
      <c r="G231" s="179">
        <f t="shared" si="40"/>
        <v>-1.6350101766875014E-2</v>
      </c>
      <c r="K231" s="176">
        <f t="shared" si="49"/>
        <v>-1.6350101766875014E-2</v>
      </c>
      <c r="O231" s="176">
        <f t="shared" ca="1" si="50"/>
        <v>-1.6465769220669613E-2</v>
      </c>
      <c r="P231" s="182">
        <f t="shared" si="46"/>
        <v>-1.4804983598577515E-2</v>
      </c>
      <c r="Q231" s="212">
        <f t="shared" si="48"/>
        <v>40222.935539999999</v>
      </c>
      <c r="R231" s="182">
        <f t="shared" si="42"/>
        <v>2.3873901540030187E-6</v>
      </c>
      <c r="S231" s="220">
        <v>1</v>
      </c>
      <c r="T231" s="176">
        <f t="shared" si="47"/>
        <v>2.3873901540030187E-6</v>
      </c>
      <c r="V231" s="176">
        <f t="shared" si="43"/>
        <v>-1.545118168297499E-3</v>
      </c>
      <c r="W231" s="213"/>
    </row>
    <row r="232" spans="1:23" ht="12.95" customHeight="1" x14ac:dyDescent="0.2">
      <c r="A232" s="112" t="s">
        <v>209</v>
      </c>
      <c r="B232" s="133"/>
      <c r="C232" s="228">
        <v>55253.245340000001</v>
      </c>
      <c r="D232" s="260">
        <v>1.8000000000000001E-4</v>
      </c>
      <c r="E232" s="176">
        <f t="shared" si="45"/>
        <v>70343.451723778548</v>
      </c>
      <c r="F232" s="214">
        <f t="shared" si="35"/>
        <v>70343.5</v>
      </c>
      <c r="G232" s="179">
        <f t="shared" si="40"/>
        <v>-1.6525826191355009E-2</v>
      </c>
      <c r="K232" s="176">
        <f t="shared" si="49"/>
        <v>-1.6525826191355009E-2</v>
      </c>
      <c r="O232" s="176">
        <f t="shared" ca="1" si="50"/>
        <v>-1.6599202441634708E-2</v>
      </c>
      <c r="P232" s="182">
        <f t="shared" si="46"/>
        <v>-1.4899514537994929E-2</v>
      </c>
      <c r="Q232" s="212">
        <f t="shared" si="48"/>
        <v>40234.745340000001</v>
      </c>
      <c r="R232" s="182">
        <f t="shared" si="42"/>
        <v>2.6448895938547957E-6</v>
      </c>
      <c r="S232" s="220">
        <v>1</v>
      </c>
      <c r="T232" s="176">
        <f t="shared" si="47"/>
        <v>2.6448895938547957E-6</v>
      </c>
      <c r="V232" s="176">
        <f t="shared" si="43"/>
        <v>-1.6263116533600797E-3</v>
      </c>
    </row>
    <row r="233" spans="1:23" ht="12.95" customHeight="1" x14ac:dyDescent="0.2">
      <c r="A233" s="112" t="s">
        <v>107</v>
      </c>
      <c r="B233" s="133" t="s">
        <v>84</v>
      </c>
      <c r="C233" s="112">
        <v>55280.459799999997</v>
      </c>
      <c r="D233" s="260">
        <v>4.0000000000000002E-4</v>
      </c>
      <c r="E233" s="176">
        <f t="shared" si="45"/>
        <v>70422.952214881007</v>
      </c>
      <c r="F233" s="214">
        <f t="shared" si="35"/>
        <v>70423</v>
      </c>
      <c r="G233" s="179">
        <f t="shared" si="40"/>
        <v>-1.635771290602861E-2</v>
      </c>
      <c r="J233" s="176">
        <f>G233</f>
        <v>-1.635771290602861E-2</v>
      </c>
      <c r="O233" s="176">
        <f t="shared" ca="1" si="50"/>
        <v>-1.6906678994293323E-2</v>
      </c>
      <c r="P233" s="182">
        <f t="shared" si="46"/>
        <v>-1.5117989719644898E-2</v>
      </c>
      <c r="Q233" s="212">
        <f t="shared" si="48"/>
        <v>40261.959799999997</v>
      </c>
      <c r="R233" s="182">
        <f t="shared" si="42"/>
        <v>1.5369135788573843E-6</v>
      </c>
      <c r="S233" s="220">
        <v>1</v>
      </c>
      <c r="T233" s="176">
        <f t="shared" si="47"/>
        <v>1.5369135788573843E-6</v>
      </c>
      <c r="V233" s="176">
        <f t="shared" si="43"/>
        <v>-1.2397231863837122E-3</v>
      </c>
    </row>
    <row r="234" spans="1:23" ht="12.95" customHeight="1" x14ac:dyDescent="0.2">
      <c r="A234" s="15" t="s">
        <v>209</v>
      </c>
      <c r="B234" s="133" t="s">
        <v>84</v>
      </c>
      <c r="C234" s="112">
        <v>55293.125659999998</v>
      </c>
      <c r="D234" s="260" t="s">
        <v>203</v>
      </c>
      <c r="E234" s="176">
        <f t="shared" si="45"/>
        <v>70459.952474678023</v>
      </c>
      <c r="F234" s="214">
        <f t="shared" si="35"/>
        <v>70460</v>
      </c>
      <c r="G234" s="179">
        <f t="shared" si="40"/>
        <v>-1.6268779676465783E-2</v>
      </c>
      <c r="K234" s="176">
        <f t="shared" ref="K234:K242" si="51">G234</f>
        <v>-1.6268779676465783E-2</v>
      </c>
      <c r="O234" s="176">
        <f t="shared" ca="1" si="50"/>
        <v>-1.7049781289241339E-2</v>
      </c>
      <c r="P234" s="182">
        <f t="shared" si="46"/>
        <v>-1.5219975821440135E-2</v>
      </c>
      <c r="Q234" s="212">
        <f t="shared" si="48"/>
        <v>40274.625659999998</v>
      </c>
      <c r="R234" s="182">
        <f t="shared" si="42"/>
        <v>1.0999895263166613E-6</v>
      </c>
      <c r="S234" s="220">
        <v>1</v>
      </c>
      <c r="T234" s="176">
        <f t="shared" si="47"/>
        <v>1.0999895263166613E-6</v>
      </c>
      <c r="V234" s="176">
        <f t="shared" si="43"/>
        <v>-1.0488038550256484E-3</v>
      </c>
    </row>
    <row r="235" spans="1:23" ht="12.95" customHeight="1" x14ac:dyDescent="0.2">
      <c r="A235" s="15" t="s">
        <v>209</v>
      </c>
      <c r="B235" s="133" t="s">
        <v>83</v>
      </c>
      <c r="C235" s="112">
        <v>55293.294970000003</v>
      </c>
      <c r="D235" s="260" t="s">
        <v>203</v>
      </c>
      <c r="E235" s="176">
        <f t="shared" si="45"/>
        <v>70460.447073069794</v>
      </c>
      <c r="F235" s="214">
        <f t="shared" si="35"/>
        <v>70460.5</v>
      </c>
      <c r="G235" s="179">
        <f t="shared" si="40"/>
        <v>-1.8117848143447191E-2</v>
      </c>
      <c r="K235" s="176">
        <f t="shared" si="51"/>
        <v>-1.8117848143447191E-2</v>
      </c>
      <c r="O235" s="176">
        <f t="shared" ca="1" si="50"/>
        <v>-1.7051715104037912E-2</v>
      </c>
      <c r="P235" s="182">
        <f t="shared" si="46"/>
        <v>-1.5221355342311338E-2</v>
      </c>
      <c r="Q235" s="212">
        <f t="shared" si="48"/>
        <v>40274.794970000003</v>
      </c>
      <c r="R235" s="182">
        <f t="shared" si="42"/>
        <v>8.3896705470318174E-6</v>
      </c>
      <c r="S235" s="220">
        <v>1</v>
      </c>
      <c r="T235" s="176">
        <f t="shared" si="47"/>
        <v>8.3896705470318174E-6</v>
      </c>
      <c r="V235" s="176">
        <f t="shared" si="43"/>
        <v>-2.8964928011358526E-3</v>
      </c>
    </row>
    <row r="236" spans="1:23" ht="12.95" customHeight="1" x14ac:dyDescent="0.2">
      <c r="A236" s="15" t="s">
        <v>209</v>
      </c>
      <c r="B236" s="133" t="s">
        <v>83</v>
      </c>
      <c r="C236" s="112">
        <v>55300.141040000002</v>
      </c>
      <c r="D236" s="260" t="s">
        <v>203</v>
      </c>
      <c r="E236" s="176">
        <f t="shared" si="45"/>
        <v>70480.446217903896</v>
      </c>
      <c r="F236" s="214">
        <f t="shared" si="35"/>
        <v>70480.5</v>
      </c>
      <c r="G236" s="179">
        <f t="shared" si="40"/>
        <v>-1.8410586941172369E-2</v>
      </c>
      <c r="K236" s="176">
        <f t="shared" si="51"/>
        <v>-1.8410586941172369E-2</v>
      </c>
      <c r="O236" s="176">
        <f t="shared" ca="1" si="50"/>
        <v>-1.7129067695901723E-2</v>
      </c>
      <c r="P236" s="182">
        <f t="shared" si="46"/>
        <v>-1.5276565266526487E-2</v>
      </c>
      <c r="Q236" s="212">
        <f t="shared" si="48"/>
        <v>40281.641040000002</v>
      </c>
      <c r="R236" s="182">
        <f t="shared" si="42"/>
        <v>9.8220918571501755E-6</v>
      </c>
      <c r="S236" s="220">
        <v>1</v>
      </c>
      <c r="T236" s="176">
        <f t="shared" si="47"/>
        <v>9.8220918571501755E-6</v>
      </c>
      <c r="V236" s="176">
        <f t="shared" si="43"/>
        <v>-3.1340216746458815E-3</v>
      </c>
    </row>
    <row r="237" spans="1:23" ht="12.95" customHeight="1" x14ac:dyDescent="0.2">
      <c r="A237" s="112" t="s">
        <v>209</v>
      </c>
      <c r="B237" s="133"/>
      <c r="C237" s="228">
        <v>55300.313159999998</v>
      </c>
      <c r="D237" s="260">
        <v>3.8000000000000002E-4</v>
      </c>
      <c r="E237" s="176">
        <f t="shared" si="45"/>
        <v>70480.94902503393</v>
      </c>
      <c r="F237" s="214">
        <f t="shared" si="35"/>
        <v>70481</v>
      </c>
      <c r="G237" s="179">
        <f t="shared" si="40"/>
        <v>-1.7449655417294707E-2</v>
      </c>
      <c r="K237" s="176">
        <f t="shared" si="51"/>
        <v>-1.7449655417294707E-2</v>
      </c>
      <c r="O237" s="176">
        <f t="shared" ca="1" si="50"/>
        <v>-1.7131001510698296E-2</v>
      </c>
      <c r="P237" s="182">
        <f t="shared" si="46"/>
        <v>-1.5277946241866014E-2</v>
      </c>
      <c r="Q237" s="212">
        <f t="shared" si="48"/>
        <v>40281.813159999998</v>
      </c>
      <c r="R237" s="182">
        <f t="shared" si="42"/>
        <v>4.7163207426411744E-6</v>
      </c>
      <c r="S237" s="220">
        <v>1</v>
      </c>
      <c r="T237" s="176">
        <f t="shared" si="47"/>
        <v>4.7163207426411744E-6</v>
      </c>
      <c r="V237" s="176">
        <f t="shared" si="43"/>
        <v>-2.1717091754286932E-3</v>
      </c>
    </row>
    <row r="238" spans="1:23" ht="12.95" customHeight="1" x14ac:dyDescent="0.2">
      <c r="A238" s="112" t="s">
        <v>209</v>
      </c>
      <c r="B238" s="133"/>
      <c r="C238" s="228">
        <v>55300.313829999999</v>
      </c>
      <c r="D238" s="260">
        <v>2.9999999999999997E-4</v>
      </c>
      <c r="E238" s="176">
        <f t="shared" si="45"/>
        <v>70480.950982277587</v>
      </c>
      <c r="F238" s="214">
        <f t="shared" si="35"/>
        <v>70481</v>
      </c>
      <c r="G238" s="179">
        <f t="shared" si="40"/>
        <v>-1.6779655416030437E-2</v>
      </c>
      <c r="K238" s="176">
        <f t="shared" si="51"/>
        <v>-1.6779655416030437E-2</v>
      </c>
      <c r="O238" s="176">
        <f t="shared" ca="1" si="50"/>
        <v>-1.7131001510698296E-2</v>
      </c>
      <c r="P238" s="182">
        <f t="shared" si="46"/>
        <v>-1.5277946241866014E-2</v>
      </c>
      <c r="Q238" s="212">
        <f t="shared" si="48"/>
        <v>40281.813829999999</v>
      </c>
      <c r="R238" s="182">
        <f t="shared" si="42"/>
        <v>2.2551304437695928E-6</v>
      </c>
      <c r="S238" s="220">
        <v>1</v>
      </c>
      <c r="T238" s="176">
        <f t="shared" si="47"/>
        <v>2.2551304437695928E-6</v>
      </c>
      <c r="V238" s="176">
        <f t="shared" si="43"/>
        <v>-1.5017091741644228E-3</v>
      </c>
    </row>
    <row r="239" spans="1:23" ht="12.95" customHeight="1" x14ac:dyDescent="0.2">
      <c r="A239" s="112" t="s">
        <v>209</v>
      </c>
      <c r="B239" s="133"/>
      <c r="C239" s="228">
        <v>55300.313869999998</v>
      </c>
      <c r="D239" s="260">
        <v>4.4000000000000002E-4</v>
      </c>
      <c r="E239" s="176">
        <f t="shared" si="45"/>
        <v>70480.951099127953</v>
      </c>
      <c r="F239" s="214">
        <f t="shared" si="35"/>
        <v>70481</v>
      </c>
      <c r="G239" s="179">
        <f t="shared" si="40"/>
        <v>-1.6739655417040922E-2</v>
      </c>
      <c r="K239" s="176">
        <f t="shared" si="51"/>
        <v>-1.6739655417040922E-2</v>
      </c>
      <c r="O239" s="176">
        <f t="shared" ca="1" si="50"/>
        <v>-1.7131001510698296E-2</v>
      </c>
      <c r="P239" s="182">
        <f t="shared" si="46"/>
        <v>-1.5277946241866014E-2</v>
      </c>
      <c r="Q239" s="212">
        <f t="shared" si="48"/>
        <v>40281.813869999998</v>
      </c>
      <c r="R239" s="182">
        <f t="shared" si="42"/>
        <v>2.1365937127905092E-6</v>
      </c>
      <c r="S239" s="220">
        <v>1</v>
      </c>
      <c r="T239" s="176">
        <f t="shared" si="47"/>
        <v>2.1365937127905092E-6</v>
      </c>
      <c r="V239" s="176">
        <f t="shared" si="43"/>
        <v>-1.4617091751749078E-3</v>
      </c>
    </row>
    <row r="240" spans="1:23" ht="12.95" customHeight="1" x14ac:dyDescent="0.2">
      <c r="A240" s="112" t="s">
        <v>209</v>
      </c>
      <c r="B240" s="133"/>
      <c r="C240" s="228">
        <v>55300.314469999998</v>
      </c>
      <c r="D240" s="260">
        <v>2.7E-4</v>
      </c>
      <c r="E240" s="176">
        <f t="shared" si="45"/>
        <v>70480.952851883456</v>
      </c>
      <c r="F240" s="214">
        <f t="shared" si="35"/>
        <v>70481</v>
      </c>
      <c r="G240" s="179">
        <f t="shared" si="40"/>
        <v>-1.6139655417646281E-2</v>
      </c>
      <c r="K240" s="176">
        <f t="shared" si="51"/>
        <v>-1.6139655417646281E-2</v>
      </c>
      <c r="O240" s="176">
        <f t="shared" ca="1" si="50"/>
        <v>-1.7131001510698296E-2</v>
      </c>
      <c r="P240" s="182">
        <f t="shared" si="46"/>
        <v>-1.5277946241866014E-2</v>
      </c>
      <c r="Q240" s="212">
        <f t="shared" si="48"/>
        <v>40281.814469999998</v>
      </c>
      <c r="R240" s="182">
        <f t="shared" si="42"/>
        <v>7.4254270362390794E-7</v>
      </c>
      <c r="S240" s="220">
        <v>1</v>
      </c>
      <c r="T240" s="176">
        <f t="shared" si="47"/>
        <v>7.4254270362390794E-7</v>
      </c>
      <c r="V240" s="176">
        <f t="shared" si="43"/>
        <v>-8.6170917578026751E-4</v>
      </c>
    </row>
    <row r="241" spans="1:23" ht="12.95" customHeight="1" x14ac:dyDescent="0.2">
      <c r="A241" s="15" t="s">
        <v>214</v>
      </c>
      <c r="B241" s="133" t="s">
        <v>83</v>
      </c>
      <c r="C241" s="112">
        <v>55301.683900000004</v>
      </c>
      <c r="D241" s="260">
        <v>2.9999999999999997E-4</v>
      </c>
      <c r="E241" s="176">
        <f t="shared" si="45"/>
        <v>70484.953311842284</v>
      </c>
      <c r="F241" s="214">
        <f t="shared" si="35"/>
        <v>70485</v>
      </c>
      <c r="G241" s="179">
        <f t="shared" si="40"/>
        <v>-1.5982203171006404E-2</v>
      </c>
      <c r="K241" s="176">
        <f t="shared" si="51"/>
        <v>-1.5982203171006404E-2</v>
      </c>
      <c r="O241" s="176">
        <f t="shared" ca="1" si="50"/>
        <v>-1.7146472029071103E-2</v>
      </c>
      <c r="P241" s="182">
        <f t="shared" si="46"/>
        <v>-1.5288995321676546E-2</v>
      </c>
      <c r="Q241" s="212">
        <f t="shared" si="48"/>
        <v>40283.183900000004</v>
      </c>
      <c r="R241" s="182">
        <f t="shared" si="42"/>
        <v>4.8053712237252665E-7</v>
      </c>
      <c r="S241" s="220">
        <v>1</v>
      </c>
      <c r="T241" s="176">
        <f t="shared" si="47"/>
        <v>4.8053712237252665E-7</v>
      </c>
      <c r="V241" s="176">
        <f t="shared" si="43"/>
        <v>-6.9320784932985768E-4</v>
      </c>
    </row>
    <row r="242" spans="1:23" ht="12.95" customHeight="1" x14ac:dyDescent="0.2">
      <c r="A242" s="15" t="s">
        <v>214</v>
      </c>
      <c r="B242" s="133" t="s">
        <v>83</v>
      </c>
      <c r="C242" s="112">
        <v>55301.683900000004</v>
      </c>
      <c r="D242" s="260">
        <v>2.9999999999999997E-4</v>
      </c>
      <c r="E242" s="176">
        <f t="shared" si="45"/>
        <v>70484.953311842284</v>
      </c>
      <c r="F242" s="214">
        <f t="shared" si="35"/>
        <v>70485</v>
      </c>
      <c r="G242" s="179">
        <f t="shared" si="40"/>
        <v>-1.5982203171006404E-2</v>
      </c>
      <c r="H242" s="213"/>
      <c r="I242" s="213"/>
      <c r="J242" s="213"/>
      <c r="K242" s="176">
        <f t="shared" si="51"/>
        <v>-1.5982203171006404E-2</v>
      </c>
      <c r="L242" s="213"/>
      <c r="O242" s="176">
        <f t="shared" ca="1" si="50"/>
        <v>-1.7146472029071103E-2</v>
      </c>
      <c r="P242" s="182">
        <f t="shared" si="46"/>
        <v>-1.5288995321676546E-2</v>
      </c>
      <c r="Q242" s="212">
        <f t="shared" si="48"/>
        <v>40283.183900000004</v>
      </c>
      <c r="R242" s="182">
        <f t="shared" si="42"/>
        <v>4.8053712237252665E-7</v>
      </c>
      <c r="S242" s="220">
        <v>1</v>
      </c>
      <c r="T242" s="176">
        <f t="shared" si="47"/>
        <v>4.8053712237252665E-7</v>
      </c>
      <c r="V242" s="176">
        <f t="shared" si="43"/>
        <v>-6.9320784932985768E-4</v>
      </c>
      <c r="W242" s="213"/>
    </row>
    <row r="243" spans="1:23" ht="12.95" customHeight="1" x14ac:dyDescent="0.2">
      <c r="A243" s="112" t="s">
        <v>107</v>
      </c>
      <c r="B243" s="133" t="s">
        <v>84</v>
      </c>
      <c r="C243" s="112">
        <v>55624.4853</v>
      </c>
      <c r="D243" s="260">
        <v>2.9999999999999997E-4</v>
      </c>
      <c r="E243" s="176">
        <f t="shared" si="45"/>
        <v>71427.939864894084</v>
      </c>
      <c r="F243" s="214">
        <f t="shared" si="35"/>
        <v>71428</v>
      </c>
      <c r="G243" s="179">
        <f t="shared" si="40"/>
        <v>-2.0585337420925498E-2</v>
      </c>
      <c r="J243" s="176">
        <f>G243</f>
        <v>-2.0585337420925498E-2</v>
      </c>
      <c r="O243" s="176">
        <f t="shared" ca="1" si="50"/>
        <v>-2.0793646735449256E-2</v>
      </c>
      <c r="P243" s="182">
        <f t="shared" si="46"/>
        <v>-1.7957175436810413E-2</v>
      </c>
      <c r="Q243" s="212">
        <f t="shared" si="48"/>
        <v>40605.9853</v>
      </c>
      <c r="R243" s="182">
        <f t="shared" si="42"/>
        <v>6.90723541474774E-6</v>
      </c>
      <c r="S243" s="220">
        <v>1</v>
      </c>
      <c r="T243" s="176">
        <f t="shared" si="47"/>
        <v>6.90723541474774E-6</v>
      </c>
      <c r="V243" s="176">
        <f t="shared" si="43"/>
        <v>-2.6281619841150849E-3</v>
      </c>
    </row>
    <row r="244" spans="1:23" ht="12.95" customHeight="1" x14ac:dyDescent="0.2">
      <c r="A244" s="112" t="s">
        <v>108</v>
      </c>
      <c r="B244" s="133" t="s">
        <v>84</v>
      </c>
      <c r="C244" s="112">
        <v>55638.863400000002</v>
      </c>
      <c r="D244" s="260">
        <v>5.9999999999999995E-4</v>
      </c>
      <c r="E244" s="176">
        <f t="shared" si="45"/>
        <v>71469.942021509371</v>
      </c>
      <c r="F244" s="214">
        <f t="shared" si="35"/>
        <v>71470</v>
      </c>
      <c r="G244" s="179">
        <f t="shared" si="40"/>
        <v>-1.9847088893584441E-2</v>
      </c>
      <c r="K244" s="176">
        <f>G244</f>
        <v>-1.9847088893584441E-2</v>
      </c>
      <c r="O244" s="176">
        <f t="shared" ca="1" si="50"/>
        <v>-2.0956087178363225E-2</v>
      </c>
      <c r="P244" s="182">
        <f t="shared" si="46"/>
        <v>-1.8078947915256605E-2</v>
      </c>
      <c r="Q244" s="212">
        <f t="shared" si="48"/>
        <v>40620.363400000002</v>
      </c>
      <c r="R244" s="182">
        <f t="shared" si="42"/>
        <v>3.1263225192421198E-6</v>
      </c>
      <c r="S244" s="220">
        <v>1</v>
      </c>
      <c r="T244" s="176">
        <f t="shared" si="47"/>
        <v>3.1263225192421198E-6</v>
      </c>
      <c r="V244" s="176">
        <f t="shared" si="43"/>
        <v>-1.7681409783278368E-3</v>
      </c>
    </row>
    <row r="245" spans="1:23" ht="12.95" customHeight="1" x14ac:dyDescent="0.2">
      <c r="A245" s="112" t="s">
        <v>262</v>
      </c>
      <c r="B245" s="133" t="s">
        <v>84</v>
      </c>
      <c r="C245" s="112">
        <v>55639.761100000003</v>
      </c>
      <c r="D245" s="260">
        <v>1E-4</v>
      </c>
      <c r="E245" s="176">
        <f t="shared" si="45"/>
        <v>71472.564435875232</v>
      </c>
      <c r="F245" s="214">
        <f t="shared" si="35"/>
        <v>71472.5</v>
      </c>
      <c r="O245" s="176">
        <f t="shared" ca="1" si="50"/>
        <v>-2.0965756252346202E-2</v>
      </c>
      <c r="P245" s="182">
        <f t="shared" si="46"/>
        <v>-1.8086204170220332E-2</v>
      </c>
      <c r="Q245" s="212">
        <f t="shared" si="48"/>
        <v>40621.261100000003</v>
      </c>
      <c r="R245" s="182">
        <f>+(P245-U245)^2</f>
        <v>1.6115225047745334E-3</v>
      </c>
      <c r="S245" s="220"/>
      <c r="T245" s="176">
        <f t="shared" si="47"/>
        <v>0</v>
      </c>
      <c r="U245" s="180">
        <f>+C245-(C$7+F245*C$8)</f>
        <v>2.2057568756281398E-2</v>
      </c>
    </row>
    <row r="246" spans="1:23" ht="12.95" customHeight="1" x14ac:dyDescent="0.2">
      <c r="A246" s="188" t="s">
        <v>943</v>
      </c>
      <c r="B246" s="196" t="s">
        <v>84</v>
      </c>
      <c r="C246" s="188">
        <v>55652.213000000003</v>
      </c>
      <c r="D246" s="260"/>
      <c r="E246" s="176">
        <f t="shared" si="45"/>
        <v>71508.939663058089</v>
      </c>
      <c r="F246" s="214">
        <f t="shared" si="35"/>
        <v>71509</v>
      </c>
      <c r="G246" s="179">
        <f t="shared" ref="G246:G277" si="52">+C246-(C$7+F246*C$8)</f>
        <v>-2.0654429543355945E-2</v>
      </c>
      <c r="K246" s="176">
        <f t="shared" ref="K246:K257" si="53">G246</f>
        <v>-2.0654429543355945E-2</v>
      </c>
      <c r="O246" s="176">
        <f t="shared" ca="1" si="50"/>
        <v>-2.1106924732497645E-2</v>
      </c>
      <c r="P246" s="182">
        <f t="shared" si="46"/>
        <v>-1.8192246489551811E-2</v>
      </c>
      <c r="Q246" s="212">
        <f t="shared" si="48"/>
        <v>40633.713000000003</v>
      </c>
      <c r="R246" s="182">
        <f t="shared" ref="R246:R277" si="54">+(P246-G246)^2</f>
        <v>6.0623453904402531E-6</v>
      </c>
      <c r="S246" s="220">
        <v>1</v>
      </c>
      <c r="T246" s="176">
        <f t="shared" si="47"/>
        <v>6.0623453904402531E-6</v>
      </c>
      <c r="V246" s="176">
        <f t="shared" ref="V246:V277" si="55">+G246-P246</f>
        <v>-2.4621830538041345E-3</v>
      </c>
    </row>
    <row r="247" spans="1:23" ht="12.95" customHeight="1" x14ac:dyDescent="0.2">
      <c r="A247" s="188" t="s">
        <v>943</v>
      </c>
      <c r="B247" s="196" t="s">
        <v>83</v>
      </c>
      <c r="C247" s="188">
        <v>55653.066899999998</v>
      </c>
      <c r="D247" s="260"/>
      <c r="E247" s="176">
        <f t="shared" si="45"/>
        <v>71511.434126271837</v>
      </c>
      <c r="F247" s="214">
        <f t="shared" si="35"/>
        <v>71511.5</v>
      </c>
      <c r="G247" s="179">
        <f t="shared" si="52"/>
        <v>-2.2549771900230553E-2</v>
      </c>
      <c r="K247" s="176">
        <f t="shared" si="53"/>
        <v>-2.2549771900230553E-2</v>
      </c>
      <c r="O247" s="176">
        <f t="shared" ca="1" si="50"/>
        <v>-2.1116593806480621E-2</v>
      </c>
      <c r="P247" s="182">
        <f t="shared" si="46"/>
        <v>-1.8199516579702035E-2</v>
      </c>
      <c r="Q247" s="212">
        <f t="shared" si="48"/>
        <v>40634.566899999998</v>
      </c>
      <c r="R247" s="182">
        <f t="shared" si="54"/>
        <v>1.8924721353786678E-5</v>
      </c>
      <c r="S247" s="220">
        <v>1</v>
      </c>
      <c r="T247" s="176">
        <f t="shared" si="47"/>
        <v>1.8924721353786678E-5</v>
      </c>
      <c r="V247" s="176">
        <f t="shared" si="55"/>
        <v>-4.3502553205285177E-3</v>
      </c>
    </row>
    <row r="248" spans="1:23" ht="12.95" customHeight="1" x14ac:dyDescent="0.2">
      <c r="A248" s="188" t="s">
        <v>943</v>
      </c>
      <c r="B248" s="196" t="s">
        <v>84</v>
      </c>
      <c r="C248" s="188">
        <v>55653.2399</v>
      </c>
      <c r="D248" s="260"/>
      <c r="E248" s="176">
        <f t="shared" si="45"/>
        <v>71511.939504109978</v>
      </c>
      <c r="F248" s="214">
        <f t="shared" si="35"/>
        <v>71512</v>
      </c>
      <c r="G248" s="179">
        <f t="shared" si="52"/>
        <v>-2.0708840369479731E-2</v>
      </c>
      <c r="K248" s="176">
        <f t="shared" si="53"/>
        <v>-2.0708840369479731E-2</v>
      </c>
      <c r="O248" s="176">
        <f t="shared" ca="1" si="50"/>
        <v>-2.1118527621277194E-2</v>
      </c>
      <c r="P248" s="182">
        <f t="shared" si="46"/>
        <v>-1.820097070415666E-2</v>
      </c>
      <c r="Q248" s="212">
        <f t="shared" si="48"/>
        <v>40634.7399</v>
      </c>
      <c r="R248" s="182">
        <f t="shared" si="54"/>
        <v>6.2894102582476487E-6</v>
      </c>
      <c r="S248" s="220">
        <v>1</v>
      </c>
      <c r="T248" s="176">
        <f t="shared" si="47"/>
        <v>6.2894102582476487E-6</v>
      </c>
      <c r="V248" s="176">
        <f t="shared" si="55"/>
        <v>-2.5078696653230703E-3</v>
      </c>
    </row>
    <row r="249" spans="1:23" ht="12.95" customHeight="1" x14ac:dyDescent="0.2">
      <c r="A249" s="188" t="s">
        <v>943</v>
      </c>
      <c r="B249" s="196" t="s">
        <v>84</v>
      </c>
      <c r="C249" s="188">
        <v>55667.62</v>
      </c>
      <c r="D249" s="260"/>
      <c r="E249" s="176">
        <f t="shared" si="45"/>
        <v>71553.947503243631</v>
      </c>
      <c r="F249" s="214">
        <f t="shared" si="35"/>
        <v>71554</v>
      </c>
      <c r="G249" s="179">
        <f t="shared" si="52"/>
        <v>-1.7970591834455263E-2</v>
      </c>
      <c r="K249" s="176">
        <f t="shared" si="53"/>
        <v>-1.7970591834455263E-2</v>
      </c>
      <c r="O249" s="176">
        <f t="shared" ca="1" si="50"/>
        <v>-2.1280968064191164E-2</v>
      </c>
      <c r="P249" s="182">
        <f t="shared" si="46"/>
        <v>-1.8323243803510414E-2</v>
      </c>
      <c r="Q249" s="212">
        <f t="shared" si="48"/>
        <v>40649.120000000003</v>
      </c>
      <c r="R249" s="182">
        <f t="shared" si="54"/>
        <v>1.2436341127847523E-7</v>
      </c>
      <c r="S249" s="220">
        <v>0.1</v>
      </c>
      <c r="T249" s="176">
        <f t="shared" si="47"/>
        <v>1.2436341127847524E-8</v>
      </c>
      <c r="V249" s="176">
        <f t="shared" si="55"/>
        <v>3.5265196905515106E-4</v>
      </c>
    </row>
    <row r="250" spans="1:23" ht="12.95" customHeight="1" x14ac:dyDescent="0.2">
      <c r="A250" s="112" t="s">
        <v>108</v>
      </c>
      <c r="B250" s="133" t="s">
        <v>83</v>
      </c>
      <c r="C250" s="112">
        <v>55680.796699999999</v>
      </c>
      <c r="D250" s="260">
        <v>5.0000000000000001E-4</v>
      </c>
      <c r="E250" s="176">
        <f t="shared" si="45"/>
        <v>71592.440059080109</v>
      </c>
      <c r="F250" s="214">
        <f t="shared" si="35"/>
        <v>71592.5</v>
      </c>
      <c r="G250" s="179">
        <f t="shared" si="52"/>
        <v>-2.0518864024779759E-2</v>
      </c>
      <c r="K250" s="176">
        <f t="shared" si="53"/>
        <v>-2.0518864024779759E-2</v>
      </c>
      <c r="O250" s="176">
        <f t="shared" ca="1" si="50"/>
        <v>-2.142987180352901E-2</v>
      </c>
      <c r="P250" s="182">
        <f t="shared" si="46"/>
        <v>-1.8435547368698457E-2</v>
      </c>
      <c r="Q250" s="212">
        <f t="shared" si="48"/>
        <v>40662.296699999999</v>
      </c>
      <c r="R250" s="182">
        <f t="shared" si="54"/>
        <v>4.3402082895057781E-6</v>
      </c>
      <c r="S250" s="220">
        <v>1</v>
      </c>
      <c r="T250" s="176">
        <f t="shared" si="47"/>
        <v>4.3402082895057781E-6</v>
      </c>
      <c r="V250" s="176">
        <f t="shared" si="55"/>
        <v>-2.0833166560813021E-3</v>
      </c>
      <c r="W250" s="213"/>
    </row>
    <row r="251" spans="1:23" ht="12.95" customHeight="1" x14ac:dyDescent="0.2">
      <c r="A251" s="112" t="s">
        <v>109</v>
      </c>
      <c r="B251" s="133" t="s">
        <v>84</v>
      </c>
      <c r="C251" s="112">
        <v>55698.425600000002</v>
      </c>
      <c r="D251" s="260">
        <v>2.0000000000000001E-4</v>
      </c>
      <c r="E251" s="176">
        <f t="shared" si="45"/>
        <v>71643.938645037604</v>
      </c>
      <c r="F251" s="214">
        <f t="shared" si="35"/>
        <v>71644</v>
      </c>
      <c r="G251" s="179">
        <f t="shared" si="52"/>
        <v>-2.100291641545482E-2</v>
      </c>
      <c r="K251" s="176">
        <f t="shared" si="53"/>
        <v>-2.100291641545482E-2</v>
      </c>
      <c r="O251" s="176">
        <f t="shared" ca="1" si="50"/>
        <v>-2.1629054727578312E-2</v>
      </c>
      <c r="P251" s="182">
        <f t="shared" si="46"/>
        <v>-1.8586100469979827E-2</v>
      </c>
      <c r="Q251" s="212">
        <f t="shared" si="48"/>
        <v>40679.925600000002</v>
      </c>
      <c r="R251" s="182">
        <f t="shared" si="54"/>
        <v>5.8409993143021827E-6</v>
      </c>
      <c r="S251" s="220">
        <v>1</v>
      </c>
      <c r="T251" s="176">
        <f t="shared" si="47"/>
        <v>5.8409993143021827E-6</v>
      </c>
      <c r="V251" s="176">
        <f t="shared" si="55"/>
        <v>-2.4168159454749927E-3</v>
      </c>
    </row>
    <row r="252" spans="1:23" ht="12.95" customHeight="1" x14ac:dyDescent="0.2">
      <c r="A252" s="112" t="s">
        <v>109</v>
      </c>
      <c r="B252" s="133" t="s">
        <v>84</v>
      </c>
      <c r="C252" s="112">
        <v>55702.532299999999</v>
      </c>
      <c r="D252" s="260">
        <v>2.9999999999999997E-4</v>
      </c>
      <c r="E252" s="176">
        <f t="shared" si="45"/>
        <v>71655.9353801119</v>
      </c>
      <c r="F252" s="214">
        <f t="shared" si="35"/>
        <v>71656</v>
      </c>
      <c r="G252" s="179">
        <f t="shared" si="52"/>
        <v>-2.2120559697214048E-2</v>
      </c>
      <c r="K252" s="176">
        <f t="shared" si="53"/>
        <v>-2.2120559697214048E-2</v>
      </c>
      <c r="O252" s="176">
        <f t="shared" ca="1" si="50"/>
        <v>-2.1675466282696565E-2</v>
      </c>
      <c r="P252" s="182">
        <f t="shared" si="46"/>
        <v>-1.8621234867911396E-2</v>
      </c>
      <c r="Q252" s="212">
        <f t="shared" si="48"/>
        <v>40684.032299999999</v>
      </c>
      <c r="R252" s="182">
        <f t="shared" si="54"/>
        <v>1.2245274260974038E-5</v>
      </c>
      <c r="S252" s="220">
        <v>1</v>
      </c>
      <c r="T252" s="176">
        <f t="shared" si="47"/>
        <v>1.2245274260974038E-5</v>
      </c>
      <c r="V252" s="176">
        <f t="shared" si="55"/>
        <v>-3.4993248293026524E-3</v>
      </c>
      <c r="W252" s="213"/>
    </row>
    <row r="253" spans="1:23" ht="12.95" customHeight="1" x14ac:dyDescent="0.2">
      <c r="A253" s="112" t="s">
        <v>109</v>
      </c>
      <c r="B253" s="133" t="s">
        <v>83</v>
      </c>
      <c r="C253" s="112">
        <v>55703.388599999998</v>
      </c>
      <c r="D253" s="260">
        <v>2.0000000000000001E-4</v>
      </c>
      <c r="E253" s="176">
        <f t="shared" si="45"/>
        <v>71658.436854347703</v>
      </c>
      <c r="F253" s="214">
        <f t="shared" si="35"/>
        <v>71658.5</v>
      </c>
      <c r="G253" s="179">
        <f t="shared" si="52"/>
        <v>-2.1615902056510095E-2</v>
      </c>
      <c r="K253" s="176">
        <f t="shared" si="53"/>
        <v>-2.1615902056510095E-2</v>
      </c>
      <c r="O253" s="176">
        <f t="shared" ca="1" si="50"/>
        <v>-2.1685135356679541E-2</v>
      </c>
      <c r="P253" s="182">
        <f t="shared" si="46"/>
        <v>-1.8628557106072918E-2</v>
      </c>
      <c r="Q253" s="212">
        <f t="shared" si="48"/>
        <v>40684.888599999998</v>
      </c>
      <c r="R253" s="182">
        <f t="shared" si="54"/>
        <v>8.9242298529024953E-6</v>
      </c>
      <c r="S253" s="220">
        <v>1</v>
      </c>
      <c r="T253" s="176">
        <f t="shared" si="47"/>
        <v>8.9242298529024953E-6</v>
      </c>
      <c r="V253" s="176">
        <f t="shared" si="55"/>
        <v>-2.9873449504371763E-3</v>
      </c>
    </row>
    <row r="254" spans="1:23" ht="12.95" customHeight="1" x14ac:dyDescent="0.2">
      <c r="A254" s="112" t="s">
        <v>109</v>
      </c>
      <c r="B254" s="133" t="s">
        <v>83</v>
      </c>
      <c r="C254" s="112">
        <v>55707.496099999997</v>
      </c>
      <c r="D254" s="260">
        <v>2.0000000000000001E-4</v>
      </c>
      <c r="E254" s="176">
        <f t="shared" si="45"/>
        <v>71670.435926429345</v>
      </c>
      <c r="F254" s="214">
        <f t="shared" ref="F254:F310" si="56">ROUND(2*E254,0)/2</f>
        <v>71670.5</v>
      </c>
      <c r="G254" s="179">
        <f t="shared" si="52"/>
        <v>-2.193354533665115E-2</v>
      </c>
      <c r="K254" s="176">
        <f t="shared" si="53"/>
        <v>-2.193354533665115E-2</v>
      </c>
      <c r="O254" s="176">
        <f t="shared" ca="1" si="50"/>
        <v>-2.173154691179785E-2</v>
      </c>
      <c r="P254" s="182">
        <f t="shared" si="46"/>
        <v>-1.866371619449142E-2</v>
      </c>
      <c r="Q254" s="212">
        <f t="shared" si="48"/>
        <v>40688.996099999997</v>
      </c>
      <c r="R254" s="182">
        <f t="shared" si="54"/>
        <v>1.0691782618917038E-5</v>
      </c>
      <c r="S254" s="220">
        <v>1</v>
      </c>
      <c r="T254" s="176">
        <f t="shared" si="47"/>
        <v>1.0691782618917038E-5</v>
      </c>
      <c r="V254" s="176">
        <f t="shared" si="55"/>
        <v>-3.2698291421597303E-3</v>
      </c>
      <c r="W254" s="213"/>
    </row>
    <row r="255" spans="1:23" ht="12.95" customHeight="1" x14ac:dyDescent="0.2">
      <c r="A255" s="15" t="s">
        <v>215</v>
      </c>
      <c r="B255" s="133" t="s">
        <v>83</v>
      </c>
      <c r="C255" s="112">
        <v>55745.664799999999</v>
      </c>
      <c r="D255" s="260">
        <v>2.0000000000000001E-4</v>
      </c>
      <c r="E255" s="176">
        <f t="shared" si="45"/>
        <v>71781.93659169125</v>
      </c>
      <c r="F255" s="214">
        <f t="shared" si="56"/>
        <v>71782</v>
      </c>
      <c r="G255" s="179">
        <f t="shared" si="52"/>
        <v>-2.1705814120650757E-2</v>
      </c>
      <c r="K255" s="176">
        <f t="shared" si="53"/>
        <v>-2.1705814120650757E-2</v>
      </c>
      <c r="O255" s="176">
        <f t="shared" ca="1" si="50"/>
        <v>-2.2162787611438528E-2</v>
      </c>
      <c r="P255" s="182">
        <f t="shared" si="46"/>
        <v>-1.8991379719143442E-2</v>
      </c>
      <c r="Q255" s="212">
        <f t="shared" si="48"/>
        <v>40727.164799999999</v>
      </c>
      <c r="R255" s="182">
        <f t="shared" si="54"/>
        <v>7.3681541200863766E-6</v>
      </c>
      <c r="S255" s="220">
        <v>1</v>
      </c>
      <c r="T255" s="176">
        <f t="shared" si="47"/>
        <v>7.3681541200863766E-6</v>
      </c>
      <c r="V255" s="176">
        <f t="shared" si="55"/>
        <v>-2.7144344015073152E-3</v>
      </c>
    </row>
    <row r="256" spans="1:23" ht="12.95" customHeight="1" x14ac:dyDescent="0.2">
      <c r="A256" s="15" t="s">
        <v>275</v>
      </c>
      <c r="B256" s="133" t="s">
        <v>83</v>
      </c>
      <c r="C256" s="112">
        <v>55745.664799999999</v>
      </c>
      <c r="D256" s="260">
        <v>2.0000000000000001E-4</v>
      </c>
      <c r="E256" s="176">
        <f t="shared" si="45"/>
        <v>71781.93659169125</v>
      </c>
      <c r="F256" s="214">
        <f t="shared" si="56"/>
        <v>71782</v>
      </c>
      <c r="G256" s="179">
        <f t="shared" si="52"/>
        <v>-2.1705814120650757E-2</v>
      </c>
      <c r="K256" s="176">
        <f t="shared" si="53"/>
        <v>-2.1705814120650757E-2</v>
      </c>
      <c r="L256" s="213"/>
      <c r="O256" s="176">
        <f t="shared" ca="1" si="50"/>
        <v>-2.2162787611438528E-2</v>
      </c>
      <c r="P256" s="182">
        <f t="shared" si="46"/>
        <v>-1.8991379719143442E-2</v>
      </c>
      <c r="Q256" s="212">
        <f t="shared" si="48"/>
        <v>40727.164799999999</v>
      </c>
      <c r="R256" s="182">
        <f t="shared" si="54"/>
        <v>7.3681541200863766E-6</v>
      </c>
      <c r="S256" s="220">
        <v>1</v>
      </c>
      <c r="T256" s="176">
        <f t="shared" si="47"/>
        <v>7.3681541200863766E-6</v>
      </c>
      <c r="V256" s="176">
        <f t="shared" si="55"/>
        <v>-2.7144344015073152E-3</v>
      </c>
    </row>
    <row r="257" spans="1:23" ht="12.95" customHeight="1" x14ac:dyDescent="0.2">
      <c r="A257" s="15" t="s">
        <v>274</v>
      </c>
      <c r="B257" s="133" t="s">
        <v>83</v>
      </c>
      <c r="C257" s="112">
        <v>55945.919399999999</v>
      </c>
      <c r="D257" s="260">
        <v>1E-4</v>
      </c>
      <c r="E257" s="176">
        <f t="shared" si="45"/>
        <v>72366.932180269141</v>
      </c>
      <c r="F257" s="214">
        <f t="shared" si="56"/>
        <v>72367</v>
      </c>
      <c r="G257" s="179">
        <f t="shared" si="52"/>
        <v>-2.3215923909447156E-2</v>
      </c>
      <c r="K257" s="176">
        <f t="shared" si="53"/>
        <v>-2.3215923909447156E-2</v>
      </c>
      <c r="L257" s="213"/>
      <c r="O257" s="176">
        <f t="shared" ref="O257:O288" ca="1" si="57">+C$11+C$12*F257</f>
        <v>-2.4425350923454658E-2</v>
      </c>
      <c r="P257" s="182">
        <f t="shared" si="46"/>
        <v>-2.0739419838687378E-2</v>
      </c>
      <c r="Q257" s="212">
        <f t="shared" si="48"/>
        <v>40927.419399999999</v>
      </c>
      <c r="R257" s="182">
        <f t="shared" si="54"/>
        <v>6.1330724124897486E-6</v>
      </c>
      <c r="S257" s="220">
        <v>1</v>
      </c>
      <c r="T257" s="176">
        <f t="shared" si="47"/>
        <v>6.1330724124897486E-6</v>
      </c>
      <c r="V257" s="176">
        <f t="shared" si="55"/>
        <v>-2.4765040707597774E-3</v>
      </c>
    </row>
    <row r="258" spans="1:23" ht="12.95" customHeight="1" x14ac:dyDescent="0.2">
      <c r="A258" s="15" t="s">
        <v>269</v>
      </c>
      <c r="B258" s="133" t="s">
        <v>84</v>
      </c>
      <c r="C258" s="112">
        <v>55969.538800000002</v>
      </c>
      <c r="D258" s="260">
        <v>2.0000000000000001E-4</v>
      </c>
      <c r="E258" s="176">
        <f t="shared" si="45"/>
        <v>72435.930569344142</v>
      </c>
      <c r="F258" s="214">
        <f t="shared" si="56"/>
        <v>72436</v>
      </c>
      <c r="G258" s="179">
        <f t="shared" si="52"/>
        <v>-2.3767372760630678E-2</v>
      </c>
      <c r="J258" s="176">
        <f>G258</f>
        <v>-2.3767372760630678E-2</v>
      </c>
      <c r="O258" s="176">
        <f t="shared" ca="1" si="57"/>
        <v>-2.4692217365384794E-2</v>
      </c>
      <c r="P258" s="182">
        <f t="shared" si="46"/>
        <v>-2.0948800604748741E-2</v>
      </c>
      <c r="Q258" s="212">
        <f t="shared" si="48"/>
        <v>40951.038800000002</v>
      </c>
      <c r="R258" s="182">
        <f t="shared" si="54"/>
        <v>7.9443489979129534E-6</v>
      </c>
      <c r="S258" s="220">
        <v>1</v>
      </c>
      <c r="T258" s="176">
        <f t="shared" si="47"/>
        <v>7.9443489979129534E-6</v>
      </c>
      <c r="V258" s="176">
        <f t="shared" si="55"/>
        <v>-2.8185721558819377E-3</v>
      </c>
    </row>
    <row r="259" spans="1:23" ht="12.95" customHeight="1" x14ac:dyDescent="0.2">
      <c r="A259" s="15" t="s">
        <v>274</v>
      </c>
      <c r="B259" s="133" t="s">
        <v>83</v>
      </c>
      <c r="C259" s="112">
        <v>55990.762300000002</v>
      </c>
      <c r="D259" s="260">
        <v>2.0000000000000001E-4</v>
      </c>
      <c r="E259" s="176">
        <f t="shared" si="45"/>
        <v>72497.929913549888</v>
      </c>
      <c r="F259" s="214">
        <f t="shared" si="56"/>
        <v>72498</v>
      </c>
      <c r="G259" s="179">
        <f t="shared" si="52"/>
        <v>-2.3991863025003113E-2</v>
      </c>
      <c r="K259" s="176">
        <f t="shared" ref="K259:K264" si="58">G259</f>
        <v>-2.3991863025003113E-2</v>
      </c>
      <c r="L259" s="213"/>
      <c r="O259" s="176">
        <f t="shared" ca="1" si="57"/>
        <v>-2.4932010400162574E-2</v>
      </c>
      <c r="P259" s="182">
        <f t="shared" si="46"/>
        <v>-2.1137516097079478E-2</v>
      </c>
      <c r="Q259" s="212">
        <f t="shared" si="48"/>
        <v>40972.262300000002</v>
      </c>
      <c r="R259" s="182">
        <f t="shared" si="54"/>
        <v>8.1472963849470891E-6</v>
      </c>
      <c r="S259" s="220">
        <v>1</v>
      </c>
      <c r="T259" s="176">
        <f t="shared" si="47"/>
        <v>8.1472963849470891E-6</v>
      </c>
      <c r="V259" s="176">
        <f t="shared" si="55"/>
        <v>-2.8543469279236344E-3</v>
      </c>
    </row>
    <row r="260" spans="1:23" ht="12.95" customHeight="1" x14ac:dyDescent="0.2">
      <c r="A260" s="112" t="s">
        <v>268</v>
      </c>
      <c r="B260" s="133" t="s">
        <v>83</v>
      </c>
      <c r="C260" s="112">
        <v>56011.812599999997</v>
      </c>
      <c r="D260" s="260">
        <v>3.5000000000000001E-3</v>
      </c>
      <c r="E260" s="176">
        <f t="shared" si="45"/>
        <v>72559.423295665649</v>
      </c>
      <c r="F260" s="214">
        <f t="shared" si="56"/>
        <v>72559.5</v>
      </c>
      <c r="G260" s="179">
        <f t="shared" si="52"/>
        <v>-2.625728482962586E-2</v>
      </c>
      <c r="K260" s="176">
        <f t="shared" si="58"/>
        <v>-2.625728482962586E-2</v>
      </c>
      <c r="O260" s="176">
        <f t="shared" ca="1" si="57"/>
        <v>-2.5169869620143726E-2</v>
      </c>
      <c r="P260" s="182">
        <f t="shared" si="46"/>
        <v>-2.1325248570798205E-2</v>
      </c>
      <c r="Q260" s="212">
        <f t="shared" si="48"/>
        <v>40993.312599999997</v>
      </c>
      <c r="R260" s="182">
        <f t="shared" si="54"/>
        <v>2.4324981658390687E-5</v>
      </c>
      <c r="S260" s="220">
        <v>1</v>
      </c>
      <c r="T260" s="176">
        <f t="shared" si="47"/>
        <v>2.4324981658390687E-5</v>
      </c>
      <c r="V260" s="176">
        <f t="shared" si="55"/>
        <v>-4.9320362588276545E-3</v>
      </c>
    </row>
    <row r="261" spans="1:23" ht="12.95" customHeight="1" x14ac:dyDescent="0.2">
      <c r="A261" s="112" t="s">
        <v>268</v>
      </c>
      <c r="B261" s="133" t="s">
        <v>84</v>
      </c>
      <c r="C261" s="112">
        <v>56076.681199999999</v>
      </c>
      <c r="D261" s="260">
        <v>5.0000000000000001E-4</v>
      </c>
      <c r="E261" s="176">
        <f t="shared" si="45"/>
        <v>72748.921288906378</v>
      </c>
      <c r="F261" s="214">
        <f t="shared" si="56"/>
        <v>72749</v>
      </c>
      <c r="G261" s="179">
        <f t="shared" si="52"/>
        <v>-2.6944234923576005E-2</v>
      </c>
      <c r="K261" s="176">
        <f t="shared" si="58"/>
        <v>-2.6944234923576005E-2</v>
      </c>
      <c r="O261" s="176">
        <f t="shared" ca="1" si="57"/>
        <v>-2.5902785428053243E-2</v>
      </c>
      <c r="P261" s="182">
        <f t="shared" si="46"/>
        <v>-2.1907083480516676E-2</v>
      </c>
      <c r="Q261" s="212">
        <f t="shared" si="48"/>
        <v>41058.181199999999</v>
      </c>
      <c r="R261" s="182">
        <f t="shared" si="54"/>
        <v>2.5372894660314681E-5</v>
      </c>
      <c r="S261" s="220">
        <v>1</v>
      </c>
      <c r="T261" s="176">
        <f t="shared" si="47"/>
        <v>2.5372894660314681E-5</v>
      </c>
      <c r="V261" s="176">
        <f t="shared" si="55"/>
        <v>-5.0371514430593289E-3</v>
      </c>
    </row>
    <row r="262" spans="1:23" ht="12.95" customHeight="1" x14ac:dyDescent="0.2">
      <c r="A262" s="15" t="s">
        <v>273</v>
      </c>
      <c r="B262" s="133" t="s">
        <v>84</v>
      </c>
      <c r="C262" s="112">
        <v>56424.644099999998</v>
      </c>
      <c r="D262" s="260">
        <v>1E-4</v>
      </c>
      <c r="E262" s="176">
        <f t="shared" si="45"/>
        <v>73765.411104814586</v>
      </c>
      <c r="F262" s="214">
        <f t="shared" si="56"/>
        <v>73765.5</v>
      </c>
      <c r="G262" s="179">
        <f t="shared" si="52"/>
        <v>-3.0430434249865357E-2</v>
      </c>
      <c r="K262" s="176">
        <f t="shared" si="58"/>
        <v>-3.0430434249865357E-2</v>
      </c>
      <c r="L262" s="213"/>
      <c r="O262" s="176">
        <f t="shared" ca="1" si="57"/>
        <v>-2.9834230909530857E-2</v>
      </c>
      <c r="P262" s="182">
        <f t="shared" si="46"/>
        <v>-2.5115090620108305E-2</v>
      </c>
      <c r="Q262" s="212">
        <f t="shared" si="48"/>
        <v>41406.144099999998</v>
      </c>
      <c r="R262" s="182">
        <f t="shared" si="54"/>
        <v>2.8252877902398875E-5</v>
      </c>
      <c r="S262" s="220">
        <v>1</v>
      </c>
      <c r="T262" s="176">
        <f t="shared" si="47"/>
        <v>2.8252877902398875E-5</v>
      </c>
      <c r="V262" s="176">
        <f t="shared" si="55"/>
        <v>-5.3153436297570522E-3</v>
      </c>
    </row>
    <row r="263" spans="1:23" ht="12.95" customHeight="1" x14ac:dyDescent="0.2">
      <c r="A263" s="235" t="s">
        <v>270</v>
      </c>
      <c r="B263" s="236" t="s">
        <v>83</v>
      </c>
      <c r="C263" s="237">
        <v>56480.435030000001</v>
      </c>
      <c r="D263" s="263">
        <v>2.0000000000000001E-4</v>
      </c>
      <c r="E263" s="176">
        <f t="shared" si="45"/>
        <v>73928.390871235242</v>
      </c>
      <c r="F263" s="214">
        <f t="shared" si="56"/>
        <v>73928.5</v>
      </c>
      <c r="G263" s="179">
        <f t="shared" si="52"/>
        <v>-3.7356755441578571E-2</v>
      </c>
      <c r="K263" s="176">
        <f t="shared" si="58"/>
        <v>-3.7356755441578571E-2</v>
      </c>
      <c r="O263" s="176">
        <f t="shared" ca="1" si="57"/>
        <v>-3.0464654533220836E-2</v>
      </c>
      <c r="P263" s="182">
        <f t="shared" si="46"/>
        <v>-2.5643148576872443E-2</v>
      </c>
      <c r="Q263" s="212">
        <f t="shared" si="48"/>
        <v>41461.935030000001</v>
      </c>
      <c r="R263" s="182">
        <f t="shared" si="54"/>
        <v>1.3720858578089053E-4</v>
      </c>
      <c r="S263" s="220">
        <v>1</v>
      </c>
      <c r="T263" s="176">
        <f t="shared" si="47"/>
        <v>1.3720858578089053E-4</v>
      </c>
      <c r="V263" s="176">
        <f t="shared" si="55"/>
        <v>-1.1713606864706128E-2</v>
      </c>
    </row>
    <row r="264" spans="1:23" ht="12.95" customHeight="1" x14ac:dyDescent="0.2">
      <c r="A264" s="235" t="s">
        <v>272</v>
      </c>
      <c r="B264" s="236" t="s">
        <v>84</v>
      </c>
      <c r="C264" s="237">
        <v>56738.887000000002</v>
      </c>
      <c r="D264" s="263">
        <v>1E-4</v>
      </c>
      <c r="E264" s="176">
        <f t="shared" si="45"/>
        <v>74683.39606117479</v>
      </c>
      <c r="F264" s="214">
        <f t="shared" si="56"/>
        <v>74683.5</v>
      </c>
      <c r="G264" s="179">
        <f t="shared" si="52"/>
        <v>-3.5580145005951636E-2</v>
      </c>
      <c r="K264" s="176">
        <f t="shared" si="58"/>
        <v>-3.5580145005951636E-2</v>
      </c>
      <c r="L264" s="213"/>
      <c r="O264" s="176">
        <f t="shared" ca="1" si="57"/>
        <v>-3.3384714876079302E-2</v>
      </c>
      <c r="P264" s="182">
        <f t="shared" si="46"/>
        <v>-2.8138235709004089E-2</v>
      </c>
      <c r="Q264" s="212">
        <f t="shared" si="48"/>
        <v>41720.387000000002</v>
      </c>
      <c r="R264" s="182">
        <f t="shared" si="54"/>
        <v>5.5382013983994327E-5</v>
      </c>
      <c r="S264" s="220">
        <v>1</v>
      </c>
      <c r="T264" s="176">
        <f t="shared" si="47"/>
        <v>5.5382013983994327E-5</v>
      </c>
      <c r="V264" s="176">
        <f t="shared" si="55"/>
        <v>-7.4419092969475464E-3</v>
      </c>
    </row>
    <row r="265" spans="1:23" ht="12.95" customHeight="1" x14ac:dyDescent="0.2">
      <c r="A265" s="238" t="s">
        <v>276</v>
      </c>
      <c r="B265" s="239" t="str">
        <f>IF(J265="s","II","I")</f>
        <v>I</v>
      </c>
      <c r="C265" s="238">
        <v>56798.448900000003</v>
      </c>
      <c r="D265" s="264">
        <v>1E-4</v>
      </c>
      <c r="E265" s="176">
        <f t="shared" si="45"/>
        <v>74857.391808325265</v>
      </c>
      <c r="F265" s="214">
        <f t="shared" si="56"/>
        <v>74857.5</v>
      </c>
      <c r="G265" s="179">
        <f t="shared" si="52"/>
        <v>-3.7035972534795292E-2</v>
      </c>
      <c r="J265" s="176">
        <f>G265</f>
        <v>-3.7035972534795292E-2</v>
      </c>
      <c r="K265" s="213"/>
      <c r="O265" s="176">
        <f t="shared" ca="1" si="57"/>
        <v>-3.4057682425294333E-2</v>
      </c>
      <c r="P265" s="182">
        <f t="shared" si="46"/>
        <v>-2.8724731143483229E-2</v>
      </c>
      <c r="Q265" s="212">
        <f t="shared" si="48"/>
        <v>41779.948900000003</v>
      </c>
      <c r="R265" s="182">
        <f t="shared" si="54"/>
        <v>6.9076733464658882E-5</v>
      </c>
      <c r="S265" s="220">
        <v>1</v>
      </c>
      <c r="T265" s="176">
        <f t="shared" si="47"/>
        <v>6.9076733464658882E-5</v>
      </c>
      <c r="V265" s="176">
        <f t="shared" si="55"/>
        <v>-8.3112413913120631E-3</v>
      </c>
      <c r="W265" s="213"/>
    </row>
    <row r="266" spans="1:23" ht="12.95" customHeight="1" x14ac:dyDescent="0.2">
      <c r="A266" s="240" t="s">
        <v>4</v>
      </c>
      <c r="B266" s="241" t="s">
        <v>83</v>
      </c>
      <c r="C266" s="242">
        <v>57093.529699999999</v>
      </c>
      <c r="D266" s="265">
        <v>1E-4</v>
      </c>
      <c r="E266" s="176">
        <f t="shared" si="45"/>
        <v>75719.399304153252</v>
      </c>
      <c r="F266" s="214">
        <f t="shared" si="56"/>
        <v>75719.5</v>
      </c>
      <c r="G266" s="179">
        <f t="shared" si="52"/>
        <v>-3.4470014659746084E-2</v>
      </c>
      <c r="K266" s="176">
        <f>G266</f>
        <v>-3.4470014659746084E-2</v>
      </c>
      <c r="L266" s="213"/>
      <c r="O266" s="176">
        <f t="shared" ca="1" si="57"/>
        <v>-3.7391579134624153E-2</v>
      </c>
      <c r="P266" s="182">
        <f t="shared" si="46"/>
        <v>-3.1693603338793119E-2</v>
      </c>
      <c r="Q266" s="212">
        <f t="shared" si="48"/>
        <v>42075.029699999999</v>
      </c>
      <c r="R266" s="182">
        <f t="shared" si="54"/>
        <v>7.7084598231157882E-6</v>
      </c>
      <c r="S266" s="220">
        <v>1</v>
      </c>
      <c r="T266" s="176">
        <f t="shared" si="47"/>
        <v>7.7084598231157882E-6</v>
      </c>
      <c r="V266" s="176">
        <f t="shared" si="55"/>
        <v>-2.7764113209529651E-3</v>
      </c>
    </row>
    <row r="267" spans="1:23" ht="12.95" customHeight="1" x14ac:dyDescent="0.2">
      <c r="A267" s="243" t="s">
        <v>3</v>
      </c>
      <c r="B267" s="244" t="s">
        <v>83</v>
      </c>
      <c r="C267" s="245">
        <v>57125.360200000003</v>
      </c>
      <c r="D267" s="266">
        <v>6.9999999999999999E-4</v>
      </c>
      <c r="E267" s="176">
        <f t="shared" si="45"/>
        <v>75812.384444480762</v>
      </c>
      <c r="F267" s="214">
        <f t="shared" si="56"/>
        <v>75812.5</v>
      </c>
      <c r="G267" s="179">
        <f t="shared" si="52"/>
        <v>-3.9556750060000923E-2</v>
      </c>
      <c r="J267" s="176">
        <f>G267</f>
        <v>-3.9556750060000923E-2</v>
      </c>
      <c r="K267" s="213"/>
      <c r="O267" s="176">
        <f t="shared" ca="1" si="57"/>
        <v>-3.7751268686790795E-2</v>
      </c>
      <c r="P267" s="182">
        <f t="shared" si="46"/>
        <v>-3.2020212291220984E-2</v>
      </c>
      <c r="Q267" s="212">
        <f t="shared" si="48"/>
        <v>42106.860200000003</v>
      </c>
      <c r="R267" s="182">
        <f t="shared" si="54"/>
        <v>5.679940154024649E-5</v>
      </c>
      <c r="S267" s="220">
        <v>1</v>
      </c>
      <c r="T267" s="176">
        <f t="shared" si="47"/>
        <v>5.679940154024649E-5</v>
      </c>
      <c r="V267" s="176">
        <f t="shared" si="55"/>
        <v>-7.5365377687799384E-3</v>
      </c>
    </row>
    <row r="268" spans="1:23" ht="12.95" customHeight="1" x14ac:dyDescent="0.2">
      <c r="A268" s="246" t="s">
        <v>3</v>
      </c>
      <c r="B268" s="247" t="s">
        <v>83</v>
      </c>
      <c r="C268" s="248">
        <v>57125.530500000001</v>
      </c>
      <c r="D268" s="267">
        <v>8.9999999999999998E-4</v>
      </c>
      <c r="E268" s="176">
        <f t="shared" si="45"/>
        <v>75812.881934919104</v>
      </c>
      <c r="F268" s="214">
        <f t="shared" si="56"/>
        <v>75813</v>
      </c>
      <c r="G268" s="179">
        <f t="shared" si="52"/>
        <v>-4.0415818533801939E-2</v>
      </c>
      <c r="K268" s="176">
        <f>G268</f>
        <v>-4.0415818533801939E-2</v>
      </c>
      <c r="L268" s="213"/>
      <c r="O268" s="176">
        <f t="shared" ca="1" si="57"/>
        <v>-3.7753202501587424E-2</v>
      </c>
      <c r="P268" s="182">
        <f t="shared" si="46"/>
        <v>-3.2021971570228125E-2</v>
      </c>
      <c r="Q268" s="212">
        <f t="shared" si="48"/>
        <v>42107.030500000001</v>
      </c>
      <c r="R268" s="182">
        <f t="shared" si="54"/>
        <v>7.045666684789734E-5</v>
      </c>
      <c r="S268" s="220">
        <v>1</v>
      </c>
      <c r="T268" s="176">
        <f t="shared" si="47"/>
        <v>7.045666684789734E-5</v>
      </c>
      <c r="V268" s="176">
        <f t="shared" si="55"/>
        <v>-8.3938469635738144E-3</v>
      </c>
    </row>
    <row r="269" spans="1:23" ht="12.95" customHeight="1" x14ac:dyDescent="0.2">
      <c r="A269" s="168" t="s">
        <v>1206</v>
      </c>
      <c r="B269" s="168"/>
      <c r="C269" s="168">
        <v>57154.451399999998</v>
      </c>
      <c r="D269" s="268">
        <v>2.7000000000000001E-3</v>
      </c>
      <c r="E269" s="176">
        <f t="shared" si="45"/>
        <v>75897.367379536619</v>
      </c>
      <c r="F269" s="214">
        <f t="shared" si="56"/>
        <v>75897.5</v>
      </c>
      <c r="G269" s="179">
        <f t="shared" si="52"/>
        <v>-4.5398389942420181E-2</v>
      </c>
      <c r="K269" s="176">
        <f>G269</f>
        <v>-4.5398389942420181E-2</v>
      </c>
      <c r="L269" s="213"/>
      <c r="O269" s="176">
        <f t="shared" ca="1" si="57"/>
        <v>-3.8080017202211935E-2</v>
      </c>
      <c r="P269" s="182">
        <f t="shared" si="46"/>
        <v>-3.2319799318475784E-2</v>
      </c>
      <c r="Q269" s="212">
        <f t="shared" si="48"/>
        <v>42135.951399999998</v>
      </c>
      <c r="R269" s="182">
        <f t="shared" si="54"/>
        <v>1.710495327087263E-4</v>
      </c>
      <c r="S269" s="220">
        <v>1</v>
      </c>
      <c r="T269" s="176">
        <f t="shared" si="47"/>
        <v>1.710495327087263E-4</v>
      </c>
      <c r="V269" s="176">
        <f t="shared" si="55"/>
        <v>-1.3078590623944397E-2</v>
      </c>
    </row>
    <row r="270" spans="1:23" ht="12.95" customHeight="1" x14ac:dyDescent="0.2">
      <c r="A270" s="168" t="s">
        <v>1208</v>
      </c>
      <c r="B270" s="169" t="s">
        <v>83</v>
      </c>
      <c r="C270" s="168">
        <v>57168.662300000004</v>
      </c>
      <c r="D270" s="268">
        <v>2.0000000000000001E-4</v>
      </c>
      <c r="E270" s="176">
        <f t="shared" si="45"/>
        <v>75938.881101617022</v>
      </c>
      <c r="F270" s="214">
        <f t="shared" si="56"/>
        <v>75939</v>
      </c>
      <c r="G270" s="179">
        <f t="shared" si="52"/>
        <v>-4.0701072946831118E-2</v>
      </c>
      <c r="K270" s="176">
        <f>G270</f>
        <v>-4.0701072946831118E-2</v>
      </c>
      <c r="L270" s="213"/>
      <c r="O270" s="176">
        <f t="shared" ca="1" si="57"/>
        <v>-3.8240523830329332E-2</v>
      </c>
      <c r="P270" s="182">
        <f t="shared" si="46"/>
        <v>-3.2466440746898195E-2</v>
      </c>
      <c r="Q270" s="212">
        <f t="shared" si="48"/>
        <v>42150.162300000004</v>
      </c>
      <c r="R270" s="182">
        <f t="shared" si="54"/>
        <v>6.7809167468172129E-5</v>
      </c>
      <c r="S270" s="220">
        <v>1</v>
      </c>
      <c r="T270" s="176">
        <f t="shared" si="47"/>
        <v>6.7809167468172129E-5</v>
      </c>
      <c r="V270" s="176">
        <f t="shared" si="55"/>
        <v>-8.2346321999329231E-3</v>
      </c>
    </row>
    <row r="271" spans="1:23" ht="12.95" customHeight="1" x14ac:dyDescent="0.2">
      <c r="A271" s="168" t="s">
        <v>1209</v>
      </c>
      <c r="B271" s="169" t="s">
        <v>84</v>
      </c>
      <c r="C271" s="168">
        <v>57495.743499999997</v>
      </c>
      <c r="D271" s="268">
        <v>1E-4</v>
      </c>
      <c r="E271" s="176">
        <f t="shared" si="45"/>
        <v>76894.370059707187</v>
      </c>
      <c r="F271" s="214">
        <f t="shared" si="56"/>
        <v>76894.5</v>
      </c>
      <c r="G271" s="179">
        <f t="shared" si="52"/>
        <v>-4.4480918950284831E-2</v>
      </c>
      <c r="K271" s="176">
        <f>G271</f>
        <v>-4.4480918950284831E-2</v>
      </c>
      <c r="L271" s="213"/>
      <c r="O271" s="176">
        <f t="shared" ca="1" si="57"/>
        <v>-4.1936043906622367E-2</v>
      </c>
      <c r="P271" s="182">
        <f t="shared" si="46"/>
        <v>-3.5910316166315293E-2</v>
      </c>
      <c r="Q271" s="212">
        <f t="shared" si="48"/>
        <v>42477.243499999997</v>
      </c>
      <c r="R271" s="182">
        <f t="shared" si="54"/>
        <v>7.3455232080586405E-5</v>
      </c>
      <c r="S271" s="220">
        <v>1</v>
      </c>
      <c r="T271" s="176">
        <f t="shared" si="47"/>
        <v>7.3455232080586405E-5</v>
      </c>
      <c r="V271" s="176">
        <f t="shared" si="55"/>
        <v>-8.5706027839695387E-3</v>
      </c>
    </row>
    <row r="272" spans="1:23" ht="12.95" customHeight="1" x14ac:dyDescent="0.2">
      <c r="A272" s="168" t="s">
        <v>1209</v>
      </c>
      <c r="B272" s="169" t="s">
        <v>83</v>
      </c>
      <c r="C272" s="168">
        <v>57511.661399999997</v>
      </c>
      <c r="D272" s="268">
        <v>1E-4</v>
      </c>
      <c r="E272" s="176">
        <f t="shared" si="45"/>
        <v>76940.870371207769</v>
      </c>
      <c r="F272" s="214">
        <f t="shared" si="56"/>
        <v>76941</v>
      </c>
      <c r="G272" s="179">
        <f t="shared" si="52"/>
        <v>-4.4374286648235284E-2</v>
      </c>
      <c r="K272" s="176">
        <f>G272</f>
        <v>-4.4374286648235284E-2</v>
      </c>
      <c r="L272" s="213"/>
      <c r="O272" s="176">
        <f t="shared" ca="1" si="57"/>
        <v>-4.2115888682705716E-2</v>
      </c>
      <c r="P272" s="182">
        <f t="shared" si="46"/>
        <v>-3.6081220257340008E-2</v>
      </c>
      <c r="Q272" s="212">
        <f t="shared" si="48"/>
        <v>42493.161399999997</v>
      </c>
      <c r="R272" s="182">
        <f t="shared" si="54"/>
        <v>6.8774950163796807E-5</v>
      </c>
      <c r="S272" s="220">
        <v>1</v>
      </c>
      <c r="T272" s="176">
        <f t="shared" si="47"/>
        <v>6.8774950163796807E-5</v>
      </c>
      <c r="V272" s="176">
        <f t="shared" si="55"/>
        <v>-8.2930663908952762E-3</v>
      </c>
    </row>
    <row r="273" spans="1:22" ht="12.95" customHeight="1" x14ac:dyDescent="0.2">
      <c r="A273" s="246" t="s">
        <v>3</v>
      </c>
      <c r="B273" s="247" t="s">
        <v>83</v>
      </c>
      <c r="C273" s="248">
        <v>57516.455199999997</v>
      </c>
      <c r="D273" s="267">
        <v>1.1999999999999999E-3</v>
      </c>
      <c r="E273" s="176">
        <f t="shared" si="45"/>
        <v>76954.874303464632</v>
      </c>
      <c r="F273" s="214">
        <f t="shared" si="56"/>
        <v>76955</v>
      </c>
      <c r="G273" s="179">
        <f t="shared" si="52"/>
        <v>-4.3028203806898091E-2</v>
      </c>
      <c r="J273" s="176">
        <f>G273</f>
        <v>-4.3028203806898091E-2</v>
      </c>
      <c r="K273" s="213"/>
      <c r="O273" s="176">
        <f t="shared" ca="1" si="57"/>
        <v>-4.2170035497010372E-2</v>
      </c>
      <c r="P273" s="182">
        <f t="shared" si="46"/>
        <v>-3.6132735346861955E-2</v>
      </c>
      <c r="Q273" s="212">
        <f t="shared" si="48"/>
        <v>42497.955199999997</v>
      </c>
      <c r="R273" s="182">
        <f t="shared" si="54"/>
        <v>4.7547485283353118E-5</v>
      </c>
      <c r="S273" s="220">
        <v>1</v>
      </c>
      <c r="T273" s="176">
        <f t="shared" si="47"/>
        <v>4.7547485283353118E-5</v>
      </c>
      <c r="V273" s="176">
        <f t="shared" si="55"/>
        <v>-6.895468460036136E-3</v>
      </c>
    </row>
    <row r="274" spans="1:22" ht="12.95" customHeight="1" x14ac:dyDescent="0.2">
      <c r="A274" s="249" t="s">
        <v>1</v>
      </c>
      <c r="B274" s="250" t="s">
        <v>83</v>
      </c>
      <c r="C274" s="249">
        <v>57517.654999999999</v>
      </c>
      <c r="D274" s="269" t="s">
        <v>216</v>
      </c>
      <c r="E274" s="176">
        <f t="shared" si="45"/>
        <v>76958.379230228747</v>
      </c>
      <c r="F274" s="214">
        <f t="shared" si="56"/>
        <v>76958.5</v>
      </c>
      <c r="G274" s="179">
        <f t="shared" si="52"/>
        <v>-4.1341683099744841E-2</v>
      </c>
      <c r="I274" s="176">
        <f>G274</f>
        <v>-4.1341683099744841E-2</v>
      </c>
      <c r="L274" s="213"/>
      <c r="O274" s="176">
        <f t="shared" ca="1" si="57"/>
        <v>-4.218357220058655E-2</v>
      </c>
      <c r="P274" s="182">
        <f t="shared" si="46"/>
        <v>-3.6145618464910045E-2</v>
      </c>
      <c r="Q274" s="212">
        <f t="shared" si="48"/>
        <v>42499.154999999999</v>
      </c>
      <c r="R274" s="182">
        <f t="shared" si="54"/>
        <v>2.6999087689380863E-5</v>
      </c>
      <c r="S274" s="220">
        <v>0.1</v>
      </c>
      <c r="T274" s="176">
        <f t="shared" si="47"/>
        <v>2.6999087689380863E-6</v>
      </c>
      <c r="V274" s="176">
        <f t="shared" si="55"/>
        <v>-5.1960646348347961E-3</v>
      </c>
    </row>
    <row r="275" spans="1:22" ht="12.95" customHeight="1" x14ac:dyDescent="0.2">
      <c r="A275" s="168" t="s">
        <v>1209</v>
      </c>
      <c r="B275" s="169" t="s">
        <v>83</v>
      </c>
      <c r="C275" s="168">
        <v>57524.670700000002</v>
      </c>
      <c r="D275" s="268">
        <v>1E-4</v>
      </c>
      <c r="E275" s="176">
        <f t="shared" si="45"/>
        <v>76978.873908257548</v>
      </c>
      <c r="F275" s="214">
        <f t="shared" si="56"/>
        <v>76979</v>
      </c>
      <c r="G275" s="179">
        <f t="shared" si="52"/>
        <v>-4.3163490357983392E-2</v>
      </c>
      <c r="K275" s="176">
        <f t="shared" ref="K275:K306" si="59">G275</f>
        <v>-4.3163490357983392E-2</v>
      </c>
      <c r="L275" s="213"/>
      <c r="O275" s="176">
        <f t="shared" ca="1" si="57"/>
        <v>-4.2262858607246934E-2</v>
      </c>
      <c r="P275" s="182">
        <f t="shared" si="46"/>
        <v>-3.6221111635003356E-2</v>
      </c>
      <c r="Q275" s="212">
        <f t="shared" si="48"/>
        <v>42506.170700000002</v>
      </c>
      <c r="R275" s="182">
        <f t="shared" si="54"/>
        <v>4.8196622333285915E-5</v>
      </c>
      <c r="S275" s="220">
        <v>1</v>
      </c>
      <c r="T275" s="176">
        <f t="shared" si="47"/>
        <v>4.8196622333285915E-5</v>
      </c>
      <c r="V275" s="176">
        <f t="shared" si="55"/>
        <v>-6.942378722980036E-3</v>
      </c>
    </row>
    <row r="276" spans="1:22" ht="12.95" customHeight="1" x14ac:dyDescent="0.2">
      <c r="A276" s="170" t="s">
        <v>1210</v>
      </c>
      <c r="B276" s="171" t="s">
        <v>83</v>
      </c>
      <c r="C276" s="170">
        <v>57788.9352</v>
      </c>
      <c r="D276" s="270">
        <v>1E-4</v>
      </c>
      <c r="E276" s="176">
        <f t="shared" si="45"/>
        <v>77750.859004818354</v>
      </c>
      <c r="F276" s="214">
        <f t="shared" si="56"/>
        <v>77751</v>
      </c>
      <c r="G276" s="179">
        <f t="shared" si="52"/>
        <v>-4.8265207900840323E-2</v>
      </c>
      <c r="K276" s="176">
        <f t="shared" si="59"/>
        <v>-4.8265207900840323E-2</v>
      </c>
      <c r="L276" s="213"/>
      <c r="O276" s="176">
        <f t="shared" ca="1" si="57"/>
        <v>-4.5248668653189605E-2</v>
      </c>
      <c r="P276" s="182">
        <f t="shared" si="46"/>
        <v>-3.9107481663625376E-2</v>
      </c>
      <c r="Q276" s="212">
        <f t="shared" si="48"/>
        <v>42770.4352</v>
      </c>
      <c r="R276" s="182">
        <f t="shared" si="54"/>
        <v>8.3863949835775035E-5</v>
      </c>
      <c r="S276" s="220">
        <v>1</v>
      </c>
      <c r="T276" s="176">
        <f t="shared" si="47"/>
        <v>8.3863949835775035E-5</v>
      </c>
      <c r="V276" s="176">
        <f t="shared" si="55"/>
        <v>-9.1577262372149471E-3</v>
      </c>
    </row>
    <row r="277" spans="1:22" ht="12.95" customHeight="1" x14ac:dyDescent="0.2">
      <c r="A277" s="251" t="s">
        <v>1215</v>
      </c>
      <c r="B277" s="250" t="s">
        <v>83</v>
      </c>
      <c r="C277" s="249">
        <v>57837.372460000217</v>
      </c>
      <c r="D277" s="269">
        <v>1E-4</v>
      </c>
      <c r="E277" s="176">
        <f t="shared" ref="E277:E306" si="60">+(C277-C$7)/C$8</f>
        <v>77892.356795245767</v>
      </c>
      <c r="F277" s="214">
        <f t="shared" si="56"/>
        <v>77892.5</v>
      </c>
      <c r="G277" s="179">
        <f t="shared" si="52"/>
        <v>-4.9021584665752016E-2</v>
      </c>
      <c r="K277" s="176">
        <f t="shared" si="59"/>
        <v>-4.9021584665752016E-2</v>
      </c>
      <c r="L277" s="213"/>
      <c r="O277" s="176">
        <f t="shared" ca="1" si="57"/>
        <v>-4.5795938240626E-2</v>
      </c>
      <c r="P277" s="182">
        <f t="shared" ref="P277:P306" si="61">+D$11+D$12*F277+D$13*F277^2</f>
        <v>-3.9645695847569828E-2</v>
      </c>
      <c r="Q277" s="212">
        <f t="shared" si="48"/>
        <v>42818.872460000217</v>
      </c>
      <c r="R277" s="182">
        <f t="shared" si="54"/>
        <v>8.790729113091378E-5</v>
      </c>
      <c r="S277" s="220">
        <v>1</v>
      </c>
      <c r="T277" s="176">
        <f t="shared" ref="T277:T306" si="62">+S277*R277</f>
        <v>8.790729113091378E-5</v>
      </c>
      <c r="V277" s="176">
        <f t="shared" si="55"/>
        <v>-9.3758888181821876E-3</v>
      </c>
    </row>
    <row r="278" spans="1:22" ht="12.95" customHeight="1" x14ac:dyDescent="0.2">
      <c r="A278" s="170" t="s">
        <v>1210</v>
      </c>
      <c r="B278" s="171" t="s">
        <v>83</v>
      </c>
      <c r="C278" s="170">
        <v>57866.640399999997</v>
      </c>
      <c r="D278" s="270">
        <v>1E-4</v>
      </c>
      <c r="E278" s="176">
        <f t="shared" si="60"/>
        <v>77977.856033648452</v>
      </c>
      <c r="F278" s="214">
        <f t="shared" si="56"/>
        <v>77978</v>
      </c>
      <c r="G278" s="179">
        <f t="shared" ref="G278:G306" si="63">+C278-(C$7+F278*C$8)</f>
        <v>-4.9282293242868036E-2</v>
      </c>
      <c r="K278" s="176">
        <f t="shared" si="59"/>
        <v>-4.9282293242868036E-2</v>
      </c>
      <c r="L278" s="213"/>
      <c r="O278" s="176">
        <f t="shared" ca="1" si="57"/>
        <v>-4.6126620570843768E-2</v>
      </c>
      <c r="P278" s="182">
        <f t="shared" si="61"/>
        <v>-3.9972283564990829E-2</v>
      </c>
      <c r="Q278" s="212">
        <f t="shared" si="48"/>
        <v>42848.140399999997</v>
      </c>
      <c r="R278" s="182">
        <f t="shared" ref="R278:R306" si="64">+(P278-G278)^2</f>
        <v>8.667628020216725E-5</v>
      </c>
      <c r="S278" s="220">
        <v>1</v>
      </c>
      <c r="T278" s="176">
        <f t="shared" si="62"/>
        <v>8.667628020216725E-5</v>
      </c>
      <c r="V278" s="176">
        <f t="shared" ref="V278:V306" si="65">+G278-P278</f>
        <v>-9.3100096778772068E-3</v>
      </c>
    </row>
    <row r="279" spans="1:22" ht="12.95" customHeight="1" x14ac:dyDescent="0.2">
      <c r="A279" s="252" t="s">
        <v>2</v>
      </c>
      <c r="B279" s="247" t="s">
        <v>83</v>
      </c>
      <c r="C279" s="248">
        <v>57867.496200000001</v>
      </c>
      <c r="D279" s="267">
        <v>4.0000000000000002E-4</v>
      </c>
      <c r="E279" s="176">
        <f t="shared" si="60"/>
        <v>77980.356047254667</v>
      </c>
      <c r="F279" s="214">
        <f t="shared" si="56"/>
        <v>77980.5</v>
      </c>
      <c r="G279" s="179">
        <f t="shared" si="63"/>
        <v>-4.927763558953302E-2</v>
      </c>
      <c r="K279" s="176">
        <f t="shared" si="59"/>
        <v>-4.927763558953302E-2</v>
      </c>
      <c r="L279" s="213"/>
      <c r="O279" s="176">
        <f t="shared" ca="1" si="57"/>
        <v>-4.6136289644826745E-2</v>
      </c>
      <c r="P279" s="182">
        <f t="shared" si="61"/>
        <v>-3.9981848522382013E-2</v>
      </c>
      <c r="Q279" s="212">
        <f t="shared" si="48"/>
        <v>42848.996200000001</v>
      </c>
      <c r="R279" s="182">
        <f t="shared" si="64"/>
        <v>8.6411657197811914E-5</v>
      </c>
      <c r="S279" s="220">
        <v>1</v>
      </c>
      <c r="T279" s="176">
        <f t="shared" si="62"/>
        <v>8.6411657197811914E-5</v>
      </c>
      <c r="V279" s="176">
        <f t="shared" si="65"/>
        <v>-9.2957870671510068E-3</v>
      </c>
    </row>
    <row r="280" spans="1:22" ht="12.95" customHeight="1" x14ac:dyDescent="0.2">
      <c r="A280" s="170" t="s">
        <v>1210</v>
      </c>
      <c r="B280" s="171" t="s">
        <v>83</v>
      </c>
      <c r="C280" s="170">
        <v>57882.729599999999</v>
      </c>
      <c r="D280" s="270">
        <v>1E-4</v>
      </c>
      <c r="E280" s="176">
        <f t="shared" si="60"/>
        <v>78024.856756846566</v>
      </c>
      <c r="F280" s="214">
        <f t="shared" si="56"/>
        <v>78025</v>
      </c>
      <c r="G280" s="179">
        <f t="shared" si="63"/>
        <v>-4.90347294107778E-2</v>
      </c>
      <c r="K280" s="176">
        <f t="shared" si="59"/>
        <v>-4.90347294107778E-2</v>
      </c>
      <c r="L280" s="213"/>
      <c r="O280" s="176">
        <f t="shared" ca="1" si="57"/>
        <v>-4.630839916172369E-2</v>
      </c>
      <c r="P280" s="182">
        <f t="shared" si="61"/>
        <v>-4.0152253155189443E-2</v>
      </c>
      <c r="Q280" s="212">
        <f t="shared" si="48"/>
        <v>42864.229599999999</v>
      </c>
      <c r="R280" s="182">
        <f t="shared" si="64"/>
        <v>7.889838443109094E-5</v>
      </c>
      <c r="S280" s="220">
        <v>1</v>
      </c>
      <c r="T280" s="176">
        <f t="shared" si="62"/>
        <v>7.889838443109094E-5</v>
      </c>
      <c r="V280" s="176">
        <f t="shared" si="65"/>
        <v>-8.8824762555883563E-3</v>
      </c>
    </row>
    <row r="281" spans="1:22" ht="12.95" customHeight="1" x14ac:dyDescent="0.2">
      <c r="A281" s="253" t="s">
        <v>1212</v>
      </c>
      <c r="B281" s="40" t="s">
        <v>84</v>
      </c>
      <c r="C281" s="39">
        <v>58187.9018</v>
      </c>
      <c r="D281" s="271">
        <v>2.0000000000000001E-4</v>
      </c>
      <c r="E281" s="176">
        <f t="shared" si="60"/>
        <v>78916.343847563156</v>
      </c>
      <c r="F281" s="214">
        <f t="shared" si="56"/>
        <v>78916.5</v>
      </c>
      <c r="G281" s="179">
        <f t="shared" si="63"/>
        <v>-5.3453811262443196E-2</v>
      </c>
      <c r="K281" s="176">
        <f t="shared" si="59"/>
        <v>-5.3453811262443196E-2</v>
      </c>
      <c r="L281" s="213"/>
      <c r="O281" s="176">
        <f t="shared" ca="1" si="57"/>
        <v>-4.9756390944052598E-2</v>
      </c>
      <c r="P281" s="182">
        <f t="shared" si="61"/>
        <v>-4.3625293318407143E-2</v>
      </c>
      <c r="Q281" s="212">
        <f t="shared" ref="Q281:Q306" si="66">+C281-15018.5</f>
        <v>43169.4018</v>
      </c>
      <c r="R281" s="182">
        <f t="shared" si="64"/>
        <v>9.6599764976238673E-5</v>
      </c>
      <c r="S281" s="220">
        <v>1</v>
      </c>
      <c r="T281" s="176">
        <f t="shared" si="62"/>
        <v>9.6599764976238673E-5</v>
      </c>
      <c r="V281" s="176">
        <f t="shared" si="65"/>
        <v>-9.8285179440360526E-3</v>
      </c>
    </row>
    <row r="282" spans="1:22" ht="12.95" customHeight="1" x14ac:dyDescent="0.2">
      <c r="A282" s="219" t="s">
        <v>1211</v>
      </c>
      <c r="B282" s="133"/>
      <c r="C282" s="112">
        <v>58207.928699999997</v>
      </c>
      <c r="D282" s="260">
        <v>5.0000000000000001E-4</v>
      </c>
      <c r="E282" s="176">
        <f t="shared" si="60"/>
        <v>78974.847613034159</v>
      </c>
      <c r="F282" s="214">
        <f t="shared" si="56"/>
        <v>78975</v>
      </c>
      <c r="G282" s="179">
        <f t="shared" si="63"/>
        <v>-5.2164822242048103E-2</v>
      </c>
      <c r="K282" s="176">
        <f t="shared" si="59"/>
        <v>-5.2164822242048103E-2</v>
      </c>
      <c r="L282" s="213"/>
      <c r="O282" s="176">
        <f t="shared" ca="1" si="57"/>
        <v>-4.9982647275254199E-2</v>
      </c>
      <c r="P282" s="182">
        <f t="shared" si="61"/>
        <v>-4.3857136346093561E-2</v>
      </c>
      <c r="Q282" s="212">
        <f t="shared" si="66"/>
        <v>43189.428699999997</v>
      </c>
      <c r="R282" s="182">
        <f t="shared" si="64"/>
        <v>6.9017644945842019E-5</v>
      </c>
      <c r="S282" s="220">
        <v>1</v>
      </c>
      <c r="T282" s="176">
        <f t="shared" si="62"/>
        <v>6.9017644945842019E-5</v>
      </c>
      <c r="V282" s="176">
        <f t="shared" si="65"/>
        <v>-8.3076858959545419E-3</v>
      </c>
    </row>
    <row r="283" spans="1:22" ht="12.95" customHeight="1" x14ac:dyDescent="0.2">
      <c r="A283" s="253" t="s">
        <v>1212</v>
      </c>
      <c r="B283" s="40" t="s">
        <v>83</v>
      </c>
      <c r="C283" s="39">
        <v>58287.684099999999</v>
      </c>
      <c r="D283" s="271">
        <v>5.0000000000000001E-4</v>
      </c>
      <c r="E283" s="176">
        <f t="shared" si="60"/>
        <v>79207.833807435018</v>
      </c>
      <c r="F283" s="214">
        <f t="shared" si="56"/>
        <v>79208</v>
      </c>
      <c r="G283" s="179">
        <f t="shared" si="63"/>
        <v>-5.6890729218139313E-2</v>
      </c>
      <c r="K283" s="176">
        <f t="shared" si="59"/>
        <v>-5.6890729218139313E-2</v>
      </c>
      <c r="L283" s="213"/>
      <c r="O283" s="176">
        <f t="shared" ca="1" si="57"/>
        <v>-5.0883804970467461E-2</v>
      </c>
      <c r="P283" s="182">
        <f t="shared" si="61"/>
        <v>-4.4785364194618538E-2</v>
      </c>
      <c r="Q283" s="212">
        <f t="shared" si="66"/>
        <v>43269.184099999999</v>
      </c>
      <c r="R283" s="182">
        <f t="shared" si="64"/>
        <v>1.4653986235268015E-4</v>
      </c>
      <c r="S283" s="220">
        <v>1</v>
      </c>
      <c r="T283" s="176">
        <f t="shared" si="62"/>
        <v>1.4653986235268015E-4</v>
      </c>
      <c r="V283" s="176">
        <f t="shared" si="65"/>
        <v>-1.2105365023520775E-2</v>
      </c>
    </row>
    <row r="284" spans="1:22" ht="12.95" customHeight="1" x14ac:dyDescent="0.2">
      <c r="A284" s="253" t="s">
        <v>1212</v>
      </c>
      <c r="B284" s="40" t="s">
        <v>84</v>
      </c>
      <c r="C284" s="39">
        <v>58306.6849</v>
      </c>
      <c r="D284" s="271">
        <v>1E-4</v>
      </c>
      <c r="E284" s="176">
        <f t="shared" si="60"/>
        <v>79263.340068861478</v>
      </c>
      <c r="F284" s="214">
        <f t="shared" si="56"/>
        <v>79263.5</v>
      </c>
      <c r="G284" s="179">
        <f t="shared" si="63"/>
        <v>-5.474732937727822E-2</v>
      </c>
      <c r="K284" s="176">
        <f t="shared" si="59"/>
        <v>-5.474732937727822E-2</v>
      </c>
      <c r="L284" s="213"/>
      <c r="O284" s="176">
        <f t="shared" ca="1" si="57"/>
        <v>-5.1098458412889514E-2</v>
      </c>
      <c r="P284" s="182">
        <f t="shared" si="61"/>
        <v>-4.5007601706311018E-2</v>
      </c>
      <c r="Q284" s="212">
        <f t="shared" si="66"/>
        <v>43288.1849</v>
      </c>
      <c r="R284" s="182">
        <f t="shared" si="64"/>
        <v>9.4862295104604193E-5</v>
      </c>
      <c r="S284" s="220">
        <v>1</v>
      </c>
      <c r="T284" s="176">
        <f t="shared" si="62"/>
        <v>9.4862295104604193E-5</v>
      </c>
      <c r="V284" s="176">
        <f t="shared" si="65"/>
        <v>-9.739727670967202E-3</v>
      </c>
    </row>
    <row r="285" spans="1:22" ht="12.95" customHeight="1" x14ac:dyDescent="0.2">
      <c r="A285" s="170" t="s">
        <v>0</v>
      </c>
      <c r="B285" s="171" t="s">
        <v>83</v>
      </c>
      <c r="C285" s="170">
        <v>58486.914499999999</v>
      </c>
      <c r="D285" s="270">
        <v>2.0000000000000001E-4</v>
      </c>
      <c r="E285" s="176">
        <f t="shared" si="60"/>
        <v>79789.837442360804</v>
      </c>
      <c r="F285" s="214">
        <f t="shared" si="56"/>
        <v>79790</v>
      </c>
      <c r="G285" s="179">
        <f t="shared" si="63"/>
        <v>-5.564642819808796E-2</v>
      </c>
      <c r="K285" s="176">
        <f t="shared" si="59"/>
        <v>-5.564642819808796E-2</v>
      </c>
      <c r="L285" s="213"/>
      <c r="O285" s="176">
        <f t="shared" ca="1" si="57"/>
        <v>-5.3134765393704042E-2</v>
      </c>
      <c r="P285" s="182">
        <f t="shared" si="61"/>
        <v>-4.7137595470062965E-2</v>
      </c>
      <c r="Q285" s="212">
        <f t="shared" si="66"/>
        <v>43468.414499999999</v>
      </c>
      <c r="R285" s="182">
        <f t="shared" si="64"/>
        <v>7.2400234393509279E-5</v>
      </c>
      <c r="S285" s="220">
        <v>1</v>
      </c>
      <c r="T285" s="176">
        <f t="shared" si="62"/>
        <v>7.2400234393509279E-5</v>
      </c>
      <c r="V285" s="176">
        <f t="shared" si="65"/>
        <v>-8.5088327280249954E-3</v>
      </c>
    </row>
    <row r="286" spans="1:22" ht="12.95" customHeight="1" x14ac:dyDescent="0.2">
      <c r="A286" s="170" t="s">
        <v>0</v>
      </c>
      <c r="B286" s="171" t="s">
        <v>84</v>
      </c>
      <c r="C286" s="170">
        <v>58499.065900000001</v>
      </c>
      <c r="D286" s="270">
        <v>1E-4</v>
      </c>
      <c r="E286" s="176">
        <f t="shared" si="60"/>
        <v>79825.3348311601</v>
      </c>
      <c r="F286" s="214">
        <f t="shared" si="56"/>
        <v>79825.5</v>
      </c>
      <c r="G286" s="179">
        <f t="shared" si="63"/>
        <v>-5.6540289559052326E-2</v>
      </c>
      <c r="K286" s="176">
        <f t="shared" si="59"/>
        <v>-5.6540289559052326E-2</v>
      </c>
      <c r="L286" s="213"/>
      <c r="O286" s="176">
        <f t="shared" ca="1" si="57"/>
        <v>-5.3272066244262284E-2</v>
      </c>
      <c r="P286" s="182">
        <f t="shared" si="61"/>
        <v>-4.7282628800161153E-2</v>
      </c>
      <c r="Q286" s="212">
        <f t="shared" si="66"/>
        <v>43480.565900000001</v>
      </c>
      <c r="R286" s="182">
        <f t="shared" si="64"/>
        <v>8.5704282726713492E-5</v>
      </c>
      <c r="S286" s="220">
        <v>1</v>
      </c>
      <c r="T286" s="176">
        <f t="shared" si="62"/>
        <v>8.5704282726713492E-5</v>
      </c>
      <c r="V286" s="176">
        <f t="shared" si="65"/>
        <v>-9.257660758891173E-3</v>
      </c>
    </row>
    <row r="287" spans="1:22" ht="12.95" customHeight="1" x14ac:dyDescent="0.2">
      <c r="A287" s="253" t="s">
        <v>1213</v>
      </c>
      <c r="B287" s="40" t="s">
        <v>83</v>
      </c>
      <c r="C287" s="39">
        <v>58549.9012</v>
      </c>
      <c r="D287" s="271">
        <v>1E-4</v>
      </c>
      <c r="E287" s="176">
        <f t="shared" si="60"/>
        <v>79973.83791795079</v>
      </c>
      <c r="F287" s="214">
        <f t="shared" si="56"/>
        <v>79974</v>
      </c>
      <c r="G287" s="179">
        <f t="shared" si="63"/>
        <v>-5.5483625117631163E-2</v>
      </c>
      <c r="K287" s="176">
        <f t="shared" si="59"/>
        <v>-5.5483625117631163E-2</v>
      </c>
      <c r="L287" s="213"/>
      <c r="O287" s="176">
        <f t="shared" ca="1" si="57"/>
        <v>-5.3846409238850979E-2</v>
      </c>
      <c r="P287" s="182">
        <f t="shared" si="61"/>
        <v>-4.7891256147944927E-2</v>
      </c>
      <c r="Q287" s="212">
        <f t="shared" si="66"/>
        <v>43531.4012</v>
      </c>
      <c r="R287" s="182">
        <f t="shared" si="64"/>
        <v>5.7644066571854439E-5</v>
      </c>
      <c r="S287" s="220">
        <v>1</v>
      </c>
      <c r="T287" s="176">
        <f t="shared" si="62"/>
        <v>5.7644066571854439E-5</v>
      </c>
      <c r="V287" s="176">
        <f t="shared" si="65"/>
        <v>-7.5923689696862362E-3</v>
      </c>
    </row>
    <row r="288" spans="1:22" ht="12.95" customHeight="1" x14ac:dyDescent="0.2">
      <c r="A288" s="253" t="s">
        <v>1216</v>
      </c>
      <c r="B288" s="40" t="s">
        <v>83</v>
      </c>
      <c r="C288" s="39">
        <v>58622.650999999998</v>
      </c>
      <c r="D288" s="271" t="s">
        <v>216</v>
      </c>
      <c r="E288" s="176">
        <f t="shared" si="60"/>
        <v>80186.358939040554</v>
      </c>
      <c r="F288" s="214">
        <f t="shared" si="56"/>
        <v>80186.5</v>
      </c>
      <c r="G288" s="179">
        <f t="shared" si="63"/>
        <v>-4.828772482869681E-2</v>
      </c>
      <c r="K288" s="176">
        <f t="shared" si="59"/>
        <v>-4.828772482869681E-2</v>
      </c>
      <c r="L288" s="213"/>
      <c r="O288" s="176">
        <f t="shared" ca="1" si="57"/>
        <v>-5.4668280527403856E-2</v>
      </c>
      <c r="P288" s="182">
        <f t="shared" si="61"/>
        <v>-4.8767630264821782E-2</v>
      </c>
      <c r="Q288" s="212">
        <f t="shared" si="66"/>
        <v>43604.150999999998</v>
      </c>
      <c r="R288" s="182">
        <f t="shared" si="64"/>
        <v>2.3030922762229973E-7</v>
      </c>
      <c r="S288" s="220">
        <v>1</v>
      </c>
      <c r="T288" s="176">
        <f t="shared" si="62"/>
        <v>2.3030922762229973E-7</v>
      </c>
      <c r="V288" s="176">
        <f t="shared" si="65"/>
        <v>4.7990543612497216E-4</v>
      </c>
    </row>
    <row r="289" spans="1:22" ht="12.95" customHeight="1" x14ac:dyDescent="0.2">
      <c r="A289" s="253" t="s">
        <v>1213</v>
      </c>
      <c r="B289" s="40" t="s">
        <v>83</v>
      </c>
      <c r="C289" s="39">
        <v>58642.667800000003</v>
      </c>
      <c r="D289" s="271">
        <v>2.0000000000000001E-4</v>
      </c>
      <c r="E289" s="176">
        <f t="shared" si="60"/>
        <v>80244.833199793866</v>
      </c>
      <c r="F289" s="214">
        <f t="shared" si="56"/>
        <v>80245</v>
      </c>
      <c r="G289" s="179">
        <f t="shared" si="63"/>
        <v>-5.7098735807812773E-2</v>
      </c>
      <c r="K289" s="176">
        <f t="shared" si="59"/>
        <v>-5.7098735807812773E-2</v>
      </c>
      <c r="L289" s="213"/>
      <c r="O289" s="176">
        <f t="shared" ref="O289:O306" ca="1" si="67">+C$11+C$12*F289</f>
        <v>-5.4894536858605514E-2</v>
      </c>
      <c r="P289" s="182">
        <f t="shared" si="61"/>
        <v>-4.901001570473007E-2</v>
      </c>
      <c r="Q289" s="212">
        <f t="shared" si="66"/>
        <v>43624.167800000003</v>
      </c>
      <c r="R289" s="182">
        <f t="shared" si="64"/>
        <v>6.5427392906014251E-5</v>
      </c>
      <c r="S289" s="220">
        <v>1</v>
      </c>
      <c r="T289" s="176">
        <f t="shared" si="62"/>
        <v>6.5427392906014251E-5</v>
      </c>
      <c r="V289" s="176">
        <f t="shared" si="65"/>
        <v>-8.0887201030827027E-3</v>
      </c>
    </row>
    <row r="290" spans="1:22" ht="12.95" customHeight="1" x14ac:dyDescent="0.2">
      <c r="A290" s="251" t="s">
        <v>1214</v>
      </c>
      <c r="B290" s="250" t="s">
        <v>84</v>
      </c>
      <c r="C290" s="249">
        <v>58898.889900000002</v>
      </c>
      <c r="D290" s="269">
        <v>1E-4</v>
      </c>
      <c r="E290" s="176">
        <f t="shared" si="60"/>
        <v>80993.324361525796</v>
      </c>
      <c r="F290" s="214">
        <f t="shared" si="56"/>
        <v>80993.5</v>
      </c>
      <c r="G290" s="179">
        <f t="shared" si="63"/>
        <v>-6.0124235264083836E-2</v>
      </c>
      <c r="K290" s="176">
        <f t="shared" si="59"/>
        <v>-6.0124235264083836E-2</v>
      </c>
      <c r="L290" s="213"/>
      <c r="O290" s="176">
        <f t="shared" ca="1" si="67"/>
        <v>-5.7789457609108197E-2</v>
      </c>
      <c r="P290" s="182">
        <f t="shared" si="61"/>
        <v>-5.2154162739569299E-2</v>
      </c>
      <c r="Q290" s="212">
        <f t="shared" si="66"/>
        <v>43880.389900000002</v>
      </c>
      <c r="R290" s="182">
        <f t="shared" si="64"/>
        <v>6.3522056046021535E-5</v>
      </c>
      <c r="S290" s="220">
        <v>1</v>
      </c>
      <c r="T290" s="176">
        <f t="shared" si="62"/>
        <v>6.3522056046021535E-5</v>
      </c>
      <c r="V290" s="176">
        <f t="shared" si="65"/>
        <v>-7.9700725245145376E-3</v>
      </c>
    </row>
    <row r="291" spans="1:22" ht="12.95" customHeight="1" x14ac:dyDescent="0.2">
      <c r="A291" s="251" t="s">
        <v>1217</v>
      </c>
      <c r="B291" s="250" t="s">
        <v>84</v>
      </c>
      <c r="C291" s="249">
        <v>58920.286399999997</v>
      </c>
      <c r="D291" s="269" t="s">
        <v>117</v>
      </c>
      <c r="E291" s="176">
        <f t="shared" si="60"/>
        <v>81055.829083569653</v>
      </c>
      <c r="F291" s="214">
        <f t="shared" si="56"/>
        <v>81056</v>
      </c>
      <c r="G291" s="179">
        <f t="shared" si="63"/>
        <v>-5.8507794004981406E-2</v>
      </c>
      <c r="K291" s="176">
        <f t="shared" si="59"/>
        <v>-5.8507794004981406E-2</v>
      </c>
      <c r="L291" s="213"/>
      <c r="O291" s="176">
        <f t="shared" ca="1" si="67"/>
        <v>-5.8031184458682605E-2</v>
      </c>
      <c r="P291" s="182">
        <f t="shared" si="61"/>
        <v>-5.2420296328783811E-2</v>
      </c>
      <c r="Q291" s="212">
        <f t="shared" si="66"/>
        <v>43901.786399999997</v>
      </c>
      <c r="R291" s="182">
        <f t="shared" si="64"/>
        <v>3.705762795771112E-5</v>
      </c>
      <c r="S291" s="220">
        <v>1</v>
      </c>
      <c r="T291" s="176">
        <f t="shared" si="62"/>
        <v>3.705762795771112E-5</v>
      </c>
      <c r="V291" s="176">
        <f t="shared" si="65"/>
        <v>-6.0874976761975952E-3</v>
      </c>
    </row>
    <row r="292" spans="1:22" ht="12.95" customHeight="1" x14ac:dyDescent="0.2">
      <c r="A292" s="251" t="s">
        <v>1217</v>
      </c>
      <c r="B292" s="250" t="s">
        <v>83</v>
      </c>
      <c r="C292" s="249">
        <v>58922.1682</v>
      </c>
      <c r="D292" s="269" t="s">
        <v>117</v>
      </c>
      <c r="E292" s="176">
        <f t="shared" si="60"/>
        <v>81061.326309094511</v>
      </c>
      <c r="F292" s="214">
        <f t="shared" si="56"/>
        <v>81061.5</v>
      </c>
      <c r="G292" s="179">
        <f t="shared" si="63"/>
        <v>-5.9457547176862136E-2</v>
      </c>
      <c r="K292" s="176">
        <f t="shared" si="59"/>
        <v>-5.9457547176862136E-2</v>
      </c>
      <c r="L292" s="213"/>
      <c r="O292" s="176">
        <f t="shared" ca="1" si="67"/>
        <v>-5.8052456421445131E-2</v>
      </c>
      <c r="P292" s="182">
        <f t="shared" si="61"/>
        <v>-5.2443742619813216E-2</v>
      </c>
      <c r="Q292" s="212">
        <f t="shared" si="66"/>
        <v>43903.6682</v>
      </c>
      <c r="R292" s="182">
        <f t="shared" si="64"/>
        <v>4.9193454364480185E-5</v>
      </c>
      <c r="S292" s="220">
        <v>1</v>
      </c>
      <c r="T292" s="176">
        <f t="shared" si="62"/>
        <v>4.9193454364480185E-5</v>
      </c>
      <c r="V292" s="176">
        <f t="shared" si="65"/>
        <v>-7.0138045570489194E-3</v>
      </c>
    </row>
    <row r="293" spans="1:22" ht="12.95" customHeight="1" x14ac:dyDescent="0.2">
      <c r="A293" s="251" t="s">
        <v>1214</v>
      </c>
      <c r="B293" s="250" t="s">
        <v>84</v>
      </c>
      <c r="C293" s="249">
        <v>58957.767800000001</v>
      </c>
      <c r="D293" s="269">
        <v>1E-4</v>
      </c>
      <c r="E293" s="176">
        <f t="shared" si="60"/>
        <v>81165.321967397176</v>
      </c>
      <c r="F293" s="214">
        <f t="shared" si="56"/>
        <v>81165.5</v>
      </c>
      <c r="G293" s="179">
        <f t="shared" si="63"/>
        <v>-6.0943788907025009E-2</v>
      </c>
      <c r="K293" s="176">
        <f t="shared" si="59"/>
        <v>-6.0943788907025009E-2</v>
      </c>
      <c r="L293" s="213"/>
      <c r="O293" s="176">
        <f t="shared" ca="1" si="67"/>
        <v>-5.845468989913688E-2</v>
      </c>
      <c r="P293" s="182">
        <f t="shared" si="61"/>
        <v>-5.2887898643268483E-2</v>
      </c>
      <c r="Q293" s="212">
        <f t="shared" si="66"/>
        <v>43939.267800000001</v>
      </c>
      <c r="R293" s="182">
        <f t="shared" si="64"/>
        <v>6.4897367941687195E-5</v>
      </c>
      <c r="S293" s="220">
        <v>1</v>
      </c>
      <c r="T293" s="176">
        <f t="shared" si="62"/>
        <v>6.4897367941687195E-5</v>
      </c>
      <c r="V293" s="176">
        <f t="shared" si="65"/>
        <v>-8.0558902637565266E-3</v>
      </c>
    </row>
    <row r="294" spans="1:22" ht="12.95" customHeight="1" x14ac:dyDescent="0.2">
      <c r="A294" s="251" t="s">
        <v>1214</v>
      </c>
      <c r="B294" s="250" t="s">
        <v>84</v>
      </c>
      <c r="C294" s="249">
        <v>59017.672200000001</v>
      </c>
      <c r="D294" s="269">
        <v>2.0000000000000001E-4</v>
      </c>
      <c r="E294" s="176">
        <f t="shared" si="60"/>
        <v>81340.318245816772</v>
      </c>
      <c r="F294" s="214">
        <f t="shared" si="56"/>
        <v>81340.5</v>
      </c>
      <c r="G294" s="179">
        <f t="shared" si="63"/>
        <v>-6.2217753380537033E-2</v>
      </c>
      <c r="K294" s="176">
        <f t="shared" si="59"/>
        <v>-6.2217753380537033E-2</v>
      </c>
      <c r="L294" s="213"/>
      <c r="O294" s="176">
        <f t="shared" ca="1" si="67"/>
        <v>-5.9131525077945113E-2</v>
      </c>
      <c r="P294" s="182">
        <f t="shared" si="61"/>
        <v>-5.3638740685238273E-2</v>
      </c>
      <c r="Q294" s="212">
        <f t="shared" si="66"/>
        <v>43999.172200000001</v>
      </c>
      <c r="R294" s="182">
        <f t="shared" si="64"/>
        <v>7.3599458826097299E-5</v>
      </c>
      <c r="S294" s="220">
        <v>1</v>
      </c>
      <c r="T294" s="176">
        <f t="shared" si="62"/>
        <v>7.3599458826097299E-5</v>
      </c>
      <c r="V294" s="176">
        <f t="shared" si="65"/>
        <v>-8.57901269529876E-3</v>
      </c>
    </row>
    <row r="295" spans="1:22" ht="12.95" customHeight="1" x14ac:dyDescent="0.2">
      <c r="A295" s="253" t="s">
        <v>1219</v>
      </c>
      <c r="B295" s="40" t="s">
        <v>83</v>
      </c>
      <c r="C295" s="39">
        <v>59293.747600000002</v>
      </c>
      <c r="D295" s="271">
        <v>2.0000000000000001E-4</v>
      </c>
      <c r="E295" s="176">
        <f t="shared" si="60"/>
        <v>82146.806042426091</v>
      </c>
      <c r="F295" s="214">
        <f t="shared" si="56"/>
        <v>82147</v>
      </c>
      <c r="G295" s="179">
        <f t="shared" si="63"/>
        <v>-6.6395195346558467E-2</v>
      </c>
      <c r="K295" s="176">
        <f t="shared" si="59"/>
        <v>-6.6395195346558467E-2</v>
      </c>
      <c r="L295" s="213"/>
      <c r="O295" s="176">
        <f t="shared" ca="1" si="67"/>
        <v>-6.225076834485288E-2</v>
      </c>
      <c r="P295" s="182">
        <f t="shared" si="61"/>
        <v>-5.7155212193302274E-2</v>
      </c>
      <c r="Q295" s="212">
        <f t="shared" si="66"/>
        <v>44275.247600000002</v>
      </c>
      <c r="R295" s="182">
        <f t="shared" si="64"/>
        <v>8.5377288672458258E-5</v>
      </c>
      <c r="S295" s="220">
        <v>1</v>
      </c>
      <c r="T295" s="176">
        <f t="shared" si="62"/>
        <v>8.5377288672458258E-5</v>
      </c>
      <c r="V295" s="176">
        <f t="shared" si="65"/>
        <v>-9.2399831532561927E-3</v>
      </c>
    </row>
    <row r="296" spans="1:22" ht="12.95" customHeight="1" x14ac:dyDescent="0.2">
      <c r="A296" s="253" t="s">
        <v>1219</v>
      </c>
      <c r="B296" s="40" t="s">
        <v>84</v>
      </c>
      <c r="C296" s="39">
        <v>59293.918299999998</v>
      </c>
      <c r="D296" s="271">
        <v>1E-4</v>
      </c>
      <c r="E296" s="176">
        <f t="shared" si="60"/>
        <v>82147.304701368106</v>
      </c>
      <c r="F296" s="214">
        <f t="shared" si="56"/>
        <v>82147.5</v>
      </c>
      <c r="G296" s="179">
        <f t="shared" si="63"/>
        <v>-6.6854263823188376E-2</v>
      </c>
      <c r="K296" s="176">
        <f t="shared" si="59"/>
        <v>-6.6854263823188376E-2</v>
      </c>
      <c r="L296" s="213"/>
      <c r="O296" s="176">
        <f t="shared" ca="1" si="67"/>
        <v>-6.2252702159649453E-2</v>
      </c>
      <c r="P296" s="182">
        <f t="shared" si="61"/>
        <v>-5.7157420903026224E-2</v>
      </c>
      <c r="Q296" s="212">
        <f t="shared" si="66"/>
        <v>44275.418299999998</v>
      </c>
      <c r="R296" s="182">
        <f t="shared" si="64"/>
        <v>9.4028762618298848E-5</v>
      </c>
      <c r="S296" s="220">
        <v>1</v>
      </c>
      <c r="T296" s="176">
        <f t="shared" si="62"/>
        <v>9.4028762618298848E-5</v>
      </c>
      <c r="V296" s="176">
        <f t="shared" si="65"/>
        <v>-9.696842920162152E-3</v>
      </c>
    </row>
    <row r="297" spans="1:22" ht="12.95" customHeight="1" x14ac:dyDescent="0.2">
      <c r="A297" s="175" t="s">
        <v>1224</v>
      </c>
      <c r="B297" s="256" t="s">
        <v>84</v>
      </c>
      <c r="C297" s="254">
        <v>59339.74</v>
      </c>
      <c r="D297" s="272">
        <v>2.9999999999999997E-4</v>
      </c>
      <c r="E297" s="176">
        <f t="shared" si="60"/>
        <v>82281.16176313418</v>
      </c>
      <c r="F297" s="214">
        <f t="shared" si="56"/>
        <v>82281</v>
      </c>
      <c r="G297" s="179">
        <f t="shared" si="63"/>
        <v>5.537445471418323E-2</v>
      </c>
      <c r="K297" s="176">
        <f t="shared" si="59"/>
        <v>5.537445471418323E-2</v>
      </c>
      <c r="L297" s="213"/>
      <c r="O297" s="176">
        <f t="shared" ca="1" si="67"/>
        <v>-6.2769030710340346E-2</v>
      </c>
      <c r="P297" s="182">
        <f t="shared" si="61"/>
        <v>-5.7748415618073978E-2</v>
      </c>
      <c r="Q297" s="212">
        <f t="shared" si="66"/>
        <v>44321.24</v>
      </c>
      <c r="R297" s="182">
        <f t="shared" si="64"/>
        <v>1.2796783792208678E-2</v>
      </c>
      <c r="S297" s="220">
        <v>1</v>
      </c>
      <c r="T297" s="176">
        <f t="shared" si="62"/>
        <v>1.2796783792208678E-2</v>
      </c>
      <c r="V297" s="176">
        <f t="shared" si="65"/>
        <v>0.11312287033225721</v>
      </c>
    </row>
    <row r="298" spans="1:22" ht="12.95" customHeight="1" x14ac:dyDescent="0.2">
      <c r="A298" s="219" t="s">
        <v>1218</v>
      </c>
      <c r="B298" s="133"/>
      <c r="C298" s="112">
        <v>59347.661999999997</v>
      </c>
      <c r="D298" s="260">
        <v>2.9999999999999997E-4</v>
      </c>
      <c r="E298" s="176">
        <f t="shared" si="60"/>
        <v>82304.303978357755</v>
      </c>
      <c r="F298" s="214">
        <f t="shared" si="56"/>
        <v>82304.5</v>
      </c>
      <c r="G298" s="179">
        <f t="shared" si="63"/>
        <v>-6.7101763372193091E-2</v>
      </c>
      <c r="K298" s="176">
        <f t="shared" si="59"/>
        <v>-6.7101763372193091E-2</v>
      </c>
      <c r="L298" s="213"/>
      <c r="O298" s="176">
        <f t="shared" ca="1" si="67"/>
        <v>-6.2859920005780279E-2</v>
      </c>
      <c r="P298" s="182">
        <f t="shared" si="61"/>
        <v>-5.7852710164455423E-2</v>
      </c>
      <c r="Q298" s="212">
        <f t="shared" si="66"/>
        <v>44329.161999999997</v>
      </c>
      <c r="R298" s="182">
        <f t="shared" si="64"/>
        <v>8.554498523956244E-5</v>
      </c>
      <c r="S298" s="220">
        <v>1</v>
      </c>
      <c r="T298" s="176">
        <f t="shared" si="62"/>
        <v>8.554498523956244E-5</v>
      </c>
      <c r="V298" s="176">
        <f t="shared" si="65"/>
        <v>-9.2490532077376675E-3</v>
      </c>
    </row>
    <row r="299" spans="1:22" ht="12.95" customHeight="1" x14ac:dyDescent="0.2">
      <c r="A299" s="172" t="s">
        <v>1220</v>
      </c>
      <c r="B299" s="173" t="s">
        <v>1221</v>
      </c>
      <c r="C299" s="255">
        <v>59347.662300000004</v>
      </c>
      <c r="D299" s="273">
        <v>1E-4</v>
      </c>
      <c r="E299" s="176">
        <f t="shared" si="60"/>
        <v>82304.304854735528</v>
      </c>
      <c r="F299" s="214">
        <f t="shared" si="56"/>
        <v>82304.5</v>
      </c>
      <c r="G299" s="179">
        <f t="shared" si="63"/>
        <v>-6.6801763365219813E-2</v>
      </c>
      <c r="K299" s="176">
        <f t="shared" si="59"/>
        <v>-6.6801763365219813E-2</v>
      </c>
      <c r="L299" s="213"/>
      <c r="O299" s="176">
        <f t="shared" ca="1" si="67"/>
        <v>-6.2859920005780279E-2</v>
      </c>
      <c r="P299" s="182">
        <f t="shared" si="61"/>
        <v>-5.7852710164455423E-2</v>
      </c>
      <c r="Q299" s="212">
        <f t="shared" si="66"/>
        <v>44329.162300000004</v>
      </c>
      <c r="R299" s="182">
        <f t="shared" si="64"/>
        <v>8.0085553190111371E-5</v>
      </c>
      <c r="S299" s="220">
        <v>1</v>
      </c>
      <c r="T299" s="176">
        <f t="shared" si="62"/>
        <v>8.0085553190111371E-5</v>
      </c>
      <c r="V299" s="176">
        <f t="shared" si="65"/>
        <v>-8.9490532007643897E-3</v>
      </c>
    </row>
    <row r="300" spans="1:22" ht="12.95" customHeight="1" x14ac:dyDescent="0.2">
      <c r="A300" s="174" t="s">
        <v>1222</v>
      </c>
      <c r="B300" s="173" t="s">
        <v>83</v>
      </c>
      <c r="C300" s="255">
        <v>59367.686399999999</v>
      </c>
      <c r="D300" s="273">
        <v>5.0000000000000001E-4</v>
      </c>
      <c r="E300" s="176">
        <f t="shared" si="60"/>
        <v>82362.800440680832</v>
      </c>
      <c r="F300" s="214">
        <f t="shared" si="56"/>
        <v>82363</v>
      </c>
      <c r="G300" s="179">
        <f t="shared" si="63"/>
        <v>-6.8312774346850347E-2</v>
      </c>
      <c r="K300" s="176">
        <f t="shared" si="59"/>
        <v>-6.8312774346850347E-2</v>
      </c>
      <c r="L300" s="213"/>
      <c r="O300" s="176">
        <f t="shared" ca="1" si="67"/>
        <v>-6.3086176336981936E-2</v>
      </c>
      <c r="P300" s="182">
        <f t="shared" si="61"/>
        <v>-5.8112677359549614E-2</v>
      </c>
      <c r="Q300" s="212">
        <f t="shared" si="66"/>
        <v>44349.186399999999</v>
      </c>
      <c r="R300" s="182">
        <f t="shared" si="64"/>
        <v>1.0404197855034149E-4</v>
      </c>
      <c r="S300" s="220">
        <v>1</v>
      </c>
      <c r="T300" s="176">
        <f t="shared" si="62"/>
        <v>1.0404197855034149E-4</v>
      </c>
      <c r="V300" s="176">
        <f t="shared" si="65"/>
        <v>-1.0200096987300733E-2</v>
      </c>
    </row>
    <row r="301" spans="1:22" ht="12.95" customHeight="1" x14ac:dyDescent="0.2">
      <c r="A301" s="172" t="s">
        <v>1220</v>
      </c>
      <c r="B301" s="173" t="s">
        <v>1221</v>
      </c>
      <c r="C301" s="255">
        <v>59371.624100000001</v>
      </c>
      <c r="D301" s="273">
        <v>2.9999999999999997E-4</v>
      </c>
      <c r="E301" s="176">
        <f t="shared" si="60"/>
        <v>82374.303482953736</v>
      </c>
      <c r="F301" s="214">
        <f t="shared" si="56"/>
        <v>82374.5</v>
      </c>
      <c r="G301" s="179">
        <f t="shared" si="63"/>
        <v>-6.7271349151269533E-2</v>
      </c>
      <c r="K301" s="176">
        <f t="shared" si="59"/>
        <v>-6.7271349151269533E-2</v>
      </c>
      <c r="L301" s="213"/>
      <c r="O301" s="176">
        <f t="shared" ca="1" si="67"/>
        <v>-6.3130654077303616E-2</v>
      </c>
      <c r="P301" s="182">
        <f t="shared" si="61"/>
        <v>-5.8163839136321505E-2</v>
      </c>
      <c r="Q301" s="212">
        <f t="shared" si="66"/>
        <v>44353.124100000001</v>
      </c>
      <c r="R301" s="182">
        <f t="shared" si="64"/>
        <v>8.2946738672378637E-5</v>
      </c>
      <c r="S301" s="220">
        <v>1</v>
      </c>
      <c r="T301" s="176">
        <f t="shared" si="62"/>
        <v>8.2946738672378637E-5</v>
      </c>
      <c r="V301" s="176">
        <f t="shared" si="65"/>
        <v>-9.1075100149480281E-3</v>
      </c>
    </row>
    <row r="302" spans="1:22" ht="12.95" customHeight="1" x14ac:dyDescent="0.2">
      <c r="A302" s="174" t="s">
        <v>1222</v>
      </c>
      <c r="B302" s="173" t="s">
        <v>84</v>
      </c>
      <c r="C302" s="255">
        <v>59611.928</v>
      </c>
      <c r="D302" s="273">
        <v>5.0000000000000001E-4</v>
      </c>
      <c r="E302" s="176">
        <f t="shared" si="60"/>
        <v>83076.29345680734</v>
      </c>
      <c r="F302" s="214">
        <f t="shared" si="56"/>
        <v>83076.5</v>
      </c>
      <c r="G302" s="179">
        <f t="shared" si="63"/>
        <v>-7.0703480909287464E-2</v>
      </c>
      <c r="K302" s="176">
        <f t="shared" si="59"/>
        <v>-7.0703480909287464E-2</v>
      </c>
      <c r="L302" s="213"/>
      <c r="O302" s="176">
        <f t="shared" ca="1" si="67"/>
        <v>-6.5845730051723006E-2</v>
      </c>
      <c r="P302" s="182">
        <f t="shared" si="61"/>
        <v>-6.1322469004897073E-2</v>
      </c>
      <c r="Q302" s="212">
        <f t="shared" si="66"/>
        <v>44593.428</v>
      </c>
      <c r="R302" s="182">
        <f t="shared" si="64"/>
        <v>8.8003384350314221E-5</v>
      </c>
      <c r="S302" s="220">
        <v>1</v>
      </c>
      <c r="T302" s="176">
        <f t="shared" si="62"/>
        <v>8.8003384350314221E-5</v>
      </c>
      <c r="V302" s="176">
        <f t="shared" si="65"/>
        <v>-9.3810119043903906E-3</v>
      </c>
    </row>
    <row r="303" spans="1:22" ht="12.95" customHeight="1" x14ac:dyDescent="0.2">
      <c r="A303" s="172" t="s">
        <v>1223</v>
      </c>
      <c r="B303" s="173" t="s">
        <v>83</v>
      </c>
      <c r="C303" s="255">
        <v>59691.6872</v>
      </c>
      <c r="D303" s="273">
        <v>1E-4</v>
      </c>
      <c r="E303" s="176">
        <f t="shared" si="60"/>
        <v>83309.290751993089</v>
      </c>
      <c r="F303" s="214">
        <f t="shared" si="56"/>
        <v>83309.5</v>
      </c>
      <c r="G303" s="179">
        <f t="shared" si="63"/>
        <v>-7.1629387886787299E-2</v>
      </c>
      <c r="K303" s="176">
        <f t="shared" si="59"/>
        <v>-7.1629387886787299E-2</v>
      </c>
      <c r="L303" s="213"/>
      <c r="O303" s="176">
        <f t="shared" ca="1" si="67"/>
        <v>-6.6746887746936268E-2</v>
      </c>
      <c r="P303" s="182">
        <f t="shared" si="61"/>
        <v>-6.238630289647551E-2</v>
      </c>
      <c r="Q303" s="212">
        <f t="shared" si="66"/>
        <v>44673.1872</v>
      </c>
      <c r="R303" s="182">
        <f t="shared" si="64"/>
        <v>8.5434620138127098E-5</v>
      </c>
      <c r="S303" s="220">
        <v>1</v>
      </c>
      <c r="T303" s="176">
        <f t="shared" si="62"/>
        <v>8.5434620138127098E-5</v>
      </c>
      <c r="V303" s="176">
        <f t="shared" si="65"/>
        <v>-9.2430849903117895E-3</v>
      </c>
    </row>
    <row r="304" spans="1:22" ht="12.95" customHeight="1" x14ac:dyDescent="0.2">
      <c r="A304" s="172" t="s">
        <v>1223</v>
      </c>
      <c r="B304" s="173" t="s">
        <v>83</v>
      </c>
      <c r="C304" s="255">
        <v>59700.760300000002</v>
      </c>
      <c r="D304" s="273">
        <v>2.0000000000000001E-4</v>
      </c>
      <c r="E304" s="176">
        <f t="shared" si="60"/>
        <v>83335.795628658729</v>
      </c>
      <c r="F304" s="214">
        <f t="shared" si="56"/>
        <v>83336</v>
      </c>
      <c r="G304" s="179">
        <f t="shared" si="63"/>
        <v>-6.996001679362962E-2</v>
      </c>
      <c r="K304" s="176">
        <f t="shared" si="59"/>
        <v>-6.996001679362962E-2</v>
      </c>
      <c r="L304" s="213"/>
      <c r="O304" s="176">
        <f t="shared" ca="1" si="67"/>
        <v>-6.6849379931155806E-2</v>
      </c>
      <c r="P304" s="182">
        <f t="shared" si="61"/>
        <v>-6.2507784783030595E-2</v>
      </c>
      <c r="Q304" s="212">
        <f t="shared" si="66"/>
        <v>44682.260300000002</v>
      </c>
      <c r="R304" s="182">
        <f t="shared" si="64"/>
        <v>5.5535761939796781E-5</v>
      </c>
      <c r="S304" s="220">
        <v>1</v>
      </c>
      <c r="T304" s="176">
        <f t="shared" si="62"/>
        <v>5.5535761939796781E-5</v>
      </c>
      <c r="V304" s="176">
        <f t="shared" si="65"/>
        <v>-7.4522320105990247E-3</v>
      </c>
    </row>
    <row r="305" spans="1:22" ht="12.95" customHeight="1" x14ac:dyDescent="0.2">
      <c r="A305" s="172" t="s">
        <v>1223</v>
      </c>
      <c r="B305" s="173" t="s">
        <v>83</v>
      </c>
      <c r="C305" s="255">
        <v>59727.629699999998</v>
      </c>
      <c r="D305" s="273">
        <v>1E-4</v>
      </c>
      <c r="E305" s="176">
        <f t="shared" si="60"/>
        <v>83414.288110068548</v>
      </c>
      <c r="F305" s="214">
        <f t="shared" si="56"/>
        <v>83414.5</v>
      </c>
      <c r="G305" s="179">
        <f t="shared" si="63"/>
        <v>-7.253376657172339E-2</v>
      </c>
      <c r="K305" s="176">
        <f t="shared" si="59"/>
        <v>-7.253376657172339E-2</v>
      </c>
      <c r="L305" s="213"/>
      <c r="O305" s="176">
        <f t="shared" ca="1" si="67"/>
        <v>-6.7152988854221218E-2</v>
      </c>
      <c r="P305" s="182">
        <f t="shared" si="61"/>
        <v>-6.286823102325878E-2</v>
      </c>
      <c r="Q305" s="212">
        <f t="shared" si="66"/>
        <v>44709.129699999998</v>
      </c>
      <c r="R305" s="182">
        <f t="shared" si="64"/>
        <v>9.342257743863307E-5</v>
      </c>
      <c r="S305" s="220">
        <v>1</v>
      </c>
      <c r="T305" s="176">
        <f t="shared" si="62"/>
        <v>9.342257743863307E-5</v>
      </c>
      <c r="V305" s="176">
        <f t="shared" si="65"/>
        <v>-9.6655355484646099E-3</v>
      </c>
    </row>
    <row r="306" spans="1:22" ht="12.95" customHeight="1" x14ac:dyDescent="0.2">
      <c r="A306" s="172" t="s">
        <v>1223</v>
      </c>
      <c r="B306" s="173" t="s">
        <v>83</v>
      </c>
      <c r="C306" s="255">
        <v>59736.53</v>
      </c>
      <c r="D306" s="273">
        <v>1E-4</v>
      </c>
      <c r="E306" s="176">
        <f t="shared" si="60"/>
        <v>83440.288193147891</v>
      </c>
      <c r="F306" s="214">
        <f t="shared" si="56"/>
        <v>83440.5</v>
      </c>
      <c r="G306" s="179">
        <f t="shared" si="63"/>
        <v>-7.2505326999817044E-2</v>
      </c>
      <c r="K306" s="176">
        <f t="shared" si="59"/>
        <v>-7.2505326999817044E-2</v>
      </c>
      <c r="L306" s="213"/>
      <c r="O306" s="176">
        <f t="shared" ca="1" si="67"/>
        <v>-6.7253547223644128E-2</v>
      </c>
      <c r="P306" s="182">
        <f t="shared" si="61"/>
        <v>-6.2987807261627116E-2</v>
      </c>
      <c r="Q306" s="212">
        <f t="shared" si="66"/>
        <v>44718.03</v>
      </c>
      <c r="R306" s="182">
        <f t="shared" si="64"/>
        <v>9.058318196683488E-5</v>
      </c>
      <c r="S306" s="220">
        <v>1</v>
      </c>
      <c r="T306" s="176">
        <f t="shared" si="62"/>
        <v>9.058318196683488E-5</v>
      </c>
      <c r="V306" s="176">
        <f t="shared" si="65"/>
        <v>-9.5175197381899279E-3</v>
      </c>
    </row>
    <row r="307" spans="1:22" ht="12.95" customHeight="1" x14ac:dyDescent="0.2">
      <c r="A307" s="257" t="s">
        <v>1225</v>
      </c>
      <c r="B307" s="258" t="s">
        <v>84</v>
      </c>
      <c r="C307" s="174">
        <v>60047.693700000003</v>
      </c>
      <c r="D307" s="273">
        <v>1E-4</v>
      </c>
      <c r="E307" s="176">
        <f t="shared" ref="E307:E310" si="68">+(C307-C$7)/C$8</f>
        <v>84349.278008241177</v>
      </c>
      <c r="F307" s="214">
        <f t="shared" si="56"/>
        <v>84349.5</v>
      </c>
      <c r="G307" s="179">
        <f t="shared" ref="G307:G310" si="69">+C307-(C$7+F307*C$8)</f>
        <v>-7.5991805293597281E-2</v>
      </c>
      <c r="K307" s="176">
        <f t="shared" ref="K307:K310" si="70">G307</f>
        <v>-7.5991805293597281E-2</v>
      </c>
      <c r="L307" s="213"/>
      <c r="O307" s="176">
        <f t="shared" ref="O307:O310" ca="1" si="71">+C$11+C$12*F307</f>
        <v>-7.076922252385387E-2</v>
      </c>
      <c r="P307" s="182">
        <f t="shared" ref="P307:P310" si="72">+D$11+D$12*F307+D$13*F307^2</f>
        <v>-6.7228677711531515E-2</v>
      </c>
      <c r="Q307" s="212">
        <f t="shared" ref="Q307:Q310" si="73">+C307-15018.5</f>
        <v>45029.193700000003</v>
      </c>
      <c r="R307" s="182">
        <f t="shared" ref="R307:R310" si="74">+(P307-G307)^2</f>
        <v>7.67924050195618E-5</v>
      </c>
      <c r="S307" s="220">
        <v>1</v>
      </c>
      <c r="T307" s="176">
        <f t="shared" ref="T307:T310" si="75">+S307*R307</f>
        <v>7.67924050195618E-5</v>
      </c>
      <c r="V307" s="176">
        <f t="shared" ref="V307:V310" si="76">+G307-P307</f>
        <v>-8.7631275820657661E-3</v>
      </c>
    </row>
    <row r="308" spans="1:22" ht="12.95" customHeight="1" x14ac:dyDescent="0.2">
      <c r="A308" s="257" t="s">
        <v>1225</v>
      </c>
      <c r="B308" s="258" t="s">
        <v>83</v>
      </c>
      <c r="C308" s="174">
        <v>60047.868399999999</v>
      </c>
      <c r="D308" s="273">
        <v>1E-4</v>
      </c>
      <c r="E308" s="176">
        <f t="shared" si="68"/>
        <v>84349.788352219912</v>
      </c>
      <c r="F308" s="214">
        <f t="shared" si="56"/>
        <v>84350</v>
      </c>
      <c r="G308" s="179">
        <f t="shared" si="69"/>
        <v>-7.2450873769412283E-2</v>
      </c>
      <c r="K308" s="176">
        <f t="shared" si="70"/>
        <v>-7.2450873769412283E-2</v>
      </c>
      <c r="L308" s="213"/>
      <c r="O308" s="176">
        <f t="shared" ca="1" si="71"/>
        <v>-7.0771156338650443E-2</v>
      </c>
      <c r="P308" s="182">
        <f t="shared" si="72"/>
        <v>-6.723104268791491E-2</v>
      </c>
      <c r="Q308" s="212">
        <f t="shared" si="73"/>
        <v>45029.368399999999</v>
      </c>
      <c r="R308" s="182">
        <f t="shared" si="74"/>
        <v>2.724663651936603E-5</v>
      </c>
      <c r="S308" s="220">
        <v>1</v>
      </c>
      <c r="T308" s="176">
        <f t="shared" si="75"/>
        <v>2.724663651936603E-5</v>
      </c>
      <c r="V308" s="176">
        <f t="shared" si="76"/>
        <v>-5.2198310814973725E-3</v>
      </c>
    </row>
    <row r="309" spans="1:22" ht="12.95" customHeight="1" x14ac:dyDescent="0.2">
      <c r="A309" s="257" t="s">
        <v>1225</v>
      </c>
      <c r="B309" s="258" t="s">
        <v>84</v>
      </c>
      <c r="C309" s="174">
        <v>60074.736700000001</v>
      </c>
      <c r="D309" s="273">
        <v>1E-4</v>
      </c>
      <c r="E309" s="176">
        <f t="shared" si="68"/>
        <v>84428.277620244655</v>
      </c>
      <c r="F309" s="214">
        <f t="shared" si="56"/>
        <v>84428.5</v>
      </c>
      <c r="G309" s="179">
        <f t="shared" si="69"/>
        <v>-7.6124623541545589E-2</v>
      </c>
      <c r="K309" s="176">
        <f t="shared" si="70"/>
        <v>-7.6124623541545589E-2</v>
      </c>
      <c r="L309" s="213"/>
      <c r="O309" s="176">
        <f t="shared" ca="1" si="71"/>
        <v>-7.1074765261715855E-2</v>
      </c>
      <c r="P309" s="182">
        <f t="shared" si="72"/>
        <v>-6.7602783974518355E-2</v>
      </c>
      <c r="Q309" s="212">
        <f t="shared" si="73"/>
        <v>45056.236700000001</v>
      </c>
      <c r="R309" s="182">
        <f t="shared" si="74"/>
        <v>7.2621749606150909E-5</v>
      </c>
      <c r="S309" s="220">
        <v>1</v>
      </c>
      <c r="T309" s="176">
        <f t="shared" si="75"/>
        <v>7.2621749606150909E-5</v>
      </c>
      <c r="V309" s="176">
        <f t="shared" si="76"/>
        <v>-8.521839567027234E-3</v>
      </c>
    </row>
    <row r="310" spans="1:22" ht="12.95" customHeight="1" x14ac:dyDescent="0.2">
      <c r="A310" s="257" t="s">
        <v>1225</v>
      </c>
      <c r="B310" s="258" t="s">
        <v>84</v>
      </c>
      <c r="C310" s="174">
        <v>60126.4257</v>
      </c>
      <c r="D310" s="273">
        <v>2.0000000000000001E-4</v>
      </c>
      <c r="E310" s="176">
        <f t="shared" si="68"/>
        <v>84579.274585997264</v>
      </c>
      <c r="F310" s="214">
        <f t="shared" si="56"/>
        <v>84579.5</v>
      </c>
      <c r="G310" s="179">
        <f t="shared" si="69"/>
        <v>-7.7163301459222566E-2</v>
      </c>
      <c r="K310" s="176">
        <f t="shared" si="70"/>
        <v>-7.7163301459222566E-2</v>
      </c>
      <c r="L310" s="213"/>
      <c r="O310" s="176">
        <f t="shared" ca="1" si="71"/>
        <v>-7.1658777330287582E-2</v>
      </c>
      <c r="P310" s="182">
        <f t="shared" si="72"/>
        <v>-6.8320311926494015E-2</v>
      </c>
      <c r="Q310" s="212">
        <f t="shared" si="73"/>
        <v>45107.9257</v>
      </c>
      <c r="R310" s="182">
        <f t="shared" si="74"/>
        <v>7.8198463875946728E-5</v>
      </c>
      <c r="S310" s="220">
        <v>1</v>
      </c>
      <c r="T310" s="176">
        <f t="shared" si="75"/>
        <v>7.8198463875946728E-5</v>
      </c>
      <c r="V310" s="176">
        <f t="shared" si="76"/>
        <v>-8.8429895327285513E-3</v>
      </c>
    </row>
    <row r="311" spans="1:22" ht="12.95" customHeight="1" x14ac:dyDescent="0.2">
      <c r="A311" s="15"/>
      <c r="B311" s="133"/>
      <c r="C311" s="112"/>
      <c r="D311" s="260"/>
    </row>
    <row r="312" spans="1:22" ht="12.95" customHeight="1" x14ac:dyDescent="0.2">
      <c r="A312" s="15"/>
      <c r="B312" s="133"/>
      <c r="C312" s="112"/>
      <c r="D312" s="260"/>
    </row>
    <row r="313" spans="1:22" ht="12.95" customHeight="1" x14ac:dyDescent="0.2">
      <c r="A313" s="15"/>
      <c r="B313" s="133"/>
      <c r="C313" s="112"/>
      <c r="D313" s="260"/>
    </row>
    <row r="314" spans="1:22" ht="12.95" customHeight="1" x14ac:dyDescent="0.2">
      <c r="A314" s="15"/>
      <c r="B314" s="133"/>
      <c r="C314" s="112"/>
      <c r="D314" s="260"/>
    </row>
    <row r="315" spans="1:22" ht="12.95" customHeight="1" x14ac:dyDescent="0.2">
      <c r="A315" s="15"/>
      <c r="B315" s="133"/>
      <c r="C315" s="112"/>
      <c r="D315" s="260"/>
    </row>
    <row r="316" spans="1:22" ht="12.95" customHeight="1" x14ac:dyDescent="0.2">
      <c r="A316" s="15"/>
      <c r="B316" s="133"/>
      <c r="C316" s="112"/>
      <c r="D316" s="260"/>
    </row>
    <row r="317" spans="1:22" ht="12.95" customHeight="1" x14ac:dyDescent="0.2">
      <c r="A317" s="15"/>
      <c r="B317" s="133"/>
      <c r="C317" s="112"/>
      <c r="D317" s="260"/>
    </row>
    <row r="318" spans="1:22" ht="12.95" customHeight="1" x14ac:dyDescent="0.2">
      <c r="A318" s="15"/>
      <c r="B318" s="133"/>
      <c r="C318" s="112"/>
      <c r="D318" s="260"/>
    </row>
    <row r="319" spans="1:22" ht="12.95" customHeight="1" x14ac:dyDescent="0.2">
      <c r="A319" s="15"/>
      <c r="B319" s="133"/>
      <c r="C319" s="112"/>
      <c r="D319" s="260"/>
    </row>
    <row r="320" spans="1:22" ht="12.95" customHeight="1" x14ac:dyDescent="0.2">
      <c r="A320" s="15"/>
      <c r="B320" s="133"/>
      <c r="C320" s="112"/>
      <c r="D320" s="260"/>
    </row>
    <row r="321" spans="1:4" ht="12.95" customHeight="1" x14ac:dyDescent="0.2">
      <c r="A321" s="15"/>
      <c r="B321" s="133"/>
      <c r="C321" s="112"/>
      <c r="D321" s="260"/>
    </row>
    <row r="322" spans="1:4" ht="12.95" customHeight="1" x14ac:dyDescent="0.2">
      <c r="A322" s="15"/>
      <c r="B322" s="133"/>
      <c r="C322" s="112"/>
      <c r="D322" s="260"/>
    </row>
    <row r="323" spans="1:4" ht="12.95" customHeight="1" x14ac:dyDescent="0.2">
      <c r="A323" s="15"/>
      <c r="B323" s="133"/>
      <c r="C323" s="112"/>
      <c r="D323" s="260"/>
    </row>
    <row r="324" spans="1:4" ht="12.95" customHeight="1" x14ac:dyDescent="0.2">
      <c r="A324" s="15"/>
      <c r="B324" s="133"/>
      <c r="C324" s="112"/>
      <c r="D324" s="260"/>
    </row>
    <row r="325" spans="1:4" ht="12.95" customHeight="1" x14ac:dyDescent="0.2">
      <c r="A325" s="15"/>
      <c r="B325" s="133"/>
      <c r="C325" s="112"/>
      <c r="D325" s="260"/>
    </row>
    <row r="326" spans="1:4" ht="12.95" customHeight="1" x14ac:dyDescent="0.2">
      <c r="A326" s="15"/>
      <c r="B326" s="133"/>
      <c r="C326" s="112"/>
      <c r="D326" s="260"/>
    </row>
    <row r="327" spans="1:4" ht="12.95" customHeight="1" x14ac:dyDescent="0.2">
      <c r="A327" s="15"/>
      <c r="B327" s="133"/>
      <c r="C327" s="112"/>
      <c r="D327" s="260"/>
    </row>
    <row r="328" spans="1:4" ht="12.95" customHeight="1" x14ac:dyDescent="0.2">
      <c r="A328" s="15"/>
      <c r="B328" s="133"/>
      <c r="C328" s="112"/>
      <c r="D328" s="260"/>
    </row>
    <row r="329" spans="1:4" ht="12.95" customHeight="1" x14ac:dyDescent="0.2">
      <c r="A329" s="15"/>
      <c r="B329" s="133"/>
      <c r="C329" s="112"/>
      <c r="D329" s="260"/>
    </row>
    <row r="330" spans="1:4" ht="12.95" customHeight="1" x14ac:dyDescent="0.2">
      <c r="A330" s="15"/>
      <c r="B330" s="133"/>
      <c r="C330" s="112"/>
      <c r="D330" s="260"/>
    </row>
    <row r="331" spans="1:4" ht="12.95" customHeight="1" x14ac:dyDescent="0.2">
      <c r="A331" s="15"/>
      <c r="B331" s="133"/>
      <c r="C331" s="112"/>
      <c r="D331" s="260"/>
    </row>
    <row r="332" spans="1:4" ht="12.95" customHeight="1" x14ac:dyDescent="0.2">
      <c r="A332" s="15"/>
      <c r="B332" s="133"/>
      <c r="C332" s="112"/>
      <c r="D332" s="260"/>
    </row>
    <row r="333" spans="1:4" ht="12.95" customHeight="1" x14ac:dyDescent="0.2">
      <c r="A333" s="15"/>
      <c r="B333" s="133"/>
      <c r="C333" s="112"/>
      <c r="D333" s="15"/>
    </row>
    <row r="334" spans="1:4" ht="12.95" customHeight="1" x14ac:dyDescent="0.2">
      <c r="A334" s="15"/>
      <c r="B334" s="133"/>
      <c r="C334" s="112"/>
      <c r="D334" s="15"/>
    </row>
    <row r="335" spans="1:4" ht="12.95" customHeight="1" x14ac:dyDescent="0.2">
      <c r="A335" s="15"/>
      <c r="B335" s="133"/>
      <c r="C335" s="112"/>
      <c r="D335" s="15"/>
    </row>
    <row r="336" spans="1:4" ht="12.95" customHeight="1" x14ac:dyDescent="0.2">
      <c r="A336" s="15"/>
      <c r="B336" s="133"/>
      <c r="C336" s="112"/>
      <c r="D336" s="15"/>
    </row>
    <row r="337" spans="1:4" ht="12.95" customHeight="1" x14ac:dyDescent="0.2">
      <c r="A337" s="15"/>
      <c r="B337" s="133"/>
      <c r="C337" s="112"/>
      <c r="D337" s="15"/>
    </row>
    <row r="338" spans="1:4" ht="12.95" customHeight="1" x14ac:dyDescent="0.2">
      <c r="A338" s="15"/>
      <c r="B338" s="133"/>
      <c r="C338" s="112"/>
      <c r="D338" s="15"/>
    </row>
    <row r="339" spans="1:4" ht="12.95" customHeight="1" x14ac:dyDescent="0.2">
      <c r="A339" s="15"/>
      <c r="B339" s="133"/>
      <c r="C339" s="112"/>
      <c r="D339" s="15"/>
    </row>
    <row r="340" spans="1:4" ht="12.95" customHeight="1" x14ac:dyDescent="0.2">
      <c r="A340" s="15"/>
      <c r="B340" s="133"/>
      <c r="C340" s="112"/>
      <c r="D340" s="15"/>
    </row>
    <row r="341" spans="1:4" ht="12.95" customHeight="1" x14ac:dyDescent="0.2">
      <c r="A341" s="15"/>
      <c r="B341" s="133"/>
      <c r="C341" s="112"/>
      <c r="D341" s="15"/>
    </row>
    <row r="342" spans="1:4" ht="12.95" customHeight="1" x14ac:dyDescent="0.2">
      <c r="A342" s="15"/>
      <c r="B342" s="133"/>
      <c r="C342" s="112"/>
      <c r="D342" s="15"/>
    </row>
    <row r="343" spans="1:4" ht="12.95" customHeight="1" x14ac:dyDescent="0.2">
      <c r="A343" s="15"/>
      <c r="B343" s="133"/>
      <c r="C343" s="112"/>
      <c r="D343" s="15"/>
    </row>
    <row r="344" spans="1:4" ht="12.95" customHeight="1" x14ac:dyDescent="0.2">
      <c r="A344" s="15"/>
      <c r="B344" s="133"/>
      <c r="C344" s="112"/>
      <c r="D344" s="15"/>
    </row>
    <row r="345" spans="1:4" ht="12.95" customHeight="1" x14ac:dyDescent="0.2">
      <c r="A345" s="15"/>
      <c r="B345" s="133"/>
      <c r="C345" s="112"/>
      <c r="D345" s="15"/>
    </row>
    <row r="346" spans="1:4" ht="12.95" customHeight="1" x14ac:dyDescent="0.2">
      <c r="A346" s="15"/>
      <c r="B346" s="133"/>
      <c r="C346" s="112"/>
      <c r="D346" s="15"/>
    </row>
    <row r="347" spans="1:4" ht="12.95" customHeight="1" x14ac:dyDescent="0.2">
      <c r="A347" s="15"/>
      <c r="B347" s="133"/>
      <c r="C347" s="112"/>
      <c r="D347" s="15"/>
    </row>
    <row r="348" spans="1:4" ht="12.95" customHeight="1" x14ac:dyDescent="0.2">
      <c r="A348" s="15"/>
      <c r="B348" s="133"/>
      <c r="C348" s="112"/>
      <c r="D348" s="15"/>
    </row>
    <row r="349" spans="1:4" ht="12.95" customHeight="1" x14ac:dyDescent="0.2">
      <c r="A349" s="15"/>
      <c r="B349" s="133"/>
      <c r="C349" s="112"/>
      <c r="D349" s="15"/>
    </row>
    <row r="350" spans="1:4" ht="12.95" customHeight="1" x14ac:dyDescent="0.2">
      <c r="A350" s="15"/>
      <c r="B350" s="133"/>
      <c r="C350" s="112"/>
      <c r="D350" s="15"/>
    </row>
    <row r="351" spans="1:4" ht="12.95" customHeight="1" x14ac:dyDescent="0.2">
      <c r="A351" s="15"/>
      <c r="B351" s="133"/>
      <c r="C351" s="112"/>
      <c r="D351" s="15"/>
    </row>
    <row r="352" spans="1:4" ht="12.95" customHeight="1" x14ac:dyDescent="0.2">
      <c r="A352" s="15"/>
      <c r="B352" s="133"/>
      <c r="C352" s="112"/>
      <c r="D352" s="15"/>
    </row>
    <row r="353" spans="1:4" ht="12.95" customHeight="1" x14ac:dyDescent="0.2">
      <c r="A353" s="15"/>
      <c r="B353" s="133"/>
      <c r="C353" s="112"/>
      <c r="D353" s="15"/>
    </row>
    <row r="354" spans="1:4" ht="12.95" customHeight="1" x14ac:dyDescent="0.2">
      <c r="A354" s="15"/>
      <c r="B354" s="133"/>
      <c r="C354" s="112"/>
      <c r="D354" s="15"/>
    </row>
    <row r="355" spans="1:4" ht="12.95" customHeight="1" x14ac:dyDescent="0.2">
      <c r="A355" s="15"/>
      <c r="B355" s="133"/>
      <c r="C355" s="112"/>
      <c r="D355" s="15"/>
    </row>
    <row r="356" spans="1:4" ht="12.95" customHeight="1" x14ac:dyDescent="0.2">
      <c r="A356" s="15"/>
      <c r="B356" s="133"/>
      <c r="C356" s="112"/>
      <c r="D356" s="15"/>
    </row>
    <row r="357" spans="1:4" ht="12.95" customHeight="1" x14ac:dyDescent="0.2">
      <c r="A357" s="15"/>
      <c r="B357" s="133"/>
      <c r="C357" s="112"/>
      <c r="D357" s="15"/>
    </row>
    <row r="358" spans="1:4" ht="12.95" customHeight="1" x14ac:dyDescent="0.2">
      <c r="A358" s="15"/>
      <c r="B358" s="133"/>
      <c r="C358" s="112"/>
      <c r="D358" s="15"/>
    </row>
    <row r="359" spans="1:4" ht="12.95" customHeight="1" x14ac:dyDescent="0.2">
      <c r="A359" s="15"/>
      <c r="B359" s="133"/>
      <c r="C359" s="112"/>
      <c r="D359" s="15"/>
    </row>
    <row r="360" spans="1:4" ht="12.95" customHeight="1" x14ac:dyDescent="0.2">
      <c r="A360" s="15"/>
      <c r="B360" s="133"/>
      <c r="C360" s="112"/>
      <c r="D360" s="15"/>
    </row>
    <row r="361" spans="1:4" ht="12.95" customHeight="1" x14ac:dyDescent="0.2">
      <c r="A361" s="15"/>
      <c r="B361" s="133"/>
      <c r="C361" s="112"/>
      <c r="D361" s="15"/>
    </row>
    <row r="362" spans="1:4" ht="12.95" customHeight="1" x14ac:dyDescent="0.2">
      <c r="A362" s="15"/>
      <c r="B362" s="133"/>
      <c r="C362" s="112"/>
      <c r="D362" s="15"/>
    </row>
    <row r="363" spans="1:4" ht="12.95" customHeight="1" x14ac:dyDescent="0.2">
      <c r="A363" s="15"/>
      <c r="B363" s="133"/>
      <c r="C363" s="112"/>
      <c r="D363" s="15"/>
    </row>
    <row r="364" spans="1:4" ht="12.95" customHeight="1" x14ac:dyDescent="0.2">
      <c r="A364" s="15"/>
      <c r="B364" s="133"/>
      <c r="C364" s="112"/>
      <c r="D364" s="15"/>
    </row>
    <row r="365" spans="1:4" ht="12.95" customHeight="1" x14ac:dyDescent="0.2">
      <c r="A365" s="15"/>
      <c r="B365" s="133"/>
      <c r="C365" s="112"/>
      <c r="D365" s="15"/>
    </row>
    <row r="366" spans="1:4" ht="12.95" customHeight="1" x14ac:dyDescent="0.2">
      <c r="A366" s="15"/>
      <c r="B366" s="133"/>
      <c r="C366" s="112"/>
      <c r="D366" s="15"/>
    </row>
    <row r="367" spans="1:4" ht="12.95" customHeight="1" x14ac:dyDescent="0.2">
      <c r="A367" s="15"/>
      <c r="B367" s="133"/>
      <c r="C367" s="112"/>
      <c r="D367" s="15"/>
    </row>
    <row r="368" spans="1:4" ht="12.95" customHeight="1" x14ac:dyDescent="0.2">
      <c r="A368" s="15"/>
      <c r="B368" s="133"/>
      <c r="C368" s="112"/>
      <c r="D368" s="15"/>
    </row>
    <row r="369" spans="1:4" ht="12.95" customHeight="1" x14ac:dyDescent="0.2">
      <c r="A369" s="15"/>
      <c r="B369" s="133"/>
      <c r="C369" s="112"/>
      <c r="D369" s="15"/>
    </row>
    <row r="370" spans="1:4" ht="12.95" customHeight="1" x14ac:dyDescent="0.2">
      <c r="A370" s="15"/>
      <c r="B370" s="133"/>
      <c r="C370" s="112"/>
      <c r="D370" s="15"/>
    </row>
    <row r="371" spans="1:4" ht="12.95" customHeight="1" x14ac:dyDescent="0.2">
      <c r="A371" s="15"/>
      <c r="B371" s="133"/>
      <c r="C371" s="112"/>
      <c r="D371" s="15"/>
    </row>
    <row r="372" spans="1:4" ht="12.95" customHeight="1" x14ac:dyDescent="0.2">
      <c r="A372" s="15"/>
      <c r="B372" s="133"/>
      <c r="C372" s="112"/>
      <c r="D372" s="15"/>
    </row>
    <row r="373" spans="1:4" ht="12.95" customHeight="1" x14ac:dyDescent="0.2">
      <c r="A373" s="15"/>
      <c r="B373" s="133"/>
      <c r="C373" s="112"/>
      <c r="D373" s="15"/>
    </row>
    <row r="374" spans="1:4" ht="12.95" customHeight="1" x14ac:dyDescent="0.2">
      <c r="A374" s="15"/>
      <c r="B374" s="133"/>
      <c r="C374" s="112"/>
      <c r="D374" s="15"/>
    </row>
    <row r="375" spans="1:4" ht="12.95" customHeight="1" x14ac:dyDescent="0.2">
      <c r="A375" s="15"/>
      <c r="B375" s="133"/>
      <c r="C375" s="112"/>
      <c r="D375" s="15"/>
    </row>
    <row r="376" spans="1:4" ht="12.95" customHeight="1" x14ac:dyDescent="0.2">
      <c r="A376" s="15"/>
      <c r="B376" s="133"/>
      <c r="C376" s="112"/>
      <c r="D376" s="15"/>
    </row>
    <row r="377" spans="1:4" ht="12.95" customHeight="1" x14ac:dyDescent="0.2">
      <c r="A377" s="15"/>
      <c r="B377" s="133"/>
      <c r="C377" s="112"/>
      <c r="D377" s="15"/>
    </row>
    <row r="378" spans="1:4" ht="12.95" customHeight="1" x14ac:dyDescent="0.2">
      <c r="A378" s="15"/>
      <c r="B378" s="133"/>
      <c r="C378" s="112"/>
      <c r="D378" s="15"/>
    </row>
    <row r="379" spans="1:4" ht="12.95" customHeight="1" x14ac:dyDescent="0.2">
      <c r="A379" s="15"/>
      <c r="B379" s="133"/>
      <c r="C379" s="112"/>
      <c r="D379" s="15"/>
    </row>
    <row r="380" spans="1:4" ht="12.95" customHeight="1" x14ac:dyDescent="0.2">
      <c r="A380" s="15"/>
      <c r="B380" s="133"/>
      <c r="C380" s="112"/>
      <c r="D380" s="15"/>
    </row>
    <row r="381" spans="1:4" ht="12.95" customHeight="1" x14ac:dyDescent="0.2">
      <c r="A381" s="15"/>
      <c r="B381" s="133"/>
      <c r="C381" s="112"/>
      <c r="D381" s="15"/>
    </row>
    <row r="382" spans="1:4" ht="12.95" customHeight="1" x14ac:dyDescent="0.2">
      <c r="A382" s="15"/>
      <c r="B382" s="133"/>
      <c r="C382" s="112"/>
      <c r="D382" s="15"/>
    </row>
    <row r="383" spans="1:4" ht="12.95" customHeight="1" x14ac:dyDescent="0.2">
      <c r="A383" s="15"/>
      <c r="B383" s="133"/>
      <c r="C383" s="112"/>
      <c r="D383" s="15"/>
    </row>
    <row r="384" spans="1:4" ht="12.95" customHeight="1" x14ac:dyDescent="0.2">
      <c r="A384" s="15"/>
      <c r="B384" s="133"/>
      <c r="C384" s="112"/>
      <c r="D384" s="15"/>
    </row>
    <row r="385" spans="1:4" ht="12.95" customHeight="1" x14ac:dyDescent="0.2">
      <c r="A385" s="15"/>
      <c r="B385" s="133"/>
      <c r="C385" s="112"/>
      <c r="D385" s="15"/>
    </row>
    <row r="386" spans="1:4" ht="12.95" customHeight="1" x14ac:dyDescent="0.2">
      <c r="A386" s="15"/>
      <c r="B386" s="133"/>
      <c r="C386" s="112"/>
      <c r="D386" s="15"/>
    </row>
    <row r="387" spans="1:4" ht="12.95" customHeight="1" x14ac:dyDescent="0.2">
      <c r="A387" s="15"/>
      <c r="B387" s="133"/>
      <c r="C387" s="112"/>
      <c r="D387" s="15"/>
    </row>
    <row r="388" spans="1:4" ht="12.95" customHeight="1" x14ac:dyDescent="0.2">
      <c r="A388" s="15"/>
      <c r="B388" s="133"/>
      <c r="C388" s="112"/>
      <c r="D388" s="15"/>
    </row>
    <row r="389" spans="1:4" ht="12.95" customHeight="1" x14ac:dyDescent="0.2">
      <c r="A389" s="15"/>
      <c r="B389" s="133"/>
      <c r="C389" s="112"/>
      <c r="D389" s="15"/>
    </row>
    <row r="390" spans="1:4" ht="12.95" customHeight="1" x14ac:dyDescent="0.2">
      <c r="A390" s="15"/>
      <c r="B390" s="133"/>
      <c r="C390" s="112"/>
      <c r="D390" s="15"/>
    </row>
    <row r="391" spans="1:4" ht="12.95" customHeight="1" x14ac:dyDescent="0.2">
      <c r="A391" s="15"/>
      <c r="B391" s="133"/>
      <c r="C391" s="112"/>
      <c r="D391" s="15"/>
    </row>
    <row r="392" spans="1:4" ht="12.95" customHeight="1" x14ac:dyDescent="0.2">
      <c r="A392" s="15"/>
      <c r="B392" s="133"/>
      <c r="C392" s="112"/>
      <c r="D392" s="15"/>
    </row>
    <row r="393" spans="1:4" ht="12.95" customHeight="1" x14ac:dyDescent="0.2">
      <c r="A393" s="15"/>
      <c r="B393" s="133"/>
      <c r="C393" s="112"/>
      <c r="D393" s="15"/>
    </row>
    <row r="394" spans="1:4" ht="12.95" customHeight="1" x14ac:dyDescent="0.2">
      <c r="A394" s="15"/>
      <c r="B394" s="133"/>
      <c r="C394" s="112"/>
      <c r="D394" s="15"/>
    </row>
    <row r="395" spans="1:4" ht="12.95" customHeight="1" x14ac:dyDescent="0.2">
      <c r="A395" s="15"/>
      <c r="B395" s="133"/>
      <c r="C395" s="112"/>
      <c r="D395" s="15"/>
    </row>
    <row r="396" spans="1:4" ht="12.95" customHeight="1" x14ac:dyDescent="0.2">
      <c r="A396" s="15"/>
      <c r="B396" s="133"/>
      <c r="C396" s="112"/>
      <c r="D396" s="15"/>
    </row>
    <row r="397" spans="1:4" ht="12.95" customHeight="1" x14ac:dyDescent="0.2">
      <c r="A397" s="15"/>
      <c r="B397" s="133"/>
      <c r="C397" s="112"/>
      <c r="D397" s="15"/>
    </row>
    <row r="398" spans="1:4" ht="12.95" customHeight="1" x14ac:dyDescent="0.2">
      <c r="A398" s="15"/>
      <c r="B398" s="133"/>
      <c r="C398" s="112"/>
      <c r="D398" s="15"/>
    </row>
    <row r="399" spans="1:4" ht="12.95" customHeight="1" x14ac:dyDescent="0.2">
      <c r="A399" s="15"/>
      <c r="B399" s="133"/>
      <c r="C399" s="112"/>
      <c r="D399" s="15"/>
    </row>
    <row r="400" spans="1:4" ht="12.95" customHeight="1" x14ac:dyDescent="0.2">
      <c r="A400" s="15"/>
      <c r="B400" s="133"/>
      <c r="C400" s="112"/>
      <c r="D400" s="15"/>
    </row>
    <row r="401" spans="1:4" ht="12.95" customHeight="1" x14ac:dyDescent="0.2">
      <c r="A401" s="15"/>
      <c r="B401" s="133"/>
      <c r="C401" s="112"/>
      <c r="D401" s="15"/>
    </row>
    <row r="402" spans="1:4" ht="12.95" customHeight="1" x14ac:dyDescent="0.2">
      <c r="A402" s="15"/>
      <c r="B402" s="133"/>
      <c r="C402" s="112"/>
      <c r="D402" s="15"/>
    </row>
    <row r="403" spans="1:4" ht="12.95" customHeight="1" x14ac:dyDescent="0.2">
      <c r="A403" s="15"/>
      <c r="B403" s="133"/>
      <c r="C403" s="112"/>
      <c r="D403" s="15"/>
    </row>
    <row r="404" spans="1:4" ht="12.95" customHeight="1" x14ac:dyDescent="0.2">
      <c r="A404" s="15"/>
      <c r="B404" s="133"/>
      <c r="C404" s="112"/>
      <c r="D404" s="15"/>
    </row>
    <row r="405" spans="1:4" ht="12.95" customHeight="1" x14ac:dyDescent="0.2">
      <c r="A405" s="15"/>
      <c r="B405" s="133"/>
      <c r="C405" s="112"/>
      <c r="D405" s="15"/>
    </row>
    <row r="406" spans="1:4" ht="12.95" customHeight="1" x14ac:dyDescent="0.2">
      <c r="A406" s="15"/>
      <c r="B406" s="133"/>
      <c r="C406" s="112"/>
      <c r="D406" s="15"/>
    </row>
    <row r="407" spans="1:4" ht="12.95" customHeight="1" x14ac:dyDescent="0.2">
      <c r="A407" s="15"/>
      <c r="B407" s="133"/>
      <c r="C407" s="112"/>
      <c r="D407" s="15"/>
    </row>
    <row r="408" spans="1:4" ht="12.95" customHeight="1" x14ac:dyDescent="0.2">
      <c r="A408" s="15"/>
      <c r="B408" s="133"/>
      <c r="C408" s="112"/>
      <c r="D408" s="15"/>
    </row>
    <row r="409" spans="1:4" ht="12.95" customHeight="1" x14ac:dyDescent="0.2">
      <c r="A409" s="15"/>
      <c r="B409" s="133"/>
      <c r="C409" s="112"/>
      <c r="D409" s="15"/>
    </row>
    <row r="410" spans="1:4" ht="12.95" customHeight="1" x14ac:dyDescent="0.2">
      <c r="A410" s="15"/>
      <c r="B410" s="133"/>
      <c r="C410" s="112"/>
      <c r="D410" s="15"/>
    </row>
    <row r="411" spans="1:4" ht="12.95" customHeight="1" x14ac:dyDescent="0.2">
      <c r="A411" s="15"/>
      <c r="B411" s="133"/>
      <c r="C411" s="112"/>
      <c r="D411" s="15"/>
    </row>
    <row r="412" spans="1:4" ht="12.95" customHeight="1" x14ac:dyDescent="0.2">
      <c r="A412" s="15"/>
      <c r="B412" s="133"/>
      <c r="C412" s="112"/>
      <c r="D412" s="15"/>
    </row>
    <row r="413" spans="1:4" ht="12.95" customHeight="1" x14ac:dyDescent="0.2">
      <c r="A413" s="15"/>
      <c r="B413" s="133"/>
      <c r="C413" s="112"/>
      <c r="D413" s="15"/>
    </row>
    <row r="414" spans="1:4" ht="12.95" customHeight="1" x14ac:dyDescent="0.2">
      <c r="A414" s="15"/>
      <c r="B414" s="133"/>
      <c r="C414" s="112"/>
      <c r="D414" s="15"/>
    </row>
    <row r="415" spans="1:4" ht="12.95" customHeight="1" x14ac:dyDescent="0.2">
      <c r="A415" s="15"/>
      <c r="B415" s="133"/>
      <c r="C415" s="112"/>
      <c r="D415" s="15"/>
    </row>
    <row r="416" spans="1:4" ht="12.95" customHeight="1" x14ac:dyDescent="0.2">
      <c r="A416" s="15"/>
      <c r="B416" s="133"/>
      <c r="C416" s="112"/>
      <c r="D416" s="15"/>
    </row>
    <row r="417" spans="1:4" ht="12.95" customHeight="1" x14ac:dyDescent="0.2">
      <c r="A417" s="15"/>
      <c r="B417" s="133"/>
      <c r="C417" s="112"/>
      <c r="D417" s="15"/>
    </row>
    <row r="418" spans="1:4" ht="12.95" customHeight="1" x14ac:dyDescent="0.2">
      <c r="A418" s="15"/>
      <c r="B418" s="133"/>
      <c r="C418" s="112"/>
      <c r="D418" s="15"/>
    </row>
    <row r="419" spans="1:4" ht="12.95" customHeight="1" x14ac:dyDescent="0.2">
      <c r="A419" s="15"/>
      <c r="B419" s="133"/>
      <c r="C419" s="112"/>
      <c r="D419" s="15"/>
    </row>
    <row r="420" spans="1:4" ht="12.95" customHeight="1" x14ac:dyDescent="0.2">
      <c r="A420" s="15"/>
      <c r="B420" s="133"/>
      <c r="C420" s="112"/>
      <c r="D420" s="15"/>
    </row>
    <row r="421" spans="1:4" ht="12.95" customHeight="1" x14ac:dyDescent="0.2">
      <c r="A421" s="15"/>
      <c r="B421" s="133"/>
      <c r="C421" s="112"/>
      <c r="D421" s="15"/>
    </row>
    <row r="422" spans="1:4" ht="12.95" customHeight="1" x14ac:dyDescent="0.2">
      <c r="A422" s="15"/>
      <c r="B422" s="133"/>
      <c r="C422" s="112"/>
      <c r="D422" s="15"/>
    </row>
  </sheetData>
  <protectedRanges>
    <protectedRange sqref="A283:D292" name="Range1"/>
  </protectedRanges>
  <sortState xmlns:xlrd2="http://schemas.microsoft.com/office/spreadsheetml/2017/richdata2" ref="A21:V306">
    <sortCondition ref="C21:C306"/>
  </sortState>
  <phoneticPr fontId="0" type="noConversion"/>
  <hyperlinks>
    <hyperlink ref="H2974" r:id="rId1" display="http://vsolj.cetus-net.org/bulletin.html" xr:uid="{00000000-0004-0000-0000-000000000000}"/>
    <hyperlink ref="H64900" r:id="rId2" display="http://vsolj.cetus-net.org/bulletin.html" xr:uid="{00000000-0004-0000-0000-000001000000}"/>
    <hyperlink ref="H64893" r:id="rId3" display="https://www.aavso.org/ejaavso" xr:uid="{00000000-0004-0000-0000-000002000000}"/>
    <hyperlink ref="AP1751" r:id="rId4" display="http://cdsbib.u-strasbg.fr/cgi-bin/cdsbib?1990RMxAA..21..381G" xr:uid="{00000000-0004-0000-0000-000003000000}"/>
    <hyperlink ref="AP1748" r:id="rId5" display="http://cdsbib.u-strasbg.fr/cgi-bin/cdsbib?1990RMxAA..21..381G" xr:uid="{00000000-0004-0000-0000-000004000000}"/>
    <hyperlink ref="AP1750" r:id="rId6" display="http://cdsbib.u-strasbg.fr/cgi-bin/cdsbib?1990RMxAA..21..381G" xr:uid="{00000000-0004-0000-0000-000005000000}"/>
    <hyperlink ref="AP1726" r:id="rId7" display="http://cdsbib.u-strasbg.fr/cgi-bin/cdsbib?1990RMxAA..21..381G" xr:uid="{00000000-0004-0000-0000-000006000000}"/>
    <hyperlink ref="I64900" r:id="rId8" display="http://vsolj.cetus-net.org/bulletin.html" xr:uid="{00000000-0004-0000-0000-000007000000}"/>
    <hyperlink ref="AQ1887" r:id="rId9" display="http://cdsbib.u-strasbg.fr/cgi-bin/cdsbib?1990RMxAA..21..381G" xr:uid="{00000000-0004-0000-0000-000008000000}"/>
    <hyperlink ref="AQ3531" r:id="rId10" display="http://cdsbib.u-strasbg.fr/cgi-bin/cdsbib?1990RMxAA..21..381G" xr:uid="{00000000-0004-0000-0000-000009000000}"/>
    <hyperlink ref="AQ1888" r:id="rId11" display="http://cdsbib.u-strasbg.fr/cgi-bin/cdsbib?1990RMxAA..21..381G" xr:uid="{00000000-0004-0000-0000-00000A000000}"/>
    <hyperlink ref="H64897" r:id="rId12" display="https://www.aavso.org/ejaavso" xr:uid="{00000000-0004-0000-0000-00000B000000}"/>
    <hyperlink ref="H2738" r:id="rId13" display="http://vsolj.cetus-net.org/bulletin.html" xr:uid="{00000000-0004-0000-0000-00000C000000}"/>
    <hyperlink ref="AP5976" r:id="rId14" display="http://cdsbib.u-strasbg.fr/cgi-bin/cdsbib?1990RMxAA..21..381G" xr:uid="{00000000-0004-0000-0000-00000D000000}"/>
    <hyperlink ref="AP5979" r:id="rId15" display="http://cdsbib.u-strasbg.fr/cgi-bin/cdsbib?1990RMxAA..21..381G" xr:uid="{00000000-0004-0000-0000-00000E000000}"/>
    <hyperlink ref="AP5977" r:id="rId16" display="http://cdsbib.u-strasbg.fr/cgi-bin/cdsbib?1990RMxAA..21..381G" xr:uid="{00000000-0004-0000-0000-00000F000000}"/>
    <hyperlink ref="AP5955" r:id="rId17" display="http://cdsbib.u-strasbg.fr/cgi-bin/cdsbib?1990RMxAA..21..381G" xr:uid="{00000000-0004-0000-0000-000010000000}"/>
    <hyperlink ref="I2738" r:id="rId18" display="http://vsolj.cetus-net.org/bulletin.html" xr:uid="{00000000-0004-0000-0000-000011000000}"/>
    <hyperlink ref="AQ6089" r:id="rId19" display="http://cdsbib.u-strasbg.fr/cgi-bin/cdsbib?1990RMxAA..21..381G" xr:uid="{00000000-0004-0000-0000-000012000000}"/>
    <hyperlink ref="AQ641" r:id="rId20" display="http://cdsbib.u-strasbg.fr/cgi-bin/cdsbib?1990RMxAA..21..381G" xr:uid="{00000000-0004-0000-0000-000013000000}"/>
    <hyperlink ref="AQ6090" r:id="rId21" display="http://cdsbib.u-strasbg.fr/cgi-bin/cdsbib?1990RMxAA..21..381G" xr:uid="{00000000-0004-0000-0000-000014000000}"/>
    <hyperlink ref="H64901" r:id="rId22" display="http://vsolj.cetus-net.org/bulletin.html" xr:uid="{00000000-0004-0000-0000-000015000000}"/>
    <hyperlink ref="H64894" r:id="rId23" display="https://www.aavso.org/ejaavso" xr:uid="{00000000-0004-0000-0000-000016000000}"/>
    <hyperlink ref="AP1752" r:id="rId24" display="http://cdsbib.u-strasbg.fr/cgi-bin/cdsbib?1990RMxAA..21..381G" xr:uid="{00000000-0004-0000-0000-000017000000}"/>
    <hyperlink ref="AP1749" r:id="rId25" display="http://cdsbib.u-strasbg.fr/cgi-bin/cdsbib?1990RMxAA..21..381G" xr:uid="{00000000-0004-0000-0000-000018000000}"/>
    <hyperlink ref="AP1727" r:id="rId26" display="http://cdsbib.u-strasbg.fr/cgi-bin/cdsbib?1990RMxAA..21..381G" xr:uid="{00000000-0004-0000-0000-000019000000}"/>
    <hyperlink ref="I64901" r:id="rId27" display="http://vsolj.cetus-net.org/bulletin.html" xr:uid="{00000000-0004-0000-0000-00001A000000}"/>
    <hyperlink ref="AQ3532" r:id="rId28" display="http://cdsbib.u-strasbg.fr/cgi-bin/cdsbib?1990RMxAA..21..381G" xr:uid="{00000000-0004-0000-0000-00001B000000}"/>
    <hyperlink ref="AQ1889" r:id="rId29" display="http://cdsbib.u-strasbg.fr/cgi-bin/cdsbib?1990RMxAA..21..381G" xr:uid="{00000000-0004-0000-0000-00001C000000}"/>
    <hyperlink ref="H64898" r:id="rId30" display="https://www.aavso.org/ejaavso" xr:uid="{00000000-0004-0000-0000-00001D000000}"/>
    <hyperlink ref="H2739" r:id="rId31" display="http://vsolj.cetus-net.org/bulletin.html" xr:uid="{00000000-0004-0000-0000-00001E000000}"/>
    <hyperlink ref="AP5980" r:id="rId32" display="http://cdsbib.u-strasbg.fr/cgi-bin/cdsbib?1990RMxAA..21..381G" xr:uid="{00000000-0004-0000-0000-00001F000000}"/>
    <hyperlink ref="AP5978" r:id="rId33" display="http://cdsbib.u-strasbg.fr/cgi-bin/cdsbib?1990RMxAA..21..381G" xr:uid="{00000000-0004-0000-0000-000020000000}"/>
    <hyperlink ref="AP5956" r:id="rId34" display="http://cdsbib.u-strasbg.fr/cgi-bin/cdsbib?1990RMxAA..21..381G" xr:uid="{00000000-0004-0000-0000-000021000000}"/>
    <hyperlink ref="I2739" r:id="rId35" display="http://vsolj.cetus-net.org/bulletin.html" xr:uid="{00000000-0004-0000-0000-000022000000}"/>
    <hyperlink ref="AQ642" r:id="rId36" display="http://cdsbib.u-strasbg.fr/cgi-bin/cdsbib?1990RMxAA..21..381G" xr:uid="{00000000-0004-0000-0000-000023000000}"/>
    <hyperlink ref="AQ6091" r:id="rId37" display="http://cdsbib.u-strasbg.fr/cgi-bin/cdsbib?1990RMxAA..21..381G" xr:uid="{00000000-0004-0000-0000-000024000000}"/>
    <hyperlink ref="H65056" r:id="rId38" display="http://vsolj.cetus-net.org/bulletin.html" xr:uid="{00000000-0004-0000-0000-000025000000}"/>
    <hyperlink ref="H65049" r:id="rId39" display="https://www.aavso.org/ejaavso" xr:uid="{00000000-0004-0000-0000-000026000000}"/>
    <hyperlink ref="I65056" r:id="rId40" display="http://vsolj.cetus-net.org/bulletin.html" xr:uid="{00000000-0004-0000-0000-000027000000}"/>
    <hyperlink ref="AQ58707" r:id="rId41" display="http://cdsbib.u-strasbg.fr/cgi-bin/cdsbib?1990RMxAA..21..381G" xr:uid="{00000000-0004-0000-0000-000028000000}"/>
    <hyperlink ref="H65053" r:id="rId42" display="https://www.aavso.org/ejaavso" xr:uid="{00000000-0004-0000-0000-000029000000}"/>
    <hyperlink ref="AP6071" r:id="rId43" display="http://cdsbib.u-strasbg.fr/cgi-bin/cdsbib?1990RMxAA..21..381G" xr:uid="{00000000-0004-0000-0000-00002A000000}"/>
    <hyperlink ref="AP6074" r:id="rId44" display="http://cdsbib.u-strasbg.fr/cgi-bin/cdsbib?1990RMxAA..21..381G" xr:uid="{00000000-0004-0000-0000-00002B000000}"/>
    <hyperlink ref="AP6072" r:id="rId45" display="http://cdsbib.u-strasbg.fr/cgi-bin/cdsbib?1990RMxAA..21..381G" xr:uid="{00000000-0004-0000-0000-00002C000000}"/>
    <hyperlink ref="AP6056" r:id="rId46" display="http://cdsbib.u-strasbg.fr/cgi-bin/cdsbib?1990RMxAA..21..381G" xr:uid="{00000000-0004-0000-0000-00002D000000}"/>
    <hyperlink ref="AQ6285" r:id="rId47" display="http://cdsbib.u-strasbg.fr/cgi-bin/cdsbib?1990RMxAA..21..381G" xr:uid="{00000000-0004-0000-0000-00002E000000}"/>
    <hyperlink ref="AQ6289" r:id="rId48" display="http://cdsbib.u-strasbg.fr/cgi-bin/cdsbib?1990RMxAA..21..381G" xr:uid="{00000000-0004-0000-0000-00002F000000}"/>
    <hyperlink ref="AQ433" r:id="rId49" display="http://cdsbib.u-strasbg.fr/cgi-bin/cdsbib?1990RMxAA..21..381G" xr:uid="{00000000-0004-0000-0000-000030000000}"/>
    <hyperlink ref="I3177" r:id="rId50" display="http://vsolj.cetus-net.org/bulletin.html" xr:uid="{00000000-0004-0000-0000-000031000000}"/>
    <hyperlink ref="H3177" r:id="rId51" display="http://vsolj.cetus-net.org/bulletin.html" xr:uid="{00000000-0004-0000-0000-000032000000}"/>
    <hyperlink ref="AQ1094" r:id="rId52" display="http://cdsbib.u-strasbg.fr/cgi-bin/cdsbib?1990RMxAA..21..381G" xr:uid="{00000000-0004-0000-0000-000033000000}"/>
    <hyperlink ref="AQ1093" r:id="rId53" display="http://cdsbib.u-strasbg.fr/cgi-bin/cdsbib?1990RMxAA..21..381G" xr:uid="{00000000-0004-0000-0000-000034000000}"/>
    <hyperlink ref="AP4347" r:id="rId54" display="http://cdsbib.u-strasbg.fr/cgi-bin/cdsbib?1990RMxAA..21..381G" xr:uid="{00000000-0004-0000-0000-000035000000}"/>
    <hyperlink ref="AP4365" r:id="rId55" display="http://cdsbib.u-strasbg.fr/cgi-bin/cdsbib?1990RMxAA..21..381G" xr:uid="{00000000-0004-0000-0000-000036000000}"/>
    <hyperlink ref="AP4366" r:id="rId56" display="http://cdsbib.u-strasbg.fr/cgi-bin/cdsbib?1990RMxAA..21..381G" xr:uid="{00000000-0004-0000-0000-000037000000}"/>
    <hyperlink ref="AP4362" r:id="rId57" display="http://cdsbib.u-strasbg.fr/cgi-bin/cdsbib?1990RMxAA..21..381G" xr:uid="{00000000-0004-0000-0000-000038000000}"/>
  </hyperlinks>
  <pageMargins left="0.75" right="0.75" top="1" bottom="1" header="0.5" footer="0.5"/>
  <pageSetup orientation="portrait" horizontalDpi="300" verticalDpi="300" r:id="rId58"/>
  <headerFooter alignWithMargins="0"/>
  <drawing r:id="rId5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indexed="10"/>
  </sheetPr>
  <dimension ref="A1:AI948"/>
  <sheetViews>
    <sheetView workbookViewId="0">
      <selection activeCell="E43" sqref="E43"/>
    </sheetView>
  </sheetViews>
  <sheetFormatPr defaultRowHeight="12.75" x14ac:dyDescent="0.2"/>
  <cols>
    <col min="2" max="2" width="10.7109375" customWidth="1"/>
    <col min="5" max="5" width="10.7109375" customWidth="1"/>
  </cols>
  <sheetData>
    <row r="1" spans="1:35" ht="18.75" thickBot="1" x14ac:dyDescent="0.25">
      <c r="A1" s="57" t="s">
        <v>118</v>
      </c>
      <c r="B1" s="20"/>
      <c r="C1" s="20"/>
      <c r="D1" s="26" t="s">
        <v>197</v>
      </c>
      <c r="E1" s="20"/>
      <c r="F1" s="20"/>
      <c r="G1" s="20"/>
      <c r="H1" s="20"/>
      <c r="I1" s="20"/>
      <c r="J1" s="20"/>
      <c r="K1" s="20"/>
      <c r="L1" s="20"/>
      <c r="M1" s="58" t="s">
        <v>119</v>
      </c>
      <c r="N1" s="20" t="s">
        <v>120</v>
      </c>
      <c r="O1" s="20">
        <f ca="1">H18*J18-I18*I18</f>
        <v>1005.1357120539178</v>
      </c>
      <c r="P1" s="20" t="s">
        <v>191</v>
      </c>
      <c r="Q1" s="20"/>
      <c r="R1" s="20"/>
      <c r="S1" s="20"/>
      <c r="T1" s="20"/>
      <c r="U1" s="54" t="s">
        <v>173</v>
      </c>
      <c r="V1" s="59" t="s">
        <v>175</v>
      </c>
      <c r="W1" s="20"/>
      <c r="X1" s="20"/>
      <c r="Y1" s="20"/>
      <c r="Z1" s="20"/>
      <c r="AA1" s="20">
        <v>1</v>
      </c>
      <c r="AB1" s="20" t="s">
        <v>39</v>
      </c>
      <c r="AC1" s="20"/>
      <c r="AD1" s="20"/>
      <c r="AE1" s="20"/>
      <c r="AF1" s="20"/>
      <c r="AG1" s="20"/>
      <c r="AH1" s="20"/>
      <c r="AI1" s="20"/>
    </row>
    <row r="2" spans="1:35" x14ac:dyDescent="0.2">
      <c r="A2" s="77" t="s">
        <v>266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58" t="s">
        <v>121</v>
      </c>
      <c r="N2" s="20" t="s">
        <v>122</v>
      </c>
      <c r="O2" s="20">
        <f ca="1">+F18*J18-H18*I18</f>
        <v>1003.8681398522749</v>
      </c>
      <c r="P2" s="20" t="s">
        <v>192</v>
      </c>
      <c r="Q2" s="20"/>
      <c r="R2" s="20"/>
      <c r="S2" s="20"/>
      <c r="T2" s="20"/>
      <c r="U2" s="20">
        <v>-0.6</v>
      </c>
      <c r="V2" s="20">
        <f t="shared" ref="V2:V23" ca="1" si="0">+E$4+E$5*U2+E$6*U2^2</f>
        <v>-1.3196500566230692E-2</v>
      </c>
      <c r="W2" s="20"/>
      <c r="X2" s="20"/>
      <c r="Y2" s="20"/>
      <c r="Z2" s="20"/>
      <c r="AA2" s="20">
        <v>2</v>
      </c>
      <c r="AB2" s="20" t="s">
        <v>31</v>
      </c>
      <c r="AC2" s="20"/>
      <c r="AD2" s="20"/>
      <c r="AE2" s="20"/>
      <c r="AF2" s="20"/>
      <c r="AG2" s="20"/>
      <c r="AH2" s="20"/>
      <c r="AI2" s="20"/>
    </row>
    <row r="3" spans="1:35" ht="13.5" thickBot="1" x14ac:dyDescent="0.25">
      <c r="A3" s="20" t="s">
        <v>123</v>
      </c>
      <c r="B3" s="20" t="s">
        <v>124</v>
      </c>
      <c r="C3" s="20"/>
      <c r="D3" s="20"/>
      <c r="E3" s="60" t="s">
        <v>125</v>
      </c>
      <c r="F3" s="60" t="s">
        <v>126</v>
      </c>
      <c r="G3" s="60" t="s">
        <v>127</v>
      </c>
      <c r="H3" s="60" t="s">
        <v>128</v>
      </c>
      <c r="I3" s="20"/>
      <c r="J3" s="20"/>
      <c r="K3" s="20"/>
      <c r="L3" s="20"/>
      <c r="M3" s="58" t="s">
        <v>129</v>
      </c>
      <c r="N3" s="20" t="s">
        <v>130</v>
      </c>
      <c r="O3" s="20">
        <f ca="1">+F18*I18-H18*H18</f>
        <v>233.99140330488353</v>
      </c>
      <c r="P3" s="20" t="s">
        <v>193</v>
      </c>
      <c r="Q3" s="20"/>
      <c r="R3" s="20"/>
      <c r="S3" s="20"/>
      <c r="T3" s="20"/>
      <c r="U3" s="20">
        <v>-0.4</v>
      </c>
      <c r="V3" s="20">
        <f t="shared" ca="1" si="0"/>
        <v>-9.2444291716441349E-3</v>
      </c>
      <c r="W3" s="20"/>
      <c r="X3" s="20"/>
      <c r="Y3" s="20"/>
      <c r="Z3" s="20"/>
      <c r="AA3" s="20">
        <v>3</v>
      </c>
      <c r="AB3" s="20" t="s">
        <v>131</v>
      </c>
      <c r="AC3" s="20"/>
      <c r="AD3" s="20"/>
      <c r="AE3" s="20"/>
      <c r="AF3" s="20"/>
      <c r="AG3" s="20"/>
      <c r="AH3" s="20"/>
      <c r="AI3" s="20"/>
    </row>
    <row r="4" spans="1:35" x14ac:dyDescent="0.2">
      <c r="A4" s="20" t="s">
        <v>132</v>
      </c>
      <c r="B4" s="20" t="s">
        <v>133</v>
      </c>
      <c r="C4" s="20"/>
      <c r="D4" s="61" t="s">
        <v>134</v>
      </c>
      <c r="E4" s="62">
        <f ca="1">(G18*O1-K18*O2+L18*O3)/O7</f>
        <v>-2.600879278960749E-3</v>
      </c>
      <c r="F4" s="63">
        <f ca="1">+E7/O7*O18</f>
        <v>1.0051227269735493E-3</v>
      </c>
      <c r="G4" s="64">
        <f>+B18</f>
        <v>1</v>
      </c>
      <c r="H4" s="65">
        <f ca="1">ABS(F4/E4)</f>
        <v>0.38645497124925116</v>
      </c>
      <c r="I4" s="20"/>
      <c r="J4" s="20"/>
      <c r="K4" s="20"/>
      <c r="L4" s="20"/>
      <c r="M4" s="58" t="s">
        <v>135</v>
      </c>
      <c r="N4" s="20" t="s">
        <v>136</v>
      </c>
      <c r="O4" s="20">
        <f ca="1">+C18*J18-H18*H18</f>
        <v>2835.9024109651318</v>
      </c>
      <c r="P4" s="20" t="s">
        <v>194</v>
      </c>
      <c r="Q4" s="20"/>
      <c r="R4" s="20"/>
      <c r="S4" s="20"/>
      <c r="T4" s="20"/>
      <c r="U4" s="20">
        <v>-0.2</v>
      </c>
      <c r="V4" s="20">
        <f t="shared" ca="1" si="0"/>
        <v>-5.7125554092208189E-3</v>
      </c>
      <c r="W4" s="20"/>
      <c r="X4" s="20"/>
      <c r="Y4" s="20"/>
      <c r="Z4" s="20"/>
      <c r="AA4" s="20">
        <v>4</v>
      </c>
      <c r="AB4" s="20" t="s">
        <v>137</v>
      </c>
      <c r="AC4" s="20"/>
      <c r="AD4" s="20"/>
      <c r="AE4" s="20"/>
      <c r="AF4" s="20"/>
      <c r="AG4" s="20"/>
      <c r="AH4" s="20"/>
      <c r="AI4" s="20"/>
    </row>
    <row r="5" spans="1:35" x14ac:dyDescent="0.2">
      <c r="A5" s="20" t="s">
        <v>138</v>
      </c>
      <c r="B5" s="66">
        <v>40323</v>
      </c>
      <c r="C5" s="20"/>
      <c r="D5" s="67" t="s">
        <v>139</v>
      </c>
      <c r="E5" s="68">
        <f ca="1">+(-G18*O2+K18*O4-L18*O5)/O7</f>
        <v>1.4507886570892241E-2</v>
      </c>
      <c r="F5" s="69">
        <f ca="1">P18*E7/O7</f>
        <v>1.6883107358526021E-3</v>
      </c>
      <c r="G5" s="70">
        <f>+B18/A18</f>
        <v>1E-4</v>
      </c>
      <c r="H5" s="65">
        <f ca="1">ABS(F5/E5)</f>
        <v>0.11637192830277072</v>
      </c>
      <c r="I5" s="20"/>
      <c r="J5" s="20"/>
      <c r="K5" s="20"/>
      <c r="L5" s="20"/>
      <c r="M5" s="58" t="s">
        <v>140</v>
      </c>
      <c r="N5" s="20" t="s">
        <v>141</v>
      </c>
      <c r="O5" s="20">
        <f ca="1">+C18*I18-F18*H18</f>
        <v>933.89327812138799</v>
      </c>
      <c r="P5" s="20" t="s">
        <v>195</v>
      </c>
      <c r="Q5" s="20"/>
      <c r="R5" s="20"/>
      <c r="S5" s="20"/>
      <c r="T5" s="20"/>
      <c r="U5" s="20">
        <v>0</v>
      </c>
      <c r="V5" s="20">
        <f t="shared" ca="1" si="0"/>
        <v>-2.600879278960749E-3</v>
      </c>
      <c r="W5" s="20"/>
      <c r="X5" s="20"/>
      <c r="Y5" s="20"/>
      <c r="Z5" s="20"/>
      <c r="AA5" s="20">
        <v>5</v>
      </c>
      <c r="AB5" s="20" t="s">
        <v>142</v>
      </c>
      <c r="AC5" s="20"/>
      <c r="AD5" s="20"/>
      <c r="AE5" s="20"/>
      <c r="AF5" s="20"/>
      <c r="AG5" s="20"/>
      <c r="AH5" s="20"/>
      <c r="AI5" s="20"/>
    </row>
    <row r="6" spans="1:35" ht="13.5" thickBot="1" x14ac:dyDescent="0.25">
      <c r="A6" s="20"/>
      <c r="B6" s="20"/>
      <c r="C6" s="20"/>
      <c r="D6" s="71" t="s">
        <v>143</v>
      </c>
      <c r="E6" s="72">
        <f ca="1">+(G18*O3-K18*O5+L18*O6)/O7</f>
        <v>-5.2524704020405549E-3</v>
      </c>
      <c r="F6" s="73">
        <f ca="1">Q18*E7/O7</f>
        <v>5.7329957940362869E-4</v>
      </c>
      <c r="G6" s="74">
        <f>+B18/A18^2</f>
        <v>1E-8</v>
      </c>
      <c r="H6" s="65">
        <f ca="1">ABS(F6/E6)</f>
        <v>0.10914855972932376</v>
      </c>
      <c r="I6" s="20"/>
      <c r="J6" s="20"/>
      <c r="K6" s="20"/>
      <c r="L6" s="20"/>
      <c r="M6" s="75" t="s">
        <v>144</v>
      </c>
      <c r="N6" s="76" t="s">
        <v>145</v>
      </c>
      <c r="O6" s="76">
        <f ca="1">+C18*H18-F18*F18</f>
        <v>327.00151435250018</v>
      </c>
      <c r="P6" s="20" t="s">
        <v>196</v>
      </c>
      <c r="Q6" s="20"/>
      <c r="R6" s="20"/>
      <c r="S6" s="20"/>
      <c r="T6" s="20"/>
      <c r="U6" s="20">
        <v>0.2</v>
      </c>
      <c r="V6" s="20">
        <f t="shared" ca="1" si="0"/>
        <v>9.0599219136077032E-5</v>
      </c>
      <c r="W6" s="20"/>
      <c r="X6" s="20"/>
      <c r="Y6" s="20"/>
      <c r="Z6" s="20"/>
      <c r="AA6" s="20">
        <v>6</v>
      </c>
      <c r="AB6" s="20" t="s">
        <v>146</v>
      </c>
      <c r="AC6" s="20"/>
      <c r="AD6" s="20"/>
      <c r="AE6" s="20"/>
      <c r="AF6" s="20"/>
      <c r="AG6" s="20"/>
      <c r="AH6" s="20"/>
      <c r="AI6" s="20"/>
    </row>
    <row r="7" spans="1:35" x14ac:dyDescent="0.2">
      <c r="A7" s="20"/>
      <c r="B7" s="20"/>
      <c r="C7" s="20"/>
      <c r="D7" s="26" t="s">
        <v>147</v>
      </c>
      <c r="E7" s="77">
        <f ca="1">SQRT(N18/(B15-3))</f>
        <v>1.7554632670656277E-3</v>
      </c>
      <c r="F7" s="20"/>
      <c r="G7" s="78">
        <f>+B22</f>
        <v>-2.4405049989582039E-3</v>
      </c>
      <c r="H7" s="20"/>
      <c r="I7" s="20"/>
      <c r="J7" s="20"/>
      <c r="K7" s="20"/>
      <c r="L7" s="20"/>
      <c r="M7" s="58" t="s">
        <v>148</v>
      </c>
      <c r="N7" s="20" t="s">
        <v>149</v>
      </c>
      <c r="O7" s="20">
        <f ca="1">+C18*O1-F18*O2+H18*O3</f>
        <v>3065.9848900660072</v>
      </c>
      <c r="P7" s="20"/>
      <c r="Q7" s="20"/>
      <c r="R7" s="20"/>
      <c r="S7" s="20"/>
      <c r="T7" s="20"/>
      <c r="U7" s="20">
        <v>0.4</v>
      </c>
      <c r="V7" s="20">
        <f t="shared" ca="1" si="0"/>
        <v>2.3618800850696586E-3</v>
      </c>
      <c r="W7" s="20"/>
      <c r="X7" s="20"/>
      <c r="Y7" s="20"/>
      <c r="Z7" s="20"/>
      <c r="AA7" s="20">
        <v>7</v>
      </c>
      <c r="AB7" s="20" t="s">
        <v>150</v>
      </c>
      <c r="AC7" s="20"/>
      <c r="AD7" s="20"/>
      <c r="AE7" s="20"/>
      <c r="AF7" s="20"/>
      <c r="AG7" s="20"/>
      <c r="AH7" s="20"/>
      <c r="AI7" s="20"/>
    </row>
    <row r="8" spans="1:35" x14ac:dyDescent="0.2">
      <c r="A8" s="33">
        <v>21</v>
      </c>
      <c r="B8" s="20" t="s">
        <v>153</v>
      </c>
      <c r="C8" s="79">
        <v>21</v>
      </c>
      <c r="D8" s="26" t="s">
        <v>184</v>
      </c>
      <c r="E8" s="20"/>
      <c r="F8" s="80">
        <f ca="1">CORREL(INDIRECT(E12):INDIRECT(E13),INDIRECT(M12):INDIRECT(M13))</f>
        <v>0.92225482224801647</v>
      </c>
      <c r="G8" s="77"/>
      <c r="H8" s="20"/>
      <c r="I8" s="20"/>
      <c r="J8" s="20"/>
      <c r="K8" s="78"/>
      <c r="L8" s="20"/>
      <c r="M8" s="20"/>
      <c r="N8" s="20"/>
      <c r="O8" s="20"/>
      <c r="P8" s="20"/>
      <c r="Q8" s="20"/>
      <c r="R8" s="20"/>
      <c r="S8" s="20"/>
      <c r="T8" s="20"/>
      <c r="U8" s="20">
        <v>0.6</v>
      </c>
      <c r="V8" s="20">
        <f t="shared" ca="1" si="0"/>
        <v>4.2129633188399945E-3</v>
      </c>
      <c r="W8" s="20"/>
      <c r="X8" s="20"/>
      <c r="Y8" s="20"/>
      <c r="Z8" s="20"/>
      <c r="AA8" s="20">
        <v>8</v>
      </c>
      <c r="AB8" s="20" t="s">
        <v>151</v>
      </c>
      <c r="AC8" s="20"/>
      <c r="AD8" s="20"/>
      <c r="AE8" s="20"/>
      <c r="AF8" s="20"/>
      <c r="AG8" s="20"/>
      <c r="AH8" s="20"/>
      <c r="AI8" s="20"/>
    </row>
    <row r="9" spans="1:35" x14ac:dyDescent="0.2">
      <c r="A9" s="33">
        <f>20+COUNT(A21:A1443)</f>
        <v>38</v>
      </c>
      <c r="B9" s="20" t="s">
        <v>155</v>
      </c>
      <c r="C9" s="79">
        <f>A9</f>
        <v>38</v>
      </c>
      <c r="D9" s="20"/>
      <c r="E9" s="81">
        <f ca="1">E6*G6</f>
        <v>-5.2524704020405549E-11</v>
      </c>
      <c r="F9" s="82">
        <f ca="1">H6</f>
        <v>0.10914855972932376</v>
      </c>
      <c r="G9" s="83">
        <f ca="1">F8</f>
        <v>0.92225482224801647</v>
      </c>
      <c r="H9" s="20"/>
      <c r="I9" s="20"/>
      <c r="J9" s="20"/>
      <c r="K9" s="78"/>
      <c r="L9" s="20"/>
      <c r="M9" s="20"/>
      <c r="N9" s="20"/>
      <c r="O9" s="20"/>
      <c r="P9" s="20"/>
      <c r="Q9" s="20"/>
      <c r="R9" s="20"/>
      <c r="S9" s="20"/>
      <c r="T9" s="20"/>
      <c r="U9" s="20">
        <v>0.8</v>
      </c>
      <c r="V9" s="20">
        <f t="shared" ca="1" si="0"/>
        <v>5.6438489204470883E-3</v>
      </c>
      <c r="W9" s="20"/>
      <c r="X9" s="20"/>
      <c r="Y9" s="20"/>
      <c r="Z9" s="20"/>
      <c r="AA9" s="20">
        <v>9</v>
      </c>
      <c r="AB9" s="20" t="s">
        <v>83</v>
      </c>
      <c r="AC9" s="20"/>
      <c r="AD9" s="20"/>
      <c r="AE9" s="20"/>
      <c r="AF9" s="20"/>
      <c r="AG9" s="20"/>
      <c r="AH9" s="20"/>
      <c r="AI9" s="20"/>
    </row>
    <row r="10" spans="1:35" x14ac:dyDescent="0.2">
      <c r="A10" s="93" t="s">
        <v>8</v>
      </c>
      <c r="B10" s="94">
        <f>+'B (2)'!C8</f>
        <v>0.34231898999999999</v>
      </c>
      <c r="C10" s="20"/>
      <c r="D10" s="20" t="s">
        <v>185</v>
      </c>
      <c r="E10" s="20">
        <f ca="1">2*E9*365.2422/B10</f>
        <v>-1.1208398605500542E-7</v>
      </c>
      <c r="F10" s="20" t="s">
        <v>186</v>
      </c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>
        <v>1</v>
      </c>
      <c r="V10" s="20">
        <f t="shared" ca="1" si="0"/>
        <v>6.6545368898909369E-3</v>
      </c>
      <c r="W10" s="20"/>
      <c r="X10" s="20"/>
      <c r="Y10" s="20"/>
      <c r="Z10" s="20"/>
      <c r="AA10" s="20">
        <v>10</v>
      </c>
      <c r="AB10" s="20" t="s">
        <v>152</v>
      </c>
      <c r="AC10" s="20"/>
      <c r="AD10" s="20"/>
      <c r="AE10" s="20"/>
      <c r="AF10" s="20"/>
      <c r="AG10" s="20"/>
      <c r="AH10" s="20"/>
      <c r="AI10" s="20"/>
    </row>
    <row r="11" spans="1:35" x14ac:dyDescent="0.2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>
        <v>1.2</v>
      </c>
      <c r="V11" s="20">
        <f t="shared" ca="1" si="0"/>
        <v>7.2450272271715388E-3</v>
      </c>
      <c r="W11" s="20"/>
      <c r="X11" s="20"/>
      <c r="Y11" s="20"/>
      <c r="Z11" s="20"/>
      <c r="AA11" s="20">
        <v>11</v>
      </c>
      <c r="AB11" s="20" t="s">
        <v>34</v>
      </c>
      <c r="AC11" s="20"/>
      <c r="AD11" s="20"/>
      <c r="AE11" s="20"/>
      <c r="AF11" s="20"/>
      <c r="AG11" s="20"/>
      <c r="AH11" s="20"/>
      <c r="AI11" s="20"/>
    </row>
    <row r="12" spans="1:35" x14ac:dyDescent="0.2">
      <c r="A12" s="20"/>
      <c r="B12" s="20"/>
      <c r="C12" s="5" t="str">
        <f t="shared" ref="C12:F13" si="1">C$15&amp;$C8</f>
        <v>C21</v>
      </c>
      <c r="D12" s="5" t="str">
        <f t="shared" si="1"/>
        <v>D21</v>
      </c>
      <c r="E12" s="5" t="str">
        <f t="shared" si="1"/>
        <v>E21</v>
      </c>
      <c r="F12" s="5" t="str">
        <f t="shared" si="1"/>
        <v>F21</v>
      </c>
      <c r="G12" s="5" t="str">
        <f t="shared" ref="G12:Q12" si="2">G15&amp;$C8</f>
        <v>G21</v>
      </c>
      <c r="H12" s="5" t="str">
        <f t="shared" si="2"/>
        <v>H21</v>
      </c>
      <c r="I12" s="5" t="str">
        <f t="shared" si="2"/>
        <v>I21</v>
      </c>
      <c r="J12" s="5" t="str">
        <f t="shared" si="2"/>
        <v>J21</v>
      </c>
      <c r="K12" s="5" t="str">
        <f t="shared" si="2"/>
        <v>K21</v>
      </c>
      <c r="L12" s="5" t="str">
        <f t="shared" si="2"/>
        <v>L21</v>
      </c>
      <c r="M12" s="5" t="str">
        <f t="shared" si="2"/>
        <v>M21</v>
      </c>
      <c r="N12" s="5" t="str">
        <f t="shared" si="2"/>
        <v>N21</v>
      </c>
      <c r="O12" s="5" t="str">
        <f t="shared" si="2"/>
        <v>O21</v>
      </c>
      <c r="P12" s="5" t="str">
        <f t="shared" si="2"/>
        <v>P21</v>
      </c>
      <c r="Q12" s="5" t="str">
        <f t="shared" si="2"/>
        <v>Q21</v>
      </c>
      <c r="R12" s="20"/>
      <c r="S12" s="20"/>
      <c r="T12" s="20"/>
      <c r="U12" s="20">
        <v>1.4</v>
      </c>
      <c r="V12" s="20">
        <f t="shared" ca="1" si="0"/>
        <v>7.4153199322889024E-3</v>
      </c>
      <c r="W12" s="20"/>
      <c r="X12" s="20"/>
      <c r="Y12" s="20"/>
      <c r="Z12" s="20"/>
      <c r="AA12" s="20">
        <v>12</v>
      </c>
      <c r="AB12" s="20" t="s">
        <v>154</v>
      </c>
      <c r="AC12" s="20"/>
      <c r="AD12" s="20"/>
      <c r="AE12" s="20"/>
      <c r="AF12" s="20"/>
      <c r="AG12" s="20"/>
      <c r="AH12" s="20"/>
      <c r="AI12" s="20"/>
    </row>
    <row r="13" spans="1:35" x14ac:dyDescent="0.2">
      <c r="A13" s="20"/>
      <c r="B13" s="20"/>
      <c r="C13" s="5" t="str">
        <f t="shared" si="1"/>
        <v>C38</v>
      </c>
      <c r="D13" s="5" t="str">
        <f t="shared" si="1"/>
        <v>D38</v>
      </c>
      <c r="E13" s="5" t="str">
        <f t="shared" si="1"/>
        <v>E38</v>
      </c>
      <c r="F13" s="5" t="str">
        <f t="shared" si="1"/>
        <v>F38</v>
      </c>
      <c r="G13" s="5" t="str">
        <f t="shared" ref="G13:Q13" si="3">G$15&amp;$C9</f>
        <v>G38</v>
      </c>
      <c r="H13" s="5" t="str">
        <f t="shared" si="3"/>
        <v>H38</v>
      </c>
      <c r="I13" s="5" t="str">
        <f t="shared" si="3"/>
        <v>I38</v>
      </c>
      <c r="J13" s="5" t="str">
        <f t="shared" si="3"/>
        <v>J38</v>
      </c>
      <c r="K13" s="5" t="str">
        <f t="shared" si="3"/>
        <v>K38</v>
      </c>
      <c r="L13" s="5" t="str">
        <f t="shared" si="3"/>
        <v>L38</v>
      </c>
      <c r="M13" s="5" t="str">
        <f t="shared" si="3"/>
        <v>M38</v>
      </c>
      <c r="N13" s="5" t="str">
        <f t="shared" si="3"/>
        <v>N38</v>
      </c>
      <c r="O13" s="5" t="str">
        <f t="shared" si="3"/>
        <v>O38</v>
      </c>
      <c r="P13" s="5" t="str">
        <f t="shared" si="3"/>
        <v>P38</v>
      </c>
      <c r="Q13" s="5" t="str">
        <f t="shared" si="3"/>
        <v>Q38</v>
      </c>
      <c r="R13" s="20"/>
      <c r="S13" s="20"/>
      <c r="T13" s="20"/>
      <c r="U13" s="20">
        <v>1.6</v>
      </c>
      <c r="V13" s="20">
        <f t="shared" ca="1" si="0"/>
        <v>7.1654150052430157E-3</v>
      </c>
      <c r="W13" s="20"/>
      <c r="X13" s="20"/>
      <c r="Y13" s="20"/>
      <c r="Z13" s="20"/>
      <c r="AA13" s="20">
        <v>13</v>
      </c>
      <c r="AB13" s="20" t="s">
        <v>156</v>
      </c>
      <c r="AC13" s="20"/>
      <c r="AD13" s="20"/>
      <c r="AE13" s="20"/>
      <c r="AF13" s="20"/>
      <c r="AG13" s="20"/>
      <c r="AH13" s="20"/>
      <c r="AI13" s="20"/>
    </row>
    <row r="14" spans="1:35" x14ac:dyDescent="0.2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>
        <v>1.8</v>
      </c>
      <c r="V14" s="20">
        <f t="shared" ca="1" si="0"/>
        <v>6.49531244603389E-3</v>
      </c>
      <c r="W14" s="20"/>
      <c r="X14" s="20"/>
      <c r="Y14" s="20"/>
      <c r="Z14" s="20"/>
      <c r="AA14" s="20">
        <v>14</v>
      </c>
      <c r="AB14" s="20" t="s">
        <v>157</v>
      </c>
      <c r="AC14" s="20"/>
      <c r="AD14" s="20"/>
      <c r="AE14" s="20"/>
      <c r="AF14" s="20"/>
      <c r="AG14" s="20"/>
      <c r="AH14" s="20"/>
      <c r="AI14" s="20"/>
    </row>
    <row r="15" spans="1:35" x14ac:dyDescent="0.2">
      <c r="A15" s="26" t="s">
        <v>161</v>
      </c>
      <c r="B15" s="26">
        <f>C9-C8+1</f>
        <v>18</v>
      </c>
      <c r="C15" s="5" t="str">
        <f t="shared" ref="C15:Q15" si="4">VLOOKUP(C16,$AA1:$AB26,2,FALSE)</f>
        <v>C</v>
      </c>
      <c r="D15" s="5" t="str">
        <f t="shared" si="4"/>
        <v>D</v>
      </c>
      <c r="E15" s="5" t="str">
        <f t="shared" si="4"/>
        <v>E</v>
      </c>
      <c r="F15" s="5" t="str">
        <f t="shared" si="4"/>
        <v>F</v>
      </c>
      <c r="G15" s="5" t="str">
        <f t="shared" si="4"/>
        <v>G</v>
      </c>
      <c r="H15" s="5" t="str">
        <f t="shared" si="4"/>
        <v>H</v>
      </c>
      <c r="I15" s="5" t="str">
        <f t="shared" si="4"/>
        <v>I</v>
      </c>
      <c r="J15" s="5" t="str">
        <f t="shared" si="4"/>
        <v>J</v>
      </c>
      <c r="K15" s="5" t="str">
        <f t="shared" si="4"/>
        <v>K</v>
      </c>
      <c r="L15" s="5" t="str">
        <f t="shared" si="4"/>
        <v>L</v>
      </c>
      <c r="M15" s="5" t="str">
        <f t="shared" si="4"/>
        <v>M</v>
      </c>
      <c r="N15" s="5" t="str">
        <f t="shared" si="4"/>
        <v>N</v>
      </c>
      <c r="O15" s="5" t="str">
        <f t="shared" si="4"/>
        <v>O</v>
      </c>
      <c r="P15" s="5" t="str">
        <f t="shared" si="4"/>
        <v>P</v>
      </c>
      <c r="Q15" s="5" t="str">
        <f t="shared" si="4"/>
        <v>Q</v>
      </c>
      <c r="R15" s="20"/>
      <c r="S15" s="20"/>
      <c r="T15" s="20"/>
      <c r="U15" s="20">
        <v>2</v>
      </c>
      <c r="V15" s="20">
        <f t="shared" ca="1" si="0"/>
        <v>5.4050122546615113E-3</v>
      </c>
      <c r="W15" s="20"/>
      <c r="X15" s="20"/>
      <c r="Y15" s="20"/>
      <c r="Z15" s="20"/>
      <c r="AA15" s="20">
        <v>15</v>
      </c>
      <c r="AB15" s="20" t="s">
        <v>158</v>
      </c>
      <c r="AC15" s="20"/>
      <c r="AD15" s="20"/>
      <c r="AE15" s="20"/>
      <c r="AF15" s="20"/>
      <c r="AG15" s="20"/>
      <c r="AH15" s="20"/>
      <c r="AI15" s="20"/>
    </row>
    <row r="16" spans="1:35" x14ac:dyDescent="0.2">
      <c r="A16" s="5"/>
      <c r="B16" s="20"/>
      <c r="C16" s="5">
        <f>COLUMN()</f>
        <v>3</v>
      </c>
      <c r="D16" s="5">
        <f>COLUMN()</f>
        <v>4</v>
      </c>
      <c r="E16" s="5">
        <f>COLUMN()</f>
        <v>5</v>
      </c>
      <c r="F16" s="5">
        <f>COLUMN()</f>
        <v>6</v>
      </c>
      <c r="G16" s="5">
        <f>COLUMN()</f>
        <v>7</v>
      </c>
      <c r="H16" s="5">
        <f>COLUMN()</f>
        <v>8</v>
      </c>
      <c r="I16" s="5">
        <f>COLUMN()</f>
        <v>9</v>
      </c>
      <c r="J16" s="5">
        <f>COLUMN()</f>
        <v>10</v>
      </c>
      <c r="K16" s="5">
        <f>COLUMN()</f>
        <v>11</v>
      </c>
      <c r="L16" s="5">
        <f>COLUMN()</f>
        <v>12</v>
      </c>
      <c r="M16" s="5">
        <f>COLUMN()</f>
        <v>13</v>
      </c>
      <c r="N16" s="5">
        <f>COLUMN()</f>
        <v>14</v>
      </c>
      <c r="O16" s="5">
        <f>COLUMN()</f>
        <v>15</v>
      </c>
      <c r="P16" s="5">
        <f>COLUMN()</f>
        <v>16</v>
      </c>
      <c r="Q16" s="5">
        <f>COLUMN()</f>
        <v>17</v>
      </c>
      <c r="R16" s="20"/>
      <c r="S16" s="20"/>
      <c r="T16" s="20"/>
      <c r="U16" s="20">
        <v>2.2000000000000002</v>
      </c>
      <c r="V16" s="20">
        <f t="shared" ca="1" si="0"/>
        <v>3.8945144311258902E-3</v>
      </c>
      <c r="W16" s="20"/>
      <c r="X16" s="20"/>
      <c r="Y16" s="20"/>
      <c r="Z16" s="20"/>
      <c r="AA16" s="20">
        <v>16</v>
      </c>
      <c r="AB16" s="20" t="s">
        <v>159</v>
      </c>
      <c r="AC16" s="20"/>
      <c r="AD16" s="20"/>
      <c r="AE16" s="20"/>
      <c r="AF16" s="20"/>
      <c r="AG16" s="20"/>
      <c r="AH16" s="20"/>
      <c r="AI16" s="20"/>
    </row>
    <row r="17" spans="1:35" x14ac:dyDescent="0.2">
      <c r="A17" s="26" t="s">
        <v>160</v>
      </c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>
        <v>2.4</v>
      </c>
      <c r="V17" s="20">
        <f t="shared" ca="1" si="0"/>
        <v>1.9638189754270265E-3</v>
      </c>
      <c r="W17" s="20"/>
      <c r="X17" s="20"/>
      <c r="Y17" s="20"/>
      <c r="Z17" s="20"/>
      <c r="AA17" s="20">
        <v>17</v>
      </c>
      <c r="AB17" s="20" t="s">
        <v>162</v>
      </c>
      <c r="AC17" s="20"/>
      <c r="AD17" s="20"/>
      <c r="AE17" s="20"/>
      <c r="AF17" s="20"/>
      <c r="AG17" s="20"/>
      <c r="AH17" s="20"/>
      <c r="AI17" s="20"/>
    </row>
    <row r="18" spans="1:35" x14ac:dyDescent="0.2">
      <c r="A18" s="84">
        <v>10000</v>
      </c>
      <c r="B18" s="84">
        <v>1</v>
      </c>
      <c r="C18" s="20">
        <f ca="1">SUM(INDIRECT(C12):INDIRECT(C13))</f>
        <v>18</v>
      </c>
      <c r="D18" s="85">
        <f ca="1">SUM(INDIRECT(D12):INDIRECT(D13))</f>
        <v>35.793849999999999</v>
      </c>
      <c r="E18" s="85">
        <f ca="1">SUM(INDIRECT(E12):INDIRECT(E13))</f>
        <v>3.1978849656297825E-3</v>
      </c>
      <c r="F18" s="26">
        <f ca="1">SUM(INDIRECT(F12):INDIRECT(F13))</f>
        <v>35.793849999999999</v>
      </c>
      <c r="G18" s="26">
        <f ca="1">SUM(INDIRECT(G12):INDIRECT(G13))</f>
        <v>3.1978849656297825E-3</v>
      </c>
      <c r="H18" s="26">
        <f ca="1">SUM(INDIRECT(H12):INDIRECT(H13))</f>
        <v>89.344511787500011</v>
      </c>
      <c r="I18" s="26">
        <f ca="1">SUM(INDIRECT(I12):INDIRECT(I13))</f>
        <v>229.54874063146639</v>
      </c>
      <c r="J18" s="26">
        <f ca="1">SUM(INDIRECT(J12):INDIRECT(J13))</f>
        <v>601.01912208399222</v>
      </c>
      <c r="K18" s="26">
        <f ca="1">SUM(INDIRECT(K12):INDIRECT(K13))</f>
        <v>-2.5934060268962625E-3</v>
      </c>
      <c r="L18" s="26">
        <f ca="1">SUM(INDIRECT(L12):INDIRECT(L13))</f>
        <v>-5.8942347631061112E-2</v>
      </c>
      <c r="M18" s="20"/>
      <c r="N18" s="20">
        <f ca="1">SUM(INDIRECT(N12):INDIRECT(N13))</f>
        <v>4.6224769230250911E-5</v>
      </c>
      <c r="O18" s="20">
        <f ca="1">SQRT(SUM(INDIRECT(O12):INDIRECT(O13)))</f>
        <v>1755.4859457208083</v>
      </c>
      <c r="P18" s="20">
        <f ca="1">SQRT(SUM(INDIRECT(P12):INDIRECT(P13)))</f>
        <v>2948.7003818159551</v>
      </c>
      <c r="Q18" s="20">
        <f ca="1">SQRT(SUM(INDIRECT(Q12):INDIRECT(Q13)))</f>
        <v>1001.2900189423391</v>
      </c>
      <c r="R18" s="20"/>
      <c r="S18" s="20"/>
      <c r="T18" s="20"/>
      <c r="U18" s="20">
        <v>2.6</v>
      </c>
      <c r="V18" s="20">
        <f t="shared" ca="1" si="0"/>
        <v>-3.8707411243507628E-4</v>
      </c>
      <c r="W18" s="20"/>
      <c r="X18" s="20"/>
      <c r="Y18" s="20"/>
      <c r="Z18" s="20"/>
      <c r="AA18" s="20">
        <v>18</v>
      </c>
      <c r="AB18" s="20" t="s">
        <v>163</v>
      </c>
      <c r="AC18" s="20"/>
      <c r="AD18" s="20"/>
      <c r="AE18" s="20"/>
      <c r="AF18" s="20"/>
      <c r="AG18" s="20"/>
      <c r="AH18" s="20"/>
      <c r="AI18" s="20"/>
    </row>
    <row r="19" spans="1:35" x14ac:dyDescent="0.2">
      <c r="A19" s="86" t="s">
        <v>164</v>
      </c>
      <c r="B19" s="20"/>
      <c r="C19" s="20"/>
      <c r="D19" s="20"/>
      <c r="E19" s="20"/>
      <c r="F19" s="87" t="s">
        <v>165</v>
      </c>
      <c r="G19" s="87" t="s">
        <v>166</v>
      </c>
      <c r="H19" s="87" t="s">
        <v>167</v>
      </c>
      <c r="I19" s="87" t="s">
        <v>168</v>
      </c>
      <c r="J19" s="87" t="s">
        <v>169</v>
      </c>
      <c r="K19" s="87" t="s">
        <v>170</v>
      </c>
      <c r="L19" s="87" t="s">
        <v>171</v>
      </c>
      <c r="M19" s="88"/>
      <c r="N19" s="88"/>
      <c r="O19" s="88"/>
      <c r="P19" s="88"/>
      <c r="Q19" s="88"/>
      <c r="R19" s="20"/>
      <c r="S19" s="20"/>
      <c r="T19" s="20"/>
      <c r="U19" s="20">
        <v>2.8</v>
      </c>
      <c r="V19" s="20">
        <f t="shared" ca="1" si="0"/>
        <v>-3.158164832460425E-3</v>
      </c>
      <c r="W19" s="20"/>
      <c r="X19" s="20"/>
      <c r="Y19" s="20"/>
      <c r="Z19" s="20"/>
      <c r="AA19" s="20">
        <v>19</v>
      </c>
      <c r="AB19" s="20" t="s">
        <v>172</v>
      </c>
      <c r="AC19" s="20"/>
      <c r="AD19" s="20"/>
      <c r="AE19" s="20"/>
      <c r="AF19" s="20"/>
      <c r="AG19" s="20"/>
      <c r="AH19" s="20"/>
      <c r="AI19" s="20"/>
    </row>
    <row r="20" spans="1:35" ht="15" thickBot="1" x14ac:dyDescent="0.25">
      <c r="A20" s="54" t="s">
        <v>173</v>
      </c>
      <c r="B20" s="54" t="s">
        <v>174</v>
      </c>
      <c r="C20" s="54" t="s">
        <v>187</v>
      </c>
      <c r="D20" s="54" t="s">
        <v>173</v>
      </c>
      <c r="E20" s="54" t="s">
        <v>174</v>
      </c>
      <c r="F20" s="54" t="s">
        <v>188</v>
      </c>
      <c r="G20" s="54" t="s">
        <v>189</v>
      </c>
      <c r="H20" s="54" t="s">
        <v>198</v>
      </c>
      <c r="I20" s="54" t="s">
        <v>199</v>
      </c>
      <c r="J20" s="54" t="s">
        <v>200</v>
      </c>
      <c r="K20" s="54" t="s">
        <v>190</v>
      </c>
      <c r="L20" s="54" t="s">
        <v>201</v>
      </c>
      <c r="M20" s="59" t="s">
        <v>175</v>
      </c>
      <c r="N20" s="54" t="s">
        <v>202</v>
      </c>
      <c r="O20" s="54" t="s">
        <v>176</v>
      </c>
      <c r="P20" s="54" t="s">
        <v>177</v>
      </c>
      <c r="Q20" s="54" t="s">
        <v>178</v>
      </c>
      <c r="R20" s="60" t="s">
        <v>179</v>
      </c>
      <c r="S20" s="20"/>
      <c r="T20" s="20"/>
      <c r="U20" s="20">
        <v>3</v>
      </c>
      <c r="V20" s="20">
        <f t="shared" ca="1" si="0"/>
        <v>-6.3494531846490232E-3</v>
      </c>
      <c r="W20" s="20"/>
      <c r="X20" s="20"/>
      <c r="Y20" s="20"/>
      <c r="Z20" s="20"/>
      <c r="AA20" s="20">
        <v>20</v>
      </c>
      <c r="AB20" s="20" t="s">
        <v>180</v>
      </c>
      <c r="AC20" s="20"/>
      <c r="AD20" s="20"/>
      <c r="AE20" s="20"/>
      <c r="AF20" s="20"/>
      <c r="AG20" s="20"/>
      <c r="AH20" s="20"/>
      <c r="AI20" s="20"/>
    </row>
    <row r="21" spans="1:35" x14ac:dyDescent="0.2">
      <c r="A21" s="89">
        <v>-3</v>
      </c>
      <c r="B21" s="89">
        <v>-2.9430299982777797E-3</v>
      </c>
      <c r="C21" s="89">
        <v>1</v>
      </c>
      <c r="D21" s="91">
        <f t="shared" ref="D21:D84" si="5">A21/A$18</f>
        <v>-2.9999999999999997E-4</v>
      </c>
      <c r="E21" s="91">
        <f t="shared" ref="E21:E84" si="6">B21/B$18</f>
        <v>-2.9430299982777797E-3</v>
      </c>
      <c r="F21" s="33">
        <f t="shared" ref="F21:F84" si="7">$C21*D21</f>
        <v>-2.9999999999999997E-4</v>
      </c>
      <c r="G21" s="33">
        <f t="shared" ref="G21:G84" si="8">$C21*E21</f>
        <v>-2.9430299982777797E-3</v>
      </c>
      <c r="H21" s="33">
        <f t="shared" ref="H21:H84" si="9">C21*D21*D21</f>
        <v>8.9999999999999985E-8</v>
      </c>
      <c r="I21" s="33">
        <f t="shared" ref="I21:I84" si="10">C21*D21*D21*D21</f>
        <v>-2.6999999999999994E-11</v>
      </c>
      <c r="J21" s="33">
        <f t="shared" ref="J21:J84" si="11">C21*D21*D21*D21*D21</f>
        <v>8.0999999999999967E-15</v>
      </c>
      <c r="K21" s="33">
        <f t="shared" ref="K21:K84" si="12">C21*E21*D21</f>
        <v>8.8290899948333381E-7</v>
      </c>
      <c r="L21" s="33">
        <f t="shared" ref="L21:L84" si="13">C21*E21*D21*D21</f>
        <v>-2.6487269984500012E-10</v>
      </c>
      <c r="M21" s="33">
        <f t="shared" ref="M21:M84" ca="1" si="14">+E$4+E$5*D21+E$6*D21^2</f>
        <v>-2.6052321176543527E-3</v>
      </c>
      <c r="N21" s="33">
        <f t="shared" ref="N21:N84" ca="1" si="15">C21*(M21-E21)^2</f>
        <v>1.1410740815367902E-7</v>
      </c>
      <c r="O21" s="92">
        <f t="shared" ref="O21:O84" ca="1" si="16">(C21*O$1-O$2*F21+O$3*H21)^2</f>
        <v>1010903.3469217288</v>
      </c>
      <c r="P21" s="33">
        <f t="shared" ref="P21:P84" ca="1" si="17">(-C21*O$2+O$4*F21-O$5*H21)^2</f>
        <v>1009460.2581621987</v>
      </c>
      <c r="Q21" s="33">
        <f t="shared" ref="Q21:Q84" ca="1" si="18">+(C21*O$3-F21*O$5+H21*O$6)^2</f>
        <v>54883.182903187793</v>
      </c>
      <c r="R21" s="20">
        <f t="shared" ref="R21:R84" ca="1" si="19">+E21-M21</f>
        <v>-3.3779788062342697E-4</v>
      </c>
      <c r="S21" s="20"/>
      <c r="T21" s="20"/>
      <c r="U21" s="20">
        <v>3.2</v>
      </c>
      <c r="V21" s="20">
        <f t="shared" ca="1" si="0"/>
        <v>-9.9609391690008708E-3</v>
      </c>
      <c r="W21" s="20"/>
      <c r="X21" s="20"/>
      <c r="Y21" s="20"/>
      <c r="Z21" s="20"/>
      <c r="AA21" s="20">
        <v>21</v>
      </c>
      <c r="AB21" s="20" t="s">
        <v>181</v>
      </c>
      <c r="AC21" s="20"/>
      <c r="AD21" s="20"/>
      <c r="AE21" s="20"/>
      <c r="AF21" s="20"/>
      <c r="AG21" s="20"/>
      <c r="AH21" s="20"/>
      <c r="AI21" s="20"/>
    </row>
    <row r="22" spans="1:35" x14ac:dyDescent="0.2">
      <c r="A22" s="89">
        <v>-0.5</v>
      </c>
      <c r="B22" s="89">
        <v>-2.4405049989582039E-3</v>
      </c>
      <c r="C22" s="89">
        <v>1</v>
      </c>
      <c r="D22" s="91">
        <f t="shared" si="5"/>
        <v>-5.0000000000000002E-5</v>
      </c>
      <c r="E22" s="91">
        <f t="shared" si="6"/>
        <v>-2.4405049989582039E-3</v>
      </c>
      <c r="F22" s="33">
        <f t="shared" si="7"/>
        <v>-5.0000000000000002E-5</v>
      </c>
      <c r="G22" s="33">
        <f t="shared" si="8"/>
        <v>-2.4405049989582039E-3</v>
      </c>
      <c r="H22" s="33">
        <f t="shared" si="9"/>
        <v>2.5000000000000001E-9</v>
      </c>
      <c r="I22" s="33">
        <f t="shared" si="10"/>
        <v>-1.25E-13</v>
      </c>
      <c r="J22" s="33">
        <f t="shared" si="11"/>
        <v>6.2499999999999999E-18</v>
      </c>
      <c r="K22" s="33">
        <f t="shared" si="12"/>
        <v>1.2202524994791022E-7</v>
      </c>
      <c r="L22" s="33">
        <f t="shared" si="13"/>
        <v>-6.1012624973955108E-12</v>
      </c>
      <c r="M22" s="33">
        <f t="shared" ca="1" si="14"/>
        <v>-2.6016046864204695E-3</v>
      </c>
      <c r="N22" s="33">
        <f t="shared" ca="1" si="15"/>
        <v>2.5953109300439641E-8</v>
      </c>
      <c r="O22" s="92">
        <f t="shared" ca="1" si="16"/>
        <v>1010398.7057132947</v>
      </c>
      <c r="P22" s="33">
        <f t="shared" ca="1" si="17"/>
        <v>1008035.9542123233</v>
      </c>
      <c r="Q22" s="33">
        <f t="shared" ca="1" si="18"/>
        <v>54773.831683502816</v>
      </c>
      <c r="R22" s="20">
        <f t="shared" ca="1" si="19"/>
        <v>1.6109968746226555E-4</v>
      </c>
      <c r="S22" s="20"/>
      <c r="T22" s="20"/>
      <c r="U22" s="20">
        <v>3.4</v>
      </c>
      <c r="V22" s="20">
        <f t="shared" ca="1" si="0"/>
        <v>-1.3992622785515947E-2</v>
      </c>
      <c r="W22" s="20"/>
      <c r="X22" s="20"/>
      <c r="Y22" s="20"/>
      <c r="Z22" s="20"/>
      <c r="AA22" s="20">
        <v>22</v>
      </c>
      <c r="AB22" s="20" t="s">
        <v>117</v>
      </c>
      <c r="AC22" s="20"/>
      <c r="AD22" s="20"/>
      <c r="AE22" s="20"/>
      <c r="AF22" s="20"/>
      <c r="AG22" s="20"/>
      <c r="AH22" s="20"/>
      <c r="AI22" s="20"/>
    </row>
    <row r="23" spans="1:35" x14ac:dyDescent="0.2">
      <c r="A23" s="89">
        <v>0</v>
      </c>
      <c r="B23" s="89">
        <v>-3.3000000039464794E-3</v>
      </c>
      <c r="C23" s="89">
        <v>1</v>
      </c>
      <c r="D23" s="91">
        <f t="shared" si="5"/>
        <v>0</v>
      </c>
      <c r="E23" s="91">
        <f t="shared" si="6"/>
        <v>-3.3000000039464794E-3</v>
      </c>
      <c r="F23" s="33">
        <f t="shared" si="7"/>
        <v>0</v>
      </c>
      <c r="G23" s="33">
        <f t="shared" si="8"/>
        <v>-3.3000000039464794E-3</v>
      </c>
      <c r="H23" s="33">
        <f t="shared" si="9"/>
        <v>0</v>
      </c>
      <c r="I23" s="33">
        <f t="shared" si="10"/>
        <v>0</v>
      </c>
      <c r="J23" s="33">
        <f t="shared" si="11"/>
        <v>0</v>
      </c>
      <c r="K23" s="33">
        <f t="shared" si="12"/>
        <v>0</v>
      </c>
      <c r="L23" s="33">
        <f t="shared" si="13"/>
        <v>0</v>
      </c>
      <c r="M23" s="33">
        <f t="shared" ca="1" si="14"/>
        <v>-2.600879278960749E-3</v>
      </c>
      <c r="N23" s="33">
        <f t="shared" ca="1" si="15"/>
        <v>4.8876978810457329E-7</v>
      </c>
      <c r="O23" s="92">
        <f t="shared" ca="1" si="16"/>
        <v>1010297.7996461364</v>
      </c>
      <c r="P23" s="33">
        <f t="shared" ca="1" si="17"/>
        <v>1007751.2422104665</v>
      </c>
      <c r="Q23" s="33">
        <f t="shared" ca="1" si="18"/>
        <v>54751.976820588658</v>
      </c>
      <c r="R23" s="20">
        <f t="shared" ca="1" si="19"/>
        <v>-6.9912072498573043E-4</v>
      </c>
      <c r="S23" s="20"/>
      <c r="T23" s="20"/>
      <c r="U23" s="20">
        <v>3.6</v>
      </c>
      <c r="V23" s="20">
        <f t="shared" ca="1" si="0"/>
        <v>-1.8444504034194273E-2</v>
      </c>
      <c r="W23" s="20"/>
      <c r="X23" s="20"/>
      <c r="Y23" s="20"/>
      <c r="Z23" s="20"/>
      <c r="AA23" s="20">
        <v>23</v>
      </c>
      <c r="AB23" s="20" t="s">
        <v>182</v>
      </c>
      <c r="AC23" s="20"/>
      <c r="AD23" s="20"/>
      <c r="AE23" s="20"/>
      <c r="AF23" s="20"/>
      <c r="AG23" s="20"/>
      <c r="AH23" s="20"/>
      <c r="AI23" s="20"/>
    </row>
    <row r="24" spans="1:35" x14ac:dyDescent="0.2">
      <c r="A24" s="89">
        <v>12802.5</v>
      </c>
      <c r="B24" s="89">
        <v>8.230524996179156E-3</v>
      </c>
      <c r="C24" s="89">
        <v>1</v>
      </c>
      <c r="D24" s="91">
        <f t="shared" si="5"/>
        <v>1.2802500000000001</v>
      </c>
      <c r="E24" s="91">
        <f t="shared" si="6"/>
        <v>8.230524996179156E-3</v>
      </c>
      <c r="F24" s="33">
        <f t="shared" si="7"/>
        <v>1.2802500000000001</v>
      </c>
      <c r="G24" s="33">
        <f t="shared" si="8"/>
        <v>8.230524996179156E-3</v>
      </c>
      <c r="H24" s="33">
        <f t="shared" si="9"/>
        <v>1.6390400625000003</v>
      </c>
      <c r="I24" s="33">
        <f t="shared" si="10"/>
        <v>2.0983810400156258</v>
      </c>
      <c r="J24" s="33">
        <f t="shared" si="11"/>
        <v>2.6864523264800053</v>
      </c>
      <c r="K24" s="33">
        <f t="shared" si="12"/>
        <v>1.0537129626358365E-2</v>
      </c>
      <c r="L24" s="33">
        <f t="shared" si="13"/>
        <v>1.3490160204145299E-2</v>
      </c>
      <c r="M24" s="33">
        <f t="shared" ca="1" si="14"/>
        <v>7.3638330873840932E-3</v>
      </c>
      <c r="N24" s="33">
        <f t="shared" ca="1" si="15"/>
        <v>7.5115486477082948E-7</v>
      </c>
      <c r="O24" s="92">
        <f t="shared" ca="1" si="16"/>
        <v>10702.897775314248</v>
      </c>
      <c r="P24" s="33">
        <f t="shared" ca="1" si="17"/>
        <v>1201451.4868012704</v>
      </c>
      <c r="Q24" s="33">
        <f t="shared" ca="1" si="18"/>
        <v>181183.78246080774</v>
      </c>
      <c r="R24" s="20">
        <f t="shared" ca="1" si="19"/>
        <v>8.666919087950628E-4</v>
      </c>
      <c r="S24" s="20"/>
      <c r="T24" s="20"/>
      <c r="U24" s="20"/>
      <c r="V24" s="20"/>
      <c r="W24" s="20"/>
      <c r="X24" s="20"/>
      <c r="Y24" s="20"/>
      <c r="Z24" s="20"/>
      <c r="AA24" s="20">
        <v>24</v>
      </c>
      <c r="AB24" s="20" t="s">
        <v>173</v>
      </c>
      <c r="AC24" s="20"/>
      <c r="AD24" s="20"/>
      <c r="AE24" s="20"/>
      <c r="AF24" s="20"/>
      <c r="AG24" s="20"/>
      <c r="AH24" s="20"/>
      <c r="AI24" s="20"/>
    </row>
    <row r="25" spans="1:35" x14ac:dyDescent="0.2">
      <c r="A25" s="89">
        <v>12802.5</v>
      </c>
      <c r="B25" s="89">
        <v>1.023052499658661E-2</v>
      </c>
      <c r="C25" s="89">
        <v>1</v>
      </c>
      <c r="D25" s="91">
        <f t="shared" si="5"/>
        <v>1.2802500000000001</v>
      </c>
      <c r="E25" s="91">
        <f t="shared" si="6"/>
        <v>1.023052499658661E-2</v>
      </c>
      <c r="F25" s="33">
        <f t="shared" si="7"/>
        <v>1.2802500000000001</v>
      </c>
      <c r="G25" s="33">
        <f t="shared" si="8"/>
        <v>1.023052499658661E-2</v>
      </c>
      <c r="H25" s="33">
        <f t="shared" si="9"/>
        <v>1.6390400625000003</v>
      </c>
      <c r="I25" s="33">
        <f t="shared" si="10"/>
        <v>2.0983810400156258</v>
      </c>
      <c r="J25" s="33">
        <f t="shared" si="11"/>
        <v>2.6864523264800053</v>
      </c>
      <c r="K25" s="33">
        <f t="shared" si="12"/>
        <v>1.3097629626880007E-2</v>
      </c>
      <c r="L25" s="33">
        <f t="shared" si="13"/>
        <v>1.6768240329813132E-2</v>
      </c>
      <c r="M25" s="33">
        <f t="shared" ca="1" si="14"/>
        <v>7.3638330873840932E-3</v>
      </c>
      <c r="N25" s="33">
        <f t="shared" ca="1" si="15"/>
        <v>8.2179225022871681E-6</v>
      </c>
      <c r="O25" s="92">
        <f t="shared" ca="1" si="16"/>
        <v>10702.897775314248</v>
      </c>
      <c r="P25" s="33">
        <f t="shared" ca="1" si="17"/>
        <v>1201451.4868012704</v>
      </c>
      <c r="Q25" s="33">
        <f t="shared" ca="1" si="18"/>
        <v>181183.78246080774</v>
      </c>
      <c r="R25" s="20">
        <f t="shared" ca="1" si="19"/>
        <v>2.8666919092025164E-3</v>
      </c>
      <c r="S25" s="20"/>
      <c r="T25" s="20"/>
      <c r="U25" s="20"/>
      <c r="V25" s="20"/>
      <c r="W25" s="20"/>
      <c r="X25" s="20"/>
      <c r="Y25" s="20"/>
      <c r="Z25" s="20"/>
      <c r="AA25" s="20">
        <v>25</v>
      </c>
      <c r="AB25" s="20" t="s">
        <v>174</v>
      </c>
      <c r="AC25" s="20"/>
      <c r="AD25" s="20"/>
      <c r="AE25" s="20"/>
      <c r="AF25" s="20"/>
      <c r="AG25" s="20"/>
      <c r="AH25" s="20"/>
      <c r="AI25" s="20"/>
    </row>
    <row r="26" spans="1:35" x14ac:dyDescent="0.2">
      <c r="A26" s="89">
        <v>18066.5</v>
      </c>
      <c r="B26" s="89">
        <v>5.4671649995725602E-3</v>
      </c>
      <c r="C26" s="89">
        <v>1</v>
      </c>
      <c r="D26" s="91">
        <f t="shared" si="5"/>
        <v>1.8066500000000001</v>
      </c>
      <c r="E26" s="91">
        <f t="shared" si="6"/>
        <v>5.4671649995725602E-3</v>
      </c>
      <c r="F26" s="33">
        <f t="shared" si="7"/>
        <v>1.8066500000000001</v>
      </c>
      <c r="G26" s="33">
        <f t="shared" si="8"/>
        <v>5.4671649995725602E-3</v>
      </c>
      <c r="H26" s="33">
        <f t="shared" si="9"/>
        <v>3.2639842225000004</v>
      </c>
      <c r="I26" s="33">
        <f t="shared" si="10"/>
        <v>5.8968770955796259</v>
      </c>
      <c r="J26" s="33">
        <f t="shared" si="11"/>
        <v>10.653593004728931</v>
      </c>
      <c r="K26" s="33">
        <f t="shared" si="12"/>
        <v>9.8772536464777662E-3</v>
      </c>
      <c r="L26" s="33">
        <f t="shared" si="13"/>
        <v>1.7844740300409057E-2</v>
      </c>
      <c r="M26" s="33">
        <f t="shared" ca="1" si="14"/>
        <v>6.4658134729331102E-3</v>
      </c>
      <c r="N26" s="33">
        <f t="shared" ca="1" si="15"/>
        <v>9.97298773345357E-7</v>
      </c>
      <c r="O26" s="92">
        <f t="shared" ca="1" si="16"/>
        <v>2003.315643705771</v>
      </c>
      <c r="P26" s="33">
        <f t="shared" ca="1" si="17"/>
        <v>1147902.3005259207</v>
      </c>
      <c r="Q26" s="33">
        <f t="shared" ca="1" si="18"/>
        <v>148918.11849343686</v>
      </c>
      <c r="R26" s="20">
        <f t="shared" ca="1" si="19"/>
        <v>-9.9864847336054996E-4</v>
      </c>
      <c r="S26" s="20"/>
      <c r="T26" s="20"/>
      <c r="U26" s="20"/>
      <c r="V26" s="20"/>
      <c r="W26" s="20"/>
      <c r="X26" s="20"/>
      <c r="Y26" s="20"/>
      <c r="Z26" s="20"/>
      <c r="AA26" s="20">
        <v>26</v>
      </c>
      <c r="AB26" s="20" t="s">
        <v>183</v>
      </c>
      <c r="AC26" s="20"/>
      <c r="AD26" s="20"/>
      <c r="AE26" s="20"/>
      <c r="AF26" s="20"/>
      <c r="AG26" s="20"/>
      <c r="AH26" s="20"/>
      <c r="AI26" s="20"/>
    </row>
    <row r="27" spans="1:35" x14ac:dyDescent="0.2">
      <c r="A27" s="89">
        <v>22285</v>
      </c>
      <c r="B27" s="89">
        <v>1.9078500044997782E-3</v>
      </c>
      <c r="C27" s="89">
        <v>1</v>
      </c>
      <c r="D27" s="91">
        <f t="shared" si="5"/>
        <v>2.2284999999999999</v>
      </c>
      <c r="E27" s="91">
        <f t="shared" si="6"/>
        <v>1.9078500044997782E-3</v>
      </c>
      <c r="F27" s="33">
        <f t="shared" si="7"/>
        <v>2.2284999999999999</v>
      </c>
      <c r="G27" s="33">
        <f t="shared" si="8"/>
        <v>1.9078500044997782E-3</v>
      </c>
      <c r="H27" s="33">
        <f t="shared" si="9"/>
        <v>4.9662122499999999</v>
      </c>
      <c r="I27" s="33">
        <f t="shared" si="10"/>
        <v>11.067203999124999</v>
      </c>
      <c r="J27" s="33">
        <f t="shared" si="11"/>
        <v>24.663264112050058</v>
      </c>
      <c r="K27" s="33">
        <f t="shared" si="12"/>
        <v>4.2516437350277551E-3</v>
      </c>
      <c r="L27" s="33">
        <f t="shared" si="13"/>
        <v>9.4747880635093519E-3</v>
      </c>
      <c r="M27" s="33">
        <f t="shared" ca="1" si="14"/>
        <v>3.6450630908963777E-3</v>
      </c>
      <c r="N27" s="33">
        <f t="shared" ca="1" si="15"/>
        <v>3.0179093075475991E-6</v>
      </c>
      <c r="O27" s="92">
        <f t="shared" ca="1" si="16"/>
        <v>4890.6894037497132</v>
      </c>
      <c r="P27" s="33">
        <f t="shared" ca="1" si="17"/>
        <v>459722.1653910231</v>
      </c>
      <c r="Q27" s="33">
        <f t="shared" ca="1" si="18"/>
        <v>49832.008214042995</v>
      </c>
      <c r="R27" s="20">
        <f t="shared" ca="1" si="19"/>
        <v>-1.7372130863965995E-3</v>
      </c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</row>
    <row r="28" spans="1:35" x14ac:dyDescent="0.2">
      <c r="A28" s="89">
        <v>24266</v>
      </c>
      <c r="B28" s="89">
        <v>2.8865999775007367E-4</v>
      </c>
      <c r="C28" s="89">
        <v>1</v>
      </c>
      <c r="D28" s="91">
        <f t="shared" si="5"/>
        <v>2.4266000000000001</v>
      </c>
      <c r="E28" s="91">
        <f t="shared" si="6"/>
        <v>2.8865999775007367E-4</v>
      </c>
      <c r="F28" s="33">
        <f t="shared" si="7"/>
        <v>2.4266000000000001</v>
      </c>
      <c r="G28" s="33">
        <f t="shared" si="8"/>
        <v>2.8865999775007367E-4</v>
      </c>
      <c r="H28" s="33">
        <f t="shared" si="9"/>
        <v>5.8883875600000009</v>
      </c>
      <c r="I28" s="33">
        <f t="shared" si="10"/>
        <v>14.288761253096002</v>
      </c>
      <c r="J28" s="33">
        <f t="shared" si="11"/>
        <v>34.673108056762757</v>
      </c>
      <c r="K28" s="33">
        <f t="shared" si="12"/>
        <v>7.0046235054032875E-4</v>
      </c>
      <c r="L28" s="33">
        <f t="shared" si="13"/>
        <v>1.6997419398211619E-3</v>
      </c>
      <c r="M28" s="33">
        <f t="shared" ca="1" si="14"/>
        <v>1.6753768993225532E-3</v>
      </c>
      <c r="N28" s="33">
        <f t="shared" ca="1" si="15"/>
        <v>1.9229837651067777E-6</v>
      </c>
      <c r="O28" s="92">
        <f t="shared" ca="1" si="16"/>
        <v>2810.97700862287</v>
      </c>
      <c r="P28" s="33">
        <f t="shared" ca="1" si="17"/>
        <v>143343.32809707714</v>
      </c>
      <c r="Q28" s="33">
        <f t="shared" ca="1" si="18"/>
        <v>11381.129385288687</v>
      </c>
      <c r="R28" s="20">
        <f t="shared" ca="1" si="19"/>
        <v>-1.3867169015724795E-3</v>
      </c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</row>
    <row r="29" spans="1:35" x14ac:dyDescent="0.2">
      <c r="A29" s="89">
        <v>24487.5</v>
      </c>
      <c r="B29" s="89">
        <v>2.2323749944916926E-3</v>
      </c>
      <c r="C29" s="89">
        <v>1</v>
      </c>
      <c r="D29" s="91">
        <f t="shared" si="5"/>
        <v>2.44875</v>
      </c>
      <c r="E29" s="91">
        <f t="shared" si="6"/>
        <v>2.2323749944916926E-3</v>
      </c>
      <c r="F29" s="33">
        <f t="shared" si="7"/>
        <v>2.44875</v>
      </c>
      <c r="G29" s="33">
        <f t="shared" si="8"/>
        <v>2.2323749944916926E-3</v>
      </c>
      <c r="H29" s="33">
        <f t="shared" si="9"/>
        <v>5.9963765625000001</v>
      </c>
      <c r="I29" s="33">
        <f t="shared" si="10"/>
        <v>14.683627107421875</v>
      </c>
      <c r="J29" s="33">
        <f t="shared" si="11"/>
        <v>35.95653187929932</v>
      </c>
      <c r="K29" s="33">
        <f t="shared" si="12"/>
        <v>5.4665282677615326E-3</v>
      </c>
      <c r="L29" s="33">
        <f t="shared" si="13"/>
        <v>1.3386161095681052E-2</v>
      </c>
      <c r="M29" s="33">
        <f t="shared" ca="1" si="14"/>
        <v>1.4295175474906829E-3</v>
      </c>
      <c r="N29" s="33">
        <f t="shared" ca="1" si="15"/>
        <v>6.4458008020497911E-7</v>
      </c>
      <c r="O29" s="92">
        <f t="shared" ca="1" si="16"/>
        <v>2498.5830813679095</v>
      </c>
      <c r="P29" s="33">
        <f t="shared" ca="1" si="17"/>
        <v>115989.37177883546</v>
      </c>
      <c r="Q29" s="33">
        <f t="shared" ca="1" si="18"/>
        <v>8474.2233522719653</v>
      </c>
      <c r="R29" s="20">
        <f t="shared" ca="1" si="19"/>
        <v>8.0285744700100969E-4</v>
      </c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</row>
    <row r="30" spans="1:35" x14ac:dyDescent="0.2">
      <c r="A30" s="89">
        <v>24520.5</v>
      </c>
      <c r="B30" s="89">
        <v>1.8057049965136684E-3</v>
      </c>
      <c r="C30" s="89">
        <v>1</v>
      </c>
      <c r="D30" s="91">
        <f t="shared" si="5"/>
        <v>2.4520499999999998</v>
      </c>
      <c r="E30" s="91">
        <f t="shared" si="6"/>
        <v>1.8057049965136684E-3</v>
      </c>
      <c r="F30" s="33">
        <f t="shared" si="7"/>
        <v>2.4520499999999998</v>
      </c>
      <c r="G30" s="33">
        <f t="shared" si="8"/>
        <v>1.8057049965136684E-3</v>
      </c>
      <c r="H30" s="33">
        <f t="shared" si="9"/>
        <v>6.0125492024999989</v>
      </c>
      <c r="I30" s="33">
        <f t="shared" si="10"/>
        <v>14.743071271990122</v>
      </c>
      <c r="J30" s="33">
        <f t="shared" si="11"/>
        <v>36.150747912483375</v>
      </c>
      <c r="K30" s="33">
        <f t="shared" si="12"/>
        <v>4.4276789367013406E-3</v>
      </c>
      <c r="L30" s="33">
        <f t="shared" si="13"/>
        <v>1.0856890136738521E-2</v>
      </c>
      <c r="M30" s="33">
        <f t="shared" ca="1" si="14"/>
        <v>1.3924472602517765E-3</v>
      </c>
      <c r="N30" s="33">
        <f t="shared" ca="1" si="15"/>
        <v>1.7078195658030344E-7</v>
      </c>
      <c r="O30" s="92">
        <f t="shared" ca="1" si="16"/>
        <v>2451.6693643742256</v>
      </c>
      <c r="P30" s="33">
        <f t="shared" ca="1" si="17"/>
        <v>112109.17508567122</v>
      </c>
      <c r="Q30" s="33">
        <f t="shared" ca="1" si="18"/>
        <v>8072.8275224091467</v>
      </c>
      <c r="R30" s="20">
        <f t="shared" ca="1" si="19"/>
        <v>4.1325773626189194E-4</v>
      </c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</row>
    <row r="31" spans="1:35" x14ac:dyDescent="0.2">
      <c r="A31" s="89">
        <v>25399</v>
      </c>
      <c r="B31" s="89">
        <v>-1.5270099975168705E-3</v>
      </c>
      <c r="C31" s="89">
        <v>1</v>
      </c>
      <c r="D31" s="91">
        <f t="shared" si="5"/>
        <v>2.5398999999999998</v>
      </c>
      <c r="E31" s="91">
        <f t="shared" si="6"/>
        <v>-1.5270099975168705E-3</v>
      </c>
      <c r="F31" s="33">
        <f t="shared" si="7"/>
        <v>2.5398999999999998</v>
      </c>
      <c r="G31" s="33">
        <f t="shared" si="8"/>
        <v>-1.5270099975168705E-3</v>
      </c>
      <c r="H31" s="33">
        <f t="shared" si="9"/>
        <v>6.4510920099999991</v>
      </c>
      <c r="I31" s="33">
        <f t="shared" si="10"/>
        <v>16.385128596198996</v>
      </c>
      <c r="J31" s="33">
        <f t="shared" si="11"/>
        <v>41.616588121485826</v>
      </c>
      <c r="K31" s="33">
        <f t="shared" si="12"/>
        <v>-3.8784526926930992E-3</v>
      </c>
      <c r="L31" s="33">
        <f t="shared" si="13"/>
        <v>-9.8508819941712025E-3</v>
      </c>
      <c r="M31" s="33">
        <f t="shared" ca="1" si="14"/>
        <v>3.6353197908314122E-4</v>
      </c>
      <c r="N31" s="33">
        <f t="shared" ca="1" si="15"/>
        <v>3.5741489652866794E-6</v>
      </c>
      <c r="O31" s="92">
        <f t="shared" ca="1" si="16"/>
        <v>1231.2311901006403</v>
      </c>
      <c r="P31" s="33">
        <f t="shared" ca="1" si="17"/>
        <v>30418.47454160131</v>
      </c>
      <c r="Q31" s="33">
        <f t="shared" ca="1" si="18"/>
        <v>811.52496787111295</v>
      </c>
      <c r="R31" s="20">
        <f t="shared" ca="1" si="19"/>
        <v>-1.8905419766000117E-3</v>
      </c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</row>
    <row r="32" spans="1:35" x14ac:dyDescent="0.2">
      <c r="A32" s="89">
        <v>26276</v>
      </c>
      <c r="B32" s="89">
        <v>-1.7812400037655607E-3</v>
      </c>
      <c r="C32" s="89">
        <v>1</v>
      </c>
      <c r="D32" s="91">
        <f t="shared" si="5"/>
        <v>2.6276000000000002</v>
      </c>
      <c r="E32" s="91">
        <f t="shared" si="6"/>
        <v>-1.7812400037655607E-3</v>
      </c>
      <c r="F32" s="33">
        <f t="shared" si="7"/>
        <v>2.6276000000000002</v>
      </c>
      <c r="G32" s="33">
        <f t="shared" si="8"/>
        <v>-1.7812400037655607E-3</v>
      </c>
      <c r="H32" s="33">
        <f t="shared" si="9"/>
        <v>6.9042817600000008</v>
      </c>
      <c r="I32" s="33">
        <f t="shared" si="10"/>
        <v>18.141690752576004</v>
      </c>
      <c r="J32" s="33">
        <f t="shared" si="11"/>
        <v>47.669106621468714</v>
      </c>
      <c r="K32" s="33">
        <f t="shared" si="12"/>
        <v>-4.6803862338943873E-3</v>
      </c>
      <c r="L32" s="33">
        <f t="shared" si="13"/>
        <v>-1.2298182868180893E-2</v>
      </c>
      <c r="M32" s="33">
        <f t="shared" ca="1" si="14"/>
        <v>-7.4449211703277174E-4</v>
      </c>
      <c r="N32" s="33">
        <f t="shared" ca="1" si="15"/>
        <v>1.0748461806449039E-6</v>
      </c>
      <c r="O32" s="92">
        <f t="shared" ca="1" si="16"/>
        <v>291.91890241337035</v>
      </c>
      <c r="P32" s="33">
        <f t="shared" ca="1" si="17"/>
        <v>1.28347873289736E-2</v>
      </c>
      <c r="Q32" s="33">
        <f t="shared" ca="1" si="18"/>
        <v>1429.1436823941788</v>
      </c>
      <c r="R32" s="20">
        <f t="shared" ca="1" si="19"/>
        <v>-1.0367478867327889E-3</v>
      </c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</row>
    <row r="33" spans="1:35" x14ac:dyDescent="0.2">
      <c r="A33" s="89">
        <v>26620</v>
      </c>
      <c r="B33" s="89">
        <v>-5.1380000513745472E-4</v>
      </c>
      <c r="C33" s="89">
        <v>1</v>
      </c>
      <c r="D33" s="91">
        <f t="shared" si="5"/>
        <v>2.6619999999999999</v>
      </c>
      <c r="E33" s="91">
        <f t="shared" si="6"/>
        <v>-5.1380000513745472E-4</v>
      </c>
      <c r="F33" s="33">
        <f t="shared" si="7"/>
        <v>2.6619999999999999</v>
      </c>
      <c r="G33" s="33">
        <f t="shared" si="8"/>
        <v>-5.1380000513745472E-4</v>
      </c>
      <c r="H33" s="33">
        <f t="shared" si="9"/>
        <v>7.0862439999999998</v>
      </c>
      <c r="I33" s="33">
        <f t="shared" si="10"/>
        <v>18.863581527999997</v>
      </c>
      <c r="J33" s="33">
        <f t="shared" si="11"/>
        <v>50.214854027535992</v>
      </c>
      <c r="K33" s="33">
        <f t="shared" si="12"/>
        <v>-1.3677356136759045E-3</v>
      </c>
      <c r="L33" s="33">
        <f t="shared" si="13"/>
        <v>-3.6409122036052577E-3</v>
      </c>
      <c r="M33" s="33">
        <f t="shared" ca="1" si="14"/>
        <v>-1.2011720988830757E-3</v>
      </c>
      <c r="N33" s="33">
        <f t="shared" ca="1" si="15"/>
        <v>4.7248039526023876E-7</v>
      </c>
      <c r="O33" s="92">
        <f t="shared" ca="1" si="16"/>
        <v>81.741462304173083</v>
      </c>
      <c r="P33" s="33">
        <f t="shared" ca="1" si="17"/>
        <v>5255.0263569347189</v>
      </c>
      <c r="Q33" s="33">
        <f t="shared" ca="1" si="18"/>
        <v>4248.4344879850996</v>
      </c>
      <c r="R33" s="20">
        <f t="shared" ca="1" si="19"/>
        <v>6.8737209374562097E-4</v>
      </c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</row>
    <row r="34" spans="1:35" x14ac:dyDescent="0.2">
      <c r="A34" s="89">
        <v>26659</v>
      </c>
      <c r="B34" s="89">
        <v>-4.8544099990976974E-3</v>
      </c>
      <c r="C34" s="89">
        <v>1</v>
      </c>
      <c r="D34" s="91">
        <f t="shared" si="5"/>
        <v>2.6659000000000002</v>
      </c>
      <c r="E34" s="91">
        <f t="shared" si="6"/>
        <v>-4.8544099990976974E-3</v>
      </c>
      <c r="F34" s="33">
        <f t="shared" si="7"/>
        <v>2.6659000000000002</v>
      </c>
      <c r="G34" s="33">
        <f t="shared" si="8"/>
        <v>-4.8544099990976974E-3</v>
      </c>
      <c r="H34" s="33">
        <f t="shared" si="9"/>
        <v>7.107022810000001</v>
      </c>
      <c r="I34" s="33">
        <f t="shared" si="10"/>
        <v>18.946612109179004</v>
      </c>
      <c r="J34" s="33">
        <f t="shared" si="11"/>
        <v>50.509773221860307</v>
      </c>
      <c r="K34" s="33">
        <f t="shared" si="12"/>
        <v>-1.2941371616594552E-2</v>
      </c>
      <c r="L34" s="33">
        <f t="shared" si="13"/>
        <v>-3.4500402592679419E-2</v>
      </c>
      <c r="M34" s="33">
        <f t="shared" ca="1" si="14"/>
        <v>-1.2537314257712248E-3</v>
      </c>
      <c r="N34" s="33">
        <f t="shared" ca="1" si="15"/>
        <v>1.2964886188412362E-5</v>
      </c>
      <c r="O34" s="92">
        <f t="shared" ca="1" si="16"/>
        <v>65.514800372596738</v>
      </c>
      <c r="P34" s="33">
        <f t="shared" ca="1" si="17"/>
        <v>6534.5772686856562</v>
      </c>
      <c r="Q34" s="33">
        <f t="shared" ca="1" si="18"/>
        <v>4669.335280601209</v>
      </c>
      <c r="R34" s="20">
        <f t="shared" ca="1" si="19"/>
        <v>-3.6006785733264726E-3</v>
      </c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</row>
    <row r="35" spans="1:35" x14ac:dyDescent="0.2">
      <c r="A35" s="89">
        <v>27357</v>
      </c>
      <c r="B35" s="89">
        <v>-8.0942999920807779E-4</v>
      </c>
      <c r="C35" s="89">
        <v>1</v>
      </c>
      <c r="D35" s="91">
        <f t="shared" si="5"/>
        <v>2.7357</v>
      </c>
      <c r="E35" s="91">
        <f t="shared" si="6"/>
        <v>-8.0942999920807779E-4</v>
      </c>
      <c r="F35" s="33">
        <f t="shared" si="7"/>
        <v>2.7357</v>
      </c>
      <c r="G35" s="33">
        <f t="shared" si="8"/>
        <v>-8.0942999920807779E-4</v>
      </c>
      <c r="H35" s="33">
        <f t="shared" si="9"/>
        <v>7.4840544900000001</v>
      </c>
      <c r="I35" s="33">
        <f t="shared" si="10"/>
        <v>20.474127868292999</v>
      </c>
      <c r="J35" s="33">
        <f t="shared" si="11"/>
        <v>56.011071609289161</v>
      </c>
      <c r="K35" s="33">
        <f t="shared" si="12"/>
        <v>-2.2143576488335382E-3</v>
      </c>
      <c r="L35" s="33">
        <f t="shared" si="13"/>
        <v>-6.0578182199139104E-3</v>
      </c>
      <c r="M35" s="33">
        <f t="shared" ca="1" si="14"/>
        <v>-2.2214286829545654E-3</v>
      </c>
      <c r="N35" s="33">
        <f t="shared" ca="1" si="15"/>
        <v>1.9937402829018134E-6</v>
      </c>
      <c r="O35" s="92">
        <f t="shared" ca="1" si="16"/>
        <v>101.16445801893346</v>
      </c>
      <c r="P35" s="33">
        <f t="shared" ca="1" si="17"/>
        <v>55224.104879300859</v>
      </c>
      <c r="Q35" s="33">
        <f t="shared" ca="1" si="18"/>
        <v>15986.242666040424</v>
      </c>
      <c r="R35" s="20">
        <f t="shared" ca="1" si="19"/>
        <v>1.4119986837464876E-3</v>
      </c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</row>
    <row r="36" spans="1:35" x14ac:dyDescent="0.2">
      <c r="A36" s="89">
        <v>27730</v>
      </c>
      <c r="B36" s="89">
        <v>1.072999948519282E-4</v>
      </c>
      <c r="C36" s="89">
        <v>1</v>
      </c>
      <c r="D36" s="91">
        <f t="shared" si="5"/>
        <v>2.7730000000000001</v>
      </c>
      <c r="E36" s="91">
        <f t="shared" si="6"/>
        <v>1.072999948519282E-4</v>
      </c>
      <c r="F36" s="33">
        <f t="shared" si="7"/>
        <v>2.7730000000000001</v>
      </c>
      <c r="G36" s="33">
        <f t="shared" si="8"/>
        <v>1.072999948519282E-4</v>
      </c>
      <c r="H36" s="33">
        <f t="shared" si="9"/>
        <v>7.6895290000000012</v>
      </c>
      <c r="I36" s="33">
        <f t="shared" si="10"/>
        <v>21.323063917000006</v>
      </c>
      <c r="J36" s="33">
        <f t="shared" si="11"/>
        <v>59.128856241841021</v>
      </c>
      <c r="K36" s="33">
        <f t="shared" si="12"/>
        <v>2.9754288572439691E-4</v>
      </c>
      <c r="L36" s="33">
        <f t="shared" si="13"/>
        <v>8.2508642211375264E-4</v>
      </c>
      <c r="M36" s="33">
        <f t="shared" ca="1" si="14"/>
        <v>-2.7595332960090729E-3</v>
      </c>
      <c r="N36" s="33">
        <f t="shared" ca="1" si="15"/>
        <v>8.218733117588917E-6</v>
      </c>
      <c r="O36" s="92">
        <f t="shared" ca="1" si="16"/>
        <v>428.2019750941447</v>
      </c>
      <c r="P36" s="33">
        <f t="shared" ca="1" si="17"/>
        <v>103111.76007229312</v>
      </c>
      <c r="Q36" s="33">
        <f t="shared" ca="1" si="18"/>
        <v>25215.207553811619</v>
      </c>
      <c r="R36" s="20">
        <f t="shared" ca="1" si="19"/>
        <v>2.8668332908610011E-3</v>
      </c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</row>
    <row r="37" spans="1:35" x14ac:dyDescent="0.2">
      <c r="A37" s="89">
        <v>28808</v>
      </c>
      <c r="B37" s="89">
        <v>-3.9639200040255673E-3</v>
      </c>
      <c r="C37" s="89">
        <v>1</v>
      </c>
      <c r="D37" s="91">
        <f t="shared" si="5"/>
        <v>2.8807999999999998</v>
      </c>
      <c r="E37" s="91">
        <f t="shared" si="6"/>
        <v>-3.9639200040255673E-3</v>
      </c>
      <c r="F37" s="33">
        <f t="shared" si="7"/>
        <v>2.8807999999999998</v>
      </c>
      <c r="G37" s="33">
        <f t="shared" si="8"/>
        <v>-3.9639200040255673E-3</v>
      </c>
      <c r="H37" s="33">
        <f t="shared" si="9"/>
        <v>8.2990086399999985</v>
      </c>
      <c r="I37" s="33">
        <f t="shared" si="10"/>
        <v>23.907784090111996</v>
      </c>
      <c r="J37" s="33">
        <f t="shared" si="11"/>
        <v>68.873544406794636</v>
      </c>
      <c r="K37" s="33">
        <f t="shared" si="12"/>
        <v>-1.1419260747596853E-2</v>
      </c>
      <c r="L37" s="33">
        <f t="shared" si="13"/>
        <v>-3.289660636167701E-2</v>
      </c>
      <c r="M37" s="33">
        <f t="shared" ca="1" si="14"/>
        <v>-4.396856893413216E-3</v>
      </c>
      <c r="N37" s="33">
        <f t="shared" ca="1" si="15"/>
        <v>1.8743435019265315E-7</v>
      </c>
      <c r="O37" s="92">
        <f t="shared" ca="1" si="16"/>
        <v>3034.8037031923645</v>
      </c>
      <c r="P37" s="33">
        <f t="shared" ca="1" si="17"/>
        <v>341744.13326164446</v>
      </c>
      <c r="Q37" s="33">
        <f t="shared" ca="1" si="18"/>
        <v>66265.077301100915</v>
      </c>
      <c r="R37" s="20">
        <f t="shared" ca="1" si="19"/>
        <v>4.3293688938764868E-4</v>
      </c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</row>
    <row r="38" spans="1:35" x14ac:dyDescent="0.2">
      <c r="A38" s="89">
        <v>29862.5</v>
      </c>
      <c r="B38" s="89">
        <v>-4.9388750048819929E-3</v>
      </c>
      <c r="C38" s="89">
        <v>1</v>
      </c>
      <c r="D38" s="91">
        <f t="shared" si="5"/>
        <v>2.9862500000000001</v>
      </c>
      <c r="E38" s="91">
        <f t="shared" si="6"/>
        <v>-4.9388750048819929E-3</v>
      </c>
      <c r="F38" s="33">
        <f t="shared" si="7"/>
        <v>2.9862500000000001</v>
      </c>
      <c r="G38" s="33">
        <f t="shared" si="8"/>
        <v>-4.9388750048819929E-3</v>
      </c>
      <c r="H38" s="33">
        <f t="shared" si="9"/>
        <v>8.9176890625000009</v>
      </c>
      <c r="I38" s="33">
        <f t="shared" si="10"/>
        <v>26.630448962890629</v>
      </c>
      <c r="J38" s="33">
        <f t="shared" si="11"/>
        <v>79.525178215432149</v>
      </c>
      <c r="K38" s="33">
        <f t="shared" si="12"/>
        <v>-1.4748715483328852E-2</v>
      </c>
      <c r="L38" s="33">
        <f t="shared" si="13"/>
        <v>-4.4043351612090782E-2</v>
      </c>
      <c r="M38" s="33">
        <f t="shared" ca="1" si="14"/>
        <v>-6.1166008620158335E-3</v>
      </c>
      <c r="N38" s="33">
        <f t="shared" ca="1" si="15"/>
        <v>1.3870381945616395E-6</v>
      </c>
      <c r="O38" s="92">
        <f t="shared" ca="1" si="16"/>
        <v>8835.4467981760099</v>
      </c>
      <c r="P38" s="33">
        <f t="shared" ca="1" si="17"/>
        <v>745329.08344025572</v>
      </c>
      <c r="Q38" s="33">
        <f t="shared" ca="1" si="18"/>
        <v>130501.87279740082</v>
      </c>
      <c r="R38" s="20">
        <f t="shared" ca="1" si="19"/>
        <v>1.1777258571338406E-3</v>
      </c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</row>
    <row r="39" spans="1:35" x14ac:dyDescent="0.2">
      <c r="A39" s="89"/>
      <c r="B39" s="89"/>
      <c r="C39" s="89"/>
      <c r="D39" s="91">
        <f t="shared" si="5"/>
        <v>0</v>
      </c>
      <c r="E39" s="91">
        <f t="shared" si="6"/>
        <v>0</v>
      </c>
      <c r="F39" s="33">
        <f t="shared" si="7"/>
        <v>0</v>
      </c>
      <c r="G39" s="33">
        <f t="shared" si="8"/>
        <v>0</v>
      </c>
      <c r="H39" s="33">
        <f t="shared" si="9"/>
        <v>0</v>
      </c>
      <c r="I39" s="33">
        <f t="shared" si="10"/>
        <v>0</v>
      </c>
      <c r="J39" s="33">
        <f t="shared" si="11"/>
        <v>0</v>
      </c>
      <c r="K39" s="33">
        <f t="shared" si="12"/>
        <v>0</v>
      </c>
      <c r="L39" s="33">
        <f t="shared" si="13"/>
        <v>0</v>
      </c>
      <c r="M39" s="33">
        <f t="shared" ca="1" si="14"/>
        <v>-2.600879278960749E-3</v>
      </c>
      <c r="N39" s="33">
        <f t="shared" ca="1" si="15"/>
        <v>0</v>
      </c>
      <c r="O39" s="92">
        <f t="shared" ca="1" si="16"/>
        <v>0</v>
      </c>
      <c r="P39" s="33">
        <f t="shared" ca="1" si="17"/>
        <v>0</v>
      </c>
      <c r="Q39" s="33">
        <f t="shared" ca="1" si="18"/>
        <v>0</v>
      </c>
      <c r="R39" s="20">
        <f t="shared" ca="1" si="19"/>
        <v>2.600879278960749E-3</v>
      </c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</row>
    <row r="40" spans="1:35" x14ac:dyDescent="0.2">
      <c r="A40" s="89"/>
      <c r="B40" s="89"/>
      <c r="C40" s="89"/>
      <c r="D40" s="91">
        <f t="shared" si="5"/>
        <v>0</v>
      </c>
      <c r="E40" s="91">
        <f t="shared" si="6"/>
        <v>0</v>
      </c>
      <c r="F40" s="33">
        <f t="shared" si="7"/>
        <v>0</v>
      </c>
      <c r="G40" s="33">
        <f t="shared" si="8"/>
        <v>0</v>
      </c>
      <c r="H40" s="33">
        <f t="shared" si="9"/>
        <v>0</v>
      </c>
      <c r="I40" s="33">
        <f t="shared" si="10"/>
        <v>0</v>
      </c>
      <c r="J40" s="33">
        <f t="shared" si="11"/>
        <v>0</v>
      </c>
      <c r="K40" s="33">
        <f t="shared" si="12"/>
        <v>0</v>
      </c>
      <c r="L40" s="33">
        <f t="shared" si="13"/>
        <v>0</v>
      </c>
      <c r="M40" s="33">
        <f t="shared" ca="1" si="14"/>
        <v>-2.600879278960749E-3</v>
      </c>
      <c r="N40" s="33">
        <f t="shared" ca="1" si="15"/>
        <v>0</v>
      </c>
      <c r="O40" s="92">
        <f t="shared" ca="1" si="16"/>
        <v>0</v>
      </c>
      <c r="P40" s="33">
        <f t="shared" ca="1" si="17"/>
        <v>0</v>
      </c>
      <c r="Q40" s="33">
        <f t="shared" ca="1" si="18"/>
        <v>0</v>
      </c>
      <c r="R40" s="20">
        <f t="shared" ca="1" si="19"/>
        <v>2.600879278960749E-3</v>
      </c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</row>
    <row r="41" spans="1:35" x14ac:dyDescent="0.2">
      <c r="A41" s="89"/>
      <c r="B41" s="89"/>
      <c r="C41" s="89"/>
      <c r="D41" s="91">
        <f t="shared" si="5"/>
        <v>0</v>
      </c>
      <c r="E41" s="91">
        <f t="shared" si="6"/>
        <v>0</v>
      </c>
      <c r="F41" s="33">
        <f t="shared" si="7"/>
        <v>0</v>
      </c>
      <c r="G41" s="33">
        <f t="shared" si="8"/>
        <v>0</v>
      </c>
      <c r="H41" s="33">
        <f t="shared" si="9"/>
        <v>0</v>
      </c>
      <c r="I41" s="33">
        <f t="shared" si="10"/>
        <v>0</v>
      </c>
      <c r="J41" s="33">
        <f t="shared" si="11"/>
        <v>0</v>
      </c>
      <c r="K41" s="33">
        <f t="shared" si="12"/>
        <v>0</v>
      </c>
      <c r="L41" s="33">
        <f t="shared" si="13"/>
        <v>0</v>
      </c>
      <c r="M41" s="33">
        <f t="shared" ca="1" si="14"/>
        <v>-2.600879278960749E-3</v>
      </c>
      <c r="N41" s="33">
        <f t="shared" ca="1" si="15"/>
        <v>0</v>
      </c>
      <c r="O41" s="92">
        <f t="shared" ca="1" si="16"/>
        <v>0</v>
      </c>
      <c r="P41" s="33">
        <f t="shared" ca="1" si="17"/>
        <v>0</v>
      </c>
      <c r="Q41" s="33">
        <f t="shared" ca="1" si="18"/>
        <v>0</v>
      </c>
      <c r="R41" s="20">
        <f t="shared" ca="1" si="19"/>
        <v>2.600879278960749E-3</v>
      </c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</row>
    <row r="42" spans="1:35" x14ac:dyDescent="0.2">
      <c r="A42" s="89"/>
      <c r="B42" s="89"/>
      <c r="C42" s="89"/>
      <c r="D42" s="91">
        <f t="shared" si="5"/>
        <v>0</v>
      </c>
      <c r="E42" s="91">
        <f t="shared" si="6"/>
        <v>0</v>
      </c>
      <c r="F42" s="33">
        <f t="shared" si="7"/>
        <v>0</v>
      </c>
      <c r="G42" s="33">
        <f t="shared" si="8"/>
        <v>0</v>
      </c>
      <c r="H42" s="33">
        <f t="shared" si="9"/>
        <v>0</v>
      </c>
      <c r="I42" s="33">
        <f t="shared" si="10"/>
        <v>0</v>
      </c>
      <c r="J42" s="33">
        <f t="shared" si="11"/>
        <v>0</v>
      </c>
      <c r="K42" s="33">
        <f t="shared" si="12"/>
        <v>0</v>
      </c>
      <c r="L42" s="33">
        <f t="shared" si="13"/>
        <v>0</v>
      </c>
      <c r="M42" s="33">
        <f t="shared" ca="1" si="14"/>
        <v>-2.600879278960749E-3</v>
      </c>
      <c r="N42" s="33">
        <f t="shared" ca="1" si="15"/>
        <v>0</v>
      </c>
      <c r="O42" s="92">
        <f t="shared" ca="1" si="16"/>
        <v>0</v>
      </c>
      <c r="P42" s="33">
        <f t="shared" ca="1" si="17"/>
        <v>0</v>
      </c>
      <c r="Q42" s="33">
        <f t="shared" ca="1" si="18"/>
        <v>0</v>
      </c>
      <c r="R42" s="20">
        <f t="shared" ca="1" si="19"/>
        <v>2.600879278960749E-3</v>
      </c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</row>
    <row r="43" spans="1:35" x14ac:dyDescent="0.2">
      <c r="A43" s="89"/>
      <c r="B43" s="89"/>
      <c r="C43" s="89"/>
      <c r="D43" s="91">
        <f t="shared" si="5"/>
        <v>0</v>
      </c>
      <c r="E43" s="91">
        <f t="shared" si="6"/>
        <v>0</v>
      </c>
      <c r="F43" s="33">
        <f t="shared" si="7"/>
        <v>0</v>
      </c>
      <c r="G43" s="33">
        <f t="shared" si="8"/>
        <v>0</v>
      </c>
      <c r="H43" s="33">
        <f t="shared" si="9"/>
        <v>0</v>
      </c>
      <c r="I43" s="33">
        <f t="shared" si="10"/>
        <v>0</v>
      </c>
      <c r="J43" s="33">
        <f t="shared" si="11"/>
        <v>0</v>
      </c>
      <c r="K43" s="33">
        <f t="shared" si="12"/>
        <v>0</v>
      </c>
      <c r="L43" s="33">
        <f t="shared" si="13"/>
        <v>0</v>
      </c>
      <c r="M43" s="33">
        <f t="shared" ca="1" si="14"/>
        <v>-2.600879278960749E-3</v>
      </c>
      <c r="N43" s="33">
        <f t="shared" ca="1" si="15"/>
        <v>0</v>
      </c>
      <c r="O43" s="92">
        <f t="shared" ca="1" si="16"/>
        <v>0</v>
      </c>
      <c r="P43" s="33">
        <f t="shared" ca="1" si="17"/>
        <v>0</v>
      </c>
      <c r="Q43" s="33">
        <f t="shared" ca="1" si="18"/>
        <v>0</v>
      </c>
      <c r="R43" s="20">
        <f t="shared" ca="1" si="19"/>
        <v>2.600879278960749E-3</v>
      </c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</row>
    <row r="44" spans="1:35" x14ac:dyDescent="0.2">
      <c r="A44" s="89"/>
      <c r="B44" s="89"/>
      <c r="C44" s="89"/>
      <c r="D44" s="91">
        <f t="shared" si="5"/>
        <v>0</v>
      </c>
      <c r="E44" s="91">
        <f t="shared" si="6"/>
        <v>0</v>
      </c>
      <c r="F44" s="33">
        <f t="shared" si="7"/>
        <v>0</v>
      </c>
      <c r="G44" s="33">
        <f t="shared" si="8"/>
        <v>0</v>
      </c>
      <c r="H44" s="33">
        <f t="shared" si="9"/>
        <v>0</v>
      </c>
      <c r="I44" s="33">
        <f t="shared" si="10"/>
        <v>0</v>
      </c>
      <c r="J44" s="33">
        <f t="shared" si="11"/>
        <v>0</v>
      </c>
      <c r="K44" s="33">
        <f t="shared" si="12"/>
        <v>0</v>
      </c>
      <c r="L44" s="33">
        <f t="shared" si="13"/>
        <v>0</v>
      </c>
      <c r="M44" s="33">
        <f t="shared" ca="1" si="14"/>
        <v>-2.600879278960749E-3</v>
      </c>
      <c r="N44" s="33">
        <f t="shared" ca="1" si="15"/>
        <v>0</v>
      </c>
      <c r="O44" s="92">
        <f t="shared" ca="1" si="16"/>
        <v>0</v>
      </c>
      <c r="P44" s="33">
        <f t="shared" ca="1" si="17"/>
        <v>0</v>
      </c>
      <c r="Q44" s="33">
        <f t="shared" ca="1" si="18"/>
        <v>0</v>
      </c>
      <c r="R44" s="20">
        <f t="shared" ca="1" si="19"/>
        <v>2.600879278960749E-3</v>
      </c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</row>
    <row r="45" spans="1:35" x14ac:dyDescent="0.2">
      <c r="A45" s="89"/>
      <c r="B45" s="89"/>
      <c r="C45" s="89"/>
      <c r="D45" s="91">
        <f t="shared" si="5"/>
        <v>0</v>
      </c>
      <c r="E45" s="91">
        <f t="shared" si="6"/>
        <v>0</v>
      </c>
      <c r="F45" s="33">
        <f t="shared" si="7"/>
        <v>0</v>
      </c>
      <c r="G45" s="33">
        <f t="shared" si="8"/>
        <v>0</v>
      </c>
      <c r="H45" s="33">
        <f t="shared" si="9"/>
        <v>0</v>
      </c>
      <c r="I45" s="33">
        <f t="shared" si="10"/>
        <v>0</v>
      </c>
      <c r="J45" s="33">
        <f t="shared" si="11"/>
        <v>0</v>
      </c>
      <c r="K45" s="33">
        <f t="shared" si="12"/>
        <v>0</v>
      </c>
      <c r="L45" s="33">
        <f t="shared" si="13"/>
        <v>0</v>
      </c>
      <c r="M45" s="33">
        <f t="shared" ca="1" si="14"/>
        <v>-2.600879278960749E-3</v>
      </c>
      <c r="N45" s="33">
        <f t="shared" ca="1" si="15"/>
        <v>0</v>
      </c>
      <c r="O45" s="92">
        <f t="shared" ca="1" si="16"/>
        <v>0</v>
      </c>
      <c r="P45" s="33">
        <f t="shared" ca="1" si="17"/>
        <v>0</v>
      </c>
      <c r="Q45" s="33">
        <f t="shared" ca="1" si="18"/>
        <v>0</v>
      </c>
      <c r="R45" s="20">
        <f t="shared" ca="1" si="19"/>
        <v>2.600879278960749E-3</v>
      </c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</row>
    <row r="46" spans="1:35" x14ac:dyDescent="0.2">
      <c r="A46" s="89"/>
      <c r="B46" s="89"/>
      <c r="C46" s="89"/>
      <c r="D46" s="91">
        <f t="shared" si="5"/>
        <v>0</v>
      </c>
      <c r="E46" s="91">
        <f t="shared" si="6"/>
        <v>0</v>
      </c>
      <c r="F46" s="33">
        <f t="shared" si="7"/>
        <v>0</v>
      </c>
      <c r="G46" s="33">
        <f t="shared" si="8"/>
        <v>0</v>
      </c>
      <c r="H46" s="33">
        <f t="shared" si="9"/>
        <v>0</v>
      </c>
      <c r="I46" s="33">
        <f t="shared" si="10"/>
        <v>0</v>
      </c>
      <c r="J46" s="33">
        <f t="shared" si="11"/>
        <v>0</v>
      </c>
      <c r="K46" s="33">
        <f t="shared" si="12"/>
        <v>0</v>
      </c>
      <c r="L46" s="33">
        <f t="shared" si="13"/>
        <v>0</v>
      </c>
      <c r="M46" s="33">
        <f t="shared" ca="1" si="14"/>
        <v>-2.600879278960749E-3</v>
      </c>
      <c r="N46" s="33">
        <f t="shared" ca="1" si="15"/>
        <v>0</v>
      </c>
      <c r="O46" s="92">
        <f t="shared" ca="1" si="16"/>
        <v>0</v>
      </c>
      <c r="P46" s="33">
        <f t="shared" ca="1" si="17"/>
        <v>0</v>
      </c>
      <c r="Q46" s="33">
        <f t="shared" ca="1" si="18"/>
        <v>0</v>
      </c>
      <c r="R46" s="20">
        <f t="shared" ca="1" si="19"/>
        <v>2.600879278960749E-3</v>
      </c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</row>
    <row r="47" spans="1:35" x14ac:dyDescent="0.2">
      <c r="A47" s="89"/>
      <c r="B47" s="89"/>
      <c r="C47" s="89"/>
      <c r="D47" s="91">
        <f t="shared" si="5"/>
        <v>0</v>
      </c>
      <c r="E47" s="91">
        <f t="shared" si="6"/>
        <v>0</v>
      </c>
      <c r="F47" s="33">
        <f t="shared" si="7"/>
        <v>0</v>
      </c>
      <c r="G47" s="33">
        <f t="shared" si="8"/>
        <v>0</v>
      </c>
      <c r="H47" s="33">
        <f t="shared" si="9"/>
        <v>0</v>
      </c>
      <c r="I47" s="33">
        <f t="shared" si="10"/>
        <v>0</v>
      </c>
      <c r="J47" s="33">
        <f t="shared" si="11"/>
        <v>0</v>
      </c>
      <c r="K47" s="33">
        <f t="shared" si="12"/>
        <v>0</v>
      </c>
      <c r="L47" s="33">
        <f t="shared" si="13"/>
        <v>0</v>
      </c>
      <c r="M47" s="33">
        <f t="shared" ca="1" si="14"/>
        <v>-2.600879278960749E-3</v>
      </c>
      <c r="N47" s="33">
        <f t="shared" ca="1" si="15"/>
        <v>0</v>
      </c>
      <c r="O47" s="92">
        <f t="shared" ca="1" si="16"/>
        <v>0</v>
      </c>
      <c r="P47" s="33">
        <f t="shared" ca="1" si="17"/>
        <v>0</v>
      </c>
      <c r="Q47" s="33">
        <f t="shared" ca="1" si="18"/>
        <v>0</v>
      </c>
      <c r="R47" s="20">
        <f t="shared" ca="1" si="19"/>
        <v>2.600879278960749E-3</v>
      </c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</row>
    <row r="48" spans="1:35" x14ac:dyDescent="0.2">
      <c r="A48" s="89"/>
      <c r="B48" s="89"/>
      <c r="C48" s="89"/>
      <c r="D48" s="91">
        <f t="shared" si="5"/>
        <v>0</v>
      </c>
      <c r="E48" s="91">
        <f t="shared" si="6"/>
        <v>0</v>
      </c>
      <c r="F48" s="33">
        <f t="shared" si="7"/>
        <v>0</v>
      </c>
      <c r="G48" s="33">
        <f t="shared" si="8"/>
        <v>0</v>
      </c>
      <c r="H48" s="33">
        <f t="shared" si="9"/>
        <v>0</v>
      </c>
      <c r="I48" s="33">
        <f t="shared" si="10"/>
        <v>0</v>
      </c>
      <c r="J48" s="33">
        <f t="shared" si="11"/>
        <v>0</v>
      </c>
      <c r="K48" s="33">
        <f t="shared" si="12"/>
        <v>0</v>
      </c>
      <c r="L48" s="33">
        <f t="shared" si="13"/>
        <v>0</v>
      </c>
      <c r="M48" s="33">
        <f t="shared" ca="1" si="14"/>
        <v>-2.600879278960749E-3</v>
      </c>
      <c r="N48" s="33">
        <f t="shared" ca="1" si="15"/>
        <v>0</v>
      </c>
      <c r="O48" s="92">
        <f t="shared" ca="1" si="16"/>
        <v>0</v>
      </c>
      <c r="P48" s="33">
        <f t="shared" ca="1" si="17"/>
        <v>0</v>
      </c>
      <c r="Q48" s="33">
        <f t="shared" ca="1" si="18"/>
        <v>0</v>
      </c>
      <c r="R48" s="20">
        <f t="shared" ca="1" si="19"/>
        <v>2.600879278960749E-3</v>
      </c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</row>
    <row r="49" spans="1:35" x14ac:dyDescent="0.2">
      <c r="A49" s="89"/>
      <c r="B49" s="89"/>
      <c r="C49" s="89"/>
      <c r="D49" s="91">
        <f t="shared" si="5"/>
        <v>0</v>
      </c>
      <c r="E49" s="91">
        <f t="shared" si="6"/>
        <v>0</v>
      </c>
      <c r="F49" s="33">
        <f t="shared" si="7"/>
        <v>0</v>
      </c>
      <c r="G49" s="33">
        <f t="shared" si="8"/>
        <v>0</v>
      </c>
      <c r="H49" s="33">
        <f t="shared" si="9"/>
        <v>0</v>
      </c>
      <c r="I49" s="33">
        <f t="shared" si="10"/>
        <v>0</v>
      </c>
      <c r="J49" s="33">
        <f t="shared" si="11"/>
        <v>0</v>
      </c>
      <c r="K49" s="33">
        <f t="shared" si="12"/>
        <v>0</v>
      </c>
      <c r="L49" s="33">
        <f t="shared" si="13"/>
        <v>0</v>
      </c>
      <c r="M49" s="33">
        <f t="shared" ca="1" si="14"/>
        <v>-2.600879278960749E-3</v>
      </c>
      <c r="N49" s="33">
        <f t="shared" ca="1" si="15"/>
        <v>0</v>
      </c>
      <c r="O49" s="92">
        <f t="shared" ca="1" si="16"/>
        <v>0</v>
      </c>
      <c r="P49" s="33">
        <f t="shared" ca="1" si="17"/>
        <v>0</v>
      </c>
      <c r="Q49" s="33">
        <f t="shared" ca="1" si="18"/>
        <v>0</v>
      </c>
      <c r="R49" s="20">
        <f t="shared" ca="1" si="19"/>
        <v>2.600879278960749E-3</v>
      </c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</row>
    <row r="50" spans="1:35" x14ac:dyDescent="0.2">
      <c r="A50" s="89"/>
      <c r="B50" s="89"/>
      <c r="C50" s="89"/>
      <c r="D50" s="91">
        <f t="shared" si="5"/>
        <v>0</v>
      </c>
      <c r="E50" s="91">
        <f t="shared" si="6"/>
        <v>0</v>
      </c>
      <c r="F50" s="33">
        <f t="shared" si="7"/>
        <v>0</v>
      </c>
      <c r="G50" s="33">
        <f t="shared" si="8"/>
        <v>0</v>
      </c>
      <c r="H50" s="33">
        <f t="shared" si="9"/>
        <v>0</v>
      </c>
      <c r="I50" s="33">
        <f t="shared" si="10"/>
        <v>0</v>
      </c>
      <c r="J50" s="33">
        <f t="shared" si="11"/>
        <v>0</v>
      </c>
      <c r="K50" s="33">
        <f t="shared" si="12"/>
        <v>0</v>
      </c>
      <c r="L50" s="33">
        <f t="shared" si="13"/>
        <v>0</v>
      </c>
      <c r="M50" s="33">
        <f t="shared" ca="1" si="14"/>
        <v>-2.600879278960749E-3</v>
      </c>
      <c r="N50" s="33">
        <f t="shared" ca="1" si="15"/>
        <v>0</v>
      </c>
      <c r="O50" s="92">
        <f t="shared" ca="1" si="16"/>
        <v>0</v>
      </c>
      <c r="P50" s="33">
        <f t="shared" ca="1" si="17"/>
        <v>0</v>
      </c>
      <c r="Q50" s="33">
        <f t="shared" ca="1" si="18"/>
        <v>0</v>
      </c>
      <c r="R50" s="20">
        <f t="shared" ca="1" si="19"/>
        <v>2.600879278960749E-3</v>
      </c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</row>
    <row r="51" spans="1:35" x14ac:dyDescent="0.2">
      <c r="A51" s="89"/>
      <c r="B51" s="89"/>
      <c r="C51" s="89"/>
      <c r="D51" s="91">
        <f t="shared" si="5"/>
        <v>0</v>
      </c>
      <c r="E51" s="91">
        <f t="shared" si="6"/>
        <v>0</v>
      </c>
      <c r="F51" s="33">
        <f t="shared" si="7"/>
        <v>0</v>
      </c>
      <c r="G51" s="33">
        <f t="shared" si="8"/>
        <v>0</v>
      </c>
      <c r="H51" s="33">
        <f t="shared" si="9"/>
        <v>0</v>
      </c>
      <c r="I51" s="33">
        <f t="shared" si="10"/>
        <v>0</v>
      </c>
      <c r="J51" s="33">
        <f t="shared" si="11"/>
        <v>0</v>
      </c>
      <c r="K51" s="33">
        <f t="shared" si="12"/>
        <v>0</v>
      </c>
      <c r="L51" s="33">
        <f t="shared" si="13"/>
        <v>0</v>
      </c>
      <c r="M51" s="33">
        <f t="shared" ca="1" si="14"/>
        <v>-2.600879278960749E-3</v>
      </c>
      <c r="N51" s="33">
        <f t="shared" ca="1" si="15"/>
        <v>0</v>
      </c>
      <c r="O51" s="92">
        <f t="shared" ca="1" si="16"/>
        <v>0</v>
      </c>
      <c r="P51" s="33">
        <f t="shared" ca="1" si="17"/>
        <v>0</v>
      </c>
      <c r="Q51" s="33">
        <f t="shared" ca="1" si="18"/>
        <v>0</v>
      </c>
      <c r="R51" s="20">
        <f t="shared" ca="1" si="19"/>
        <v>2.600879278960749E-3</v>
      </c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</row>
    <row r="52" spans="1:35" x14ac:dyDescent="0.2">
      <c r="A52" s="89"/>
      <c r="B52" s="89"/>
      <c r="C52" s="89"/>
      <c r="D52" s="91">
        <f t="shared" si="5"/>
        <v>0</v>
      </c>
      <c r="E52" s="91">
        <f t="shared" si="6"/>
        <v>0</v>
      </c>
      <c r="F52" s="33">
        <f t="shared" si="7"/>
        <v>0</v>
      </c>
      <c r="G52" s="33">
        <f t="shared" si="8"/>
        <v>0</v>
      </c>
      <c r="H52" s="33">
        <f t="shared" si="9"/>
        <v>0</v>
      </c>
      <c r="I52" s="33">
        <f t="shared" si="10"/>
        <v>0</v>
      </c>
      <c r="J52" s="33">
        <f t="shared" si="11"/>
        <v>0</v>
      </c>
      <c r="K52" s="33">
        <f t="shared" si="12"/>
        <v>0</v>
      </c>
      <c r="L52" s="33">
        <f t="shared" si="13"/>
        <v>0</v>
      </c>
      <c r="M52" s="33">
        <f t="shared" ca="1" si="14"/>
        <v>-2.600879278960749E-3</v>
      </c>
      <c r="N52" s="33">
        <f t="shared" ca="1" si="15"/>
        <v>0</v>
      </c>
      <c r="O52" s="92">
        <f t="shared" ca="1" si="16"/>
        <v>0</v>
      </c>
      <c r="P52" s="33">
        <f t="shared" ca="1" si="17"/>
        <v>0</v>
      </c>
      <c r="Q52" s="33">
        <f t="shared" ca="1" si="18"/>
        <v>0</v>
      </c>
      <c r="R52" s="20">
        <f t="shared" ca="1" si="19"/>
        <v>2.600879278960749E-3</v>
      </c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</row>
    <row r="53" spans="1:35" x14ac:dyDescent="0.2">
      <c r="A53" s="89"/>
      <c r="B53" s="89"/>
      <c r="C53" s="89"/>
      <c r="D53" s="91">
        <f t="shared" si="5"/>
        <v>0</v>
      </c>
      <c r="E53" s="91">
        <f t="shared" si="6"/>
        <v>0</v>
      </c>
      <c r="F53" s="33">
        <f t="shared" si="7"/>
        <v>0</v>
      </c>
      <c r="G53" s="33">
        <f t="shared" si="8"/>
        <v>0</v>
      </c>
      <c r="H53" s="33">
        <f t="shared" si="9"/>
        <v>0</v>
      </c>
      <c r="I53" s="33">
        <f t="shared" si="10"/>
        <v>0</v>
      </c>
      <c r="J53" s="33">
        <f t="shared" si="11"/>
        <v>0</v>
      </c>
      <c r="K53" s="33">
        <f t="shared" si="12"/>
        <v>0</v>
      </c>
      <c r="L53" s="33">
        <f t="shared" si="13"/>
        <v>0</v>
      </c>
      <c r="M53" s="33">
        <f t="shared" ca="1" si="14"/>
        <v>-2.600879278960749E-3</v>
      </c>
      <c r="N53" s="33">
        <f t="shared" ca="1" si="15"/>
        <v>0</v>
      </c>
      <c r="O53" s="92">
        <f t="shared" ca="1" si="16"/>
        <v>0</v>
      </c>
      <c r="P53" s="33">
        <f t="shared" ca="1" si="17"/>
        <v>0</v>
      </c>
      <c r="Q53" s="33">
        <f t="shared" ca="1" si="18"/>
        <v>0</v>
      </c>
      <c r="R53" s="20">
        <f t="shared" ca="1" si="19"/>
        <v>2.600879278960749E-3</v>
      </c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</row>
    <row r="54" spans="1:35" x14ac:dyDescent="0.2">
      <c r="A54" s="89"/>
      <c r="B54" s="89"/>
      <c r="C54" s="89"/>
      <c r="D54" s="91">
        <f t="shared" si="5"/>
        <v>0</v>
      </c>
      <c r="E54" s="91">
        <f t="shared" si="6"/>
        <v>0</v>
      </c>
      <c r="F54" s="33">
        <f t="shared" si="7"/>
        <v>0</v>
      </c>
      <c r="G54" s="33">
        <f t="shared" si="8"/>
        <v>0</v>
      </c>
      <c r="H54" s="33">
        <f t="shared" si="9"/>
        <v>0</v>
      </c>
      <c r="I54" s="33">
        <f t="shared" si="10"/>
        <v>0</v>
      </c>
      <c r="J54" s="33">
        <f t="shared" si="11"/>
        <v>0</v>
      </c>
      <c r="K54" s="33">
        <f t="shared" si="12"/>
        <v>0</v>
      </c>
      <c r="L54" s="33">
        <f t="shared" si="13"/>
        <v>0</v>
      </c>
      <c r="M54" s="33">
        <f t="shared" ca="1" si="14"/>
        <v>-2.600879278960749E-3</v>
      </c>
      <c r="N54" s="33">
        <f t="shared" ca="1" si="15"/>
        <v>0</v>
      </c>
      <c r="O54" s="92">
        <f t="shared" ca="1" si="16"/>
        <v>0</v>
      </c>
      <c r="P54" s="33">
        <f t="shared" ca="1" si="17"/>
        <v>0</v>
      </c>
      <c r="Q54" s="33">
        <f t="shared" ca="1" si="18"/>
        <v>0</v>
      </c>
      <c r="R54" s="20">
        <f t="shared" ca="1" si="19"/>
        <v>2.600879278960749E-3</v>
      </c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</row>
    <row r="55" spans="1:35" x14ac:dyDescent="0.2">
      <c r="A55" s="89"/>
      <c r="B55" s="89"/>
      <c r="C55" s="89"/>
      <c r="D55" s="91">
        <f t="shared" si="5"/>
        <v>0</v>
      </c>
      <c r="E55" s="91">
        <f t="shared" si="6"/>
        <v>0</v>
      </c>
      <c r="F55" s="33">
        <f t="shared" si="7"/>
        <v>0</v>
      </c>
      <c r="G55" s="33">
        <f t="shared" si="8"/>
        <v>0</v>
      </c>
      <c r="H55" s="33">
        <f t="shared" si="9"/>
        <v>0</v>
      </c>
      <c r="I55" s="33">
        <f t="shared" si="10"/>
        <v>0</v>
      </c>
      <c r="J55" s="33">
        <f t="shared" si="11"/>
        <v>0</v>
      </c>
      <c r="K55" s="33">
        <f t="shared" si="12"/>
        <v>0</v>
      </c>
      <c r="L55" s="33">
        <f t="shared" si="13"/>
        <v>0</v>
      </c>
      <c r="M55" s="33">
        <f t="shared" ca="1" si="14"/>
        <v>-2.600879278960749E-3</v>
      </c>
      <c r="N55" s="33">
        <f t="shared" ca="1" si="15"/>
        <v>0</v>
      </c>
      <c r="O55" s="92">
        <f t="shared" ca="1" si="16"/>
        <v>0</v>
      </c>
      <c r="P55" s="33">
        <f t="shared" ca="1" si="17"/>
        <v>0</v>
      </c>
      <c r="Q55" s="33">
        <f t="shared" ca="1" si="18"/>
        <v>0</v>
      </c>
      <c r="R55" s="20">
        <f t="shared" ca="1" si="19"/>
        <v>2.600879278960749E-3</v>
      </c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</row>
    <row r="56" spans="1:35" x14ac:dyDescent="0.2">
      <c r="A56" s="89"/>
      <c r="B56" s="89"/>
      <c r="C56" s="89"/>
      <c r="D56" s="91">
        <f t="shared" si="5"/>
        <v>0</v>
      </c>
      <c r="E56" s="91">
        <f t="shared" si="6"/>
        <v>0</v>
      </c>
      <c r="F56" s="33">
        <f t="shared" si="7"/>
        <v>0</v>
      </c>
      <c r="G56" s="33">
        <f t="shared" si="8"/>
        <v>0</v>
      </c>
      <c r="H56" s="33">
        <f t="shared" si="9"/>
        <v>0</v>
      </c>
      <c r="I56" s="33">
        <f t="shared" si="10"/>
        <v>0</v>
      </c>
      <c r="J56" s="33">
        <f t="shared" si="11"/>
        <v>0</v>
      </c>
      <c r="K56" s="33">
        <f t="shared" si="12"/>
        <v>0</v>
      </c>
      <c r="L56" s="33">
        <f t="shared" si="13"/>
        <v>0</v>
      </c>
      <c r="M56" s="33">
        <f t="shared" ca="1" si="14"/>
        <v>-2.600879278960749E-3</v>
      </c>
      <c r="N56" s="33">
        <f t="shared" ca="1" si="15"/>
        <v>0</v>
      </c>
      <c r="O56" s="92">
        <f t="shared" ca="1" si="16"/>
        <v>0</v>
      </c>
      <c r="P56" s="33">
        <f t="shared" ca="1" si="17"/>
        <v>0</v>
      </c>
      <c r="Q56" s="33">
        <f t="shared" ca="1" si="18"/>
        <v>0</v>
      </c>
      <c r="R56" s="20">
        <f t="shared" ca="1" si="19"/>
        <v>2.600879278960749E-3</v>
      </c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</row>
    <row r="57" spans="1:35" x14ac:dyDescent="0.2">
      <c r="A57" s="89"/>
      <c r="B57" s="89"/>
      <c r="C57" s="89"/>
      <c r="D57" s="91">
        <f t="shared" si="5"/>
        <v>0</v>
      </c>
      <c r="E57" s="91">
        <f t="shared" si="6"/>
        <v>0</v>
      </c>
      <c r="F57" s="33">
        <f t="shared" si="7"/>
        <v>0</v>
      </c>
      <c r="G57" s="33">
        <f t="shared" si="8"/>
        <v>0</v>
      </c>
      <c r="H57" s="33">
        <f t="shared" si="9"/>
        <v>0</v>
      </c>
      <c r="I57" s="33">
        <f t="shared" si="10"/>
        <v>0</v>
      </c>
      <c r="J57" s="33">
        <f t="shared" si="11"/>
        <v>0</v>
      </c>
      <c r="K57" s="33">
        <f t="shared" si="12"/>
        <v>0</v>
      </c>
      <c r="L57" s="33">
        <f t="shared" si="13"/>
        <v>0</v>
      </c>
      <c r="M57" s="33">
        <f t="shared" ca="1" si="14"/>
        <v>-2.600879278960749E-3</v>
      </c>
      <c r="N57" s="33">
        <f t="shared" ca="1" si="15"/>
        <v>0</v>
      </c>
      <c r="O57" s="92">
        <f t="shared" ca="1" si="16"/>
        <v>0</v>
      </c>
      <c r="P57" s="33">
        <f t="shared" ca="1" si="17"/>
        <v>0</v>
      </c>
      <c r="Q57" s="33">
        <f t="shared" ca="1" si="18"/>
        <v>0</v>
      </c>
      <c r="R57" s="20">
        <f t="shared" ca="1" si="19"/>
        <v>2.600879278960749E-3</v>
      </c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</row>
    <row r="58" spans="1:35" x14ac:dyDescent="0.2">
      <c r="A58" s="89"/>
      <c r="B58" s="89"/>
      <c r="C58" s="89"/>
      <c r="D58" s="91">
        <f t="shared" si="5"/>
        <v>0</v>
      </c>
      <c r="E58" s="91">
        <f t="shared" si="6"/>
        <v>0</v>
      </c>
      <c r="F58" s="33">
        <f t="shared" si="7"/>
        <v>0</v>
      </c>
      <c r="G58" s="33">
        <f t="shared" si="8"/>
        <v>0</v>
      </c>
      <c r="H58" s="33">
        <f t="shared" si="9"/>
        <v>0</v>
      </c>
      <c r="I58" s="33">
        <f t="shared" si="10"/>
        <v>0</v>
      </c>
      <c r="J58" s="33">
        <f t="shared" si="11"/>
        <v>0</v>
      </c>
      <c r="K58" s="33">
        <f t="shared" si="12"/>
        <v>0</v>
      </c>
      <c r="L58" s="33">
        <f t="shared" si="13"/>
        <v>0</v>
      </c>
      <c r="M58" s="33">
        <f t="shared" ca="1" si="14"/>
        <v>-2.600879278960749E-3</v>
      </c>
      <c r="N58" s="33">
        <f t="shared" ca="1" si="15"/>
        <v>0</v>
      </c>
      <c r="O58" s="92">
        <f t="shared" ca="1" si="16"/>
        <v>0</v>
      </c>
      <c r="P58" s="33">
        <f t="shared" ca="1" si="17"/>
        <v>0</v>
      </c>
      <c r="Q58" s="33">
        <f t="shared" ca="1" si="18"/>
        <v>0</v>
      </c>
      <c r="R58" s="20">
        <f t="shared" ca="1" si="19"/>
        <v>2.600879278960749E-3</v>
      </c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</row>
    <row r="59" spans="1:35" x14ac:dyDescent="0.2">
      <c r="A59" s="89"/>
      <c r="B59" s="89"/>
      <c r="C59" s="89"/>
      <c r="D59" s="91">
        <f t="shared" si="5"/>
        <v>0</v>
      </c>
      <c r="E59" s="91">
        <f t="shared" si="6"/>
        <v>0</v>
      </c>
      <c r="F59" s="33">
        <f t="shared" si="7"/>
        <v>0</v>
      </c>
      <c r="G59" s="33">
        <f t="shared" si="8"/>
        <v>0</v>
      </c>
      <c r="H59" s="33">
        <f t="shared" si="9"/>
        <v>0</v>
      </c>
      <c r="I59" s="33">
        <f t="shared" si="10"/>
        <v>0</v>
      </c>
      <c r="J59" s="33">
        <f t="shared" si="11"/>
        <v>0</v>
      </c>
      <c r="K59" s="33">
        <f t="shared" si="12"/>
        <v>0</v>
      </c>
      <c r="L59" s="33">
        <f t="shared" si="13"/>
        <v>0</v>
      </c>
      <c r="M59" s="33">
        <f t="shared" ca="1" si="14"/>
        <v>-2.600879278960749E-3</v>
      </c>
      <c r="N59" s="33">
        <f t="shared" ca="1" si="15"/>
        <v>0</v>
      </c>
      <c r="O59" s="92">
        <f t="shared" ca="1" si="16"/>
        <v>0</v>
      </c>
      <c r="P59" s="33">
        <f t="shared" ca="1" si="17"/>
        <v>0</v>
      </c>
      <c r="Q59" s="33">
        <f t="shared" ca="1" si="18"/>
        <v>0</v>
      </c>
      <c r="R59" s="20">
        <f t="shared" ca="1" si="19"/>
        <v>2.600879278960749E-3</v>
      </c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</row>
    <row r="60" spans="1:35" x14ac:dyDescent="0.2">
      <c r="A60" s="89"/>
      <c r="B60" s="89"/>
      <c r="C60" s="89"/>
      <c r="D60" s="91">
        <f t="shared" si="5"/>
        <v>0</v>
      </c>
      <c r="E60" s="91">
        <f t="shared" si="6"/>
        <v>0</v>
      </c>
      <c r="F60" s="33">
        <f t="shared" si="7"/>
        <v>0</v>
      </c>
      <c r="G60" s="33">
        <f t="shared" si="8"/>
        <v>0</v>
      </c>
      <c r="H60" s="33">
        <f t="shared" si="9"/>
        <v>0</v>
      </c>
      <c r="I60" s="33">
        <f t="shared" si="10"/>
        <v>0</v>
      </c>
      <c r="J60" s="33">
        <f t="shared" si="11"/>
        <v>0</v>
      </c>
      <c r="K60" s="33">
        <f t="shared" si="12"/>
        <v>0</v>
      </c>
      <c r="L60" s="33">
        <f t="shared" si="13"/>
        <v>0</v>
      </c>
      <c r="M60" s="33">
        <f t="shared" ca="1" si="14"/>
        <v>-2.600879278960749E-3</v>
      </c>
      <c r="N60" s="33">
        <f t="shared" ca="1" si="15"/>
        <v>0</v>
      </c>
      <c r="O60" s="92">
        <f t="shared" ca="1" si="16"/>
        <v>0</v>
      </c>
      <c r="P60" s="33">
        <f t="shared" ca="1" si="17"/>
        <v>0</v>
      </c>
      <c r="Q60" s="33">
        <f t="shared" ca="1" si="18"/>
        <v>0</v>
      </c>
      <c r="R60" s="20">
        <f t="shared" ca="1" si="19"/>
        <v>2.600879278960749E-3</v>
      </c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</row>
    <row r="61" spans="1:35" x14ac:dyDescent="0.2">
      <c r="A61" s="89"/>
      <c r="B61" s="89"/>
      <c r="C61" s="89"/>
      <c r="D61" s="91">
        <f t="shared" si="5"/>
        <v>0</v>
      </c>
      <c r="E61" s="91">
        <f t="shared" si="6"/>
        <v>0</v>
      </c>
      <c r="F61" s="33">
        <f t="shared" si="7"/>
        <v>0</v>
      </c>
      <c r="G61" s="33">
        <f t="shared" si="8"/>
        <v>0</v>
      </c>
      <c r="H61" s="33">
        <f t="shared" si="9"/>
        <v>0</v>
      </c>
      <c r="I61" s="33">
        <f t="shared" si="10"/>
        <v>0</v>
      </c>
      <c r="J61" s="33">
        <f t="shared" si="11"/>
        <v>0</v>
      </c>
      <c r="K61" s="33">
        <f t="shared" si="12"/>
        <v>0</v>
      </c>
      <c r="L61" s="33">
        <f t="shared" si="13"/>
        <v>0</v>
      </c>
      <c r="M61" s="33">
        <f t="shared" ca="1" si="14"/>
        <v>-2.600879278960749E-3</v>
      </c>
      <c r="N61" s="33">
        <f t="shared" ca="1" si="15"/>
        <v>0</v>
      </c>
      <c r="O61" s="92">
        <f t="shared" ca="1" si="16"/>
        <v>0</v>
      </c>
      <c r="P61" s="33">
        <f t="shared" ca="1" si="17"/>
        <v>0</v>
      </c>
      <c r="Q61" s="33">
        <f t="shared" ca="1" si="18"/>
        <v>0</v>
      </c>
      <c r="R61" s="20">
        <f t="shared" ca="1" si="19"/>
        <v>2.600879278960749E-3</v>
      </c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</row>
    <row r="62" spans="1:35" x14ac:dyDescent="0.2">
      <c r="A62" s="89"/>
      <c r="B62" s="89"/>
      <c r="C62" s="89"/>
      <c r="D62" s="91">
        <f t="shared" si="5"/>
        <v>0</v>
      </c>
      <c r="E62" s="91">
        <f t="shared" si="6"/>
        <v>0</v>
      </c>
      <c r="F62" s="33">
        <f t="shared" si="7"/>
        <v>0</v>
      </c>
      <c r="G62" s="33">
        <f t="shared" si="8"/>
        <v>0</v>
      </c>
      <c r="H62" s="33">
        <f t="shared" si="9"/>
        <v>0</v>
      </c>
      <c r="I62" s="33">
        <f t="shared" si="10"/>
        <v>0</v>
      </c>
      <c r="J62" s="33">
        <f t="shared" si="11"/>
        <v>0</v>
      </c>
      <c r="K62" s="33">
        <f t="shared" si="12"/>
        <v>0</v>
      </c>
      <c r="L62" s="33">
        <f t="shared" si="13"/>
        <v>0</v>
      </c>
      <c r="M62" s="33">
        <f t="shared" ca="1" si="14"/>
        <v>-2.600879278960749E-3</v>
      </c>
      <c r="N62" s="33">
        <f t="shared" ca="1" si="15"/>
        <v>0</v>
      </c>
      <c r="O62" s="92">
        <f t="shared" ca="1" si="16"/>
        <v>0</v>
      </c>
      <c r="P62" s="33">
        <f t="shared" ca="1" si="17"/>
        <v>0</v>
      </c>
      <c r="Q62" s="33">
        <f t="shared" ca="1" si="18"/>
        <v>0</v>
      </c>
      <c r="R62" s="20">
        <f t="shared" ca="1" si="19"/>
        <v>2.600879278960749E-3</v>
      </c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</row>
    <row r="63" spans="1:35" x14ac:dyDescent="0.2">
      <c r="A63" s="89"/>
      <c r="B63" s="89"/>
      <c r="C63" s="89"/>
      <c r="D63" s="91">
        <f t="shared" si="5"/>
        <v>0</v>
      </c>
      <c r="E63" s="91">
        <f t="shared" si="6"/>
        <v>0</v>
      </c>
      <c r="F63" s="33">
        <f t="shared" si="7"/>
        <v>0</v>
      </c>
      <c r="G63" s="33">
        <f t="shared" si="8"/>
        <v>0</v>
      </c>
      <c r="H63" s="33">
        <f t="shared" si="9"/>
        <v>0</v>
      </c>
      <c r="I63" s="33">
        <f t="shared" si="10"/>
        <v>0</v>
      </c>
      <c r="J63" s="33">
        <f t="shared" si="11"/>
        <v>0</v>
      </c>
      <c r="K63" s="33">
        <f t="shared" si="12"/>
        <v>0</v>
      </c>
      <c r="L63" s="33">
        <f t="shared" si="13"/>
        <v>0</v>
      </c>
      <c r="M63" s="33">
        <f t="shared" ca="1" si="14"/>
        <v>-2.600879278960749E-3</v>
      </c>
      <c r="N63" s="33">
        <f t="shared" ca="1" si="15"/>
        <v>0</v>
      </c>
      <c r="O63" s="92">
        <f t="shared" ca="1" si="16"/>
        <v>0</v>
      </c>
      <c r="P63" s="33">
        <f t="shared" ca="1" si="17"/>
        <v>0</v>
      </c>
      <c r="Q63" s="33">
        <f t="shared" ca="1" si="18"/>
        <v>0</v>
      </c>
      <c r="R63" s="20">
        <f t="shared" ca="1" si="19"/>
        <v>2.600879278960749E-3</v>
      </c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</row>
    <row r="64" spans="1:35" x14ac:dyDescent="0.2">
      <c r="A64" s="89"/>
      <c r="B64" s="89"/>
      <c r="C64" s="89"/>
      <c r="D64" s="91">
        <f t="shared" si="5"/>
        <v>0</v>
      </c>
      <c r="E64" s="91">
        <f t="shared" si="6"/>
        <v>0</v>
      </c>
      <c r="F64" s="33">
        <f t="shared" si="7"/>
        <v>0</v>
      </c>
      <c r="G64" s="33">
        <f t="shared" si="8"/>
        <v>0</v>
      </c>
      <c r="H64" s="33">
        <f t="shared" si="9"/>
        <v>0</v>
      </c>
      <c r="I64" s="33">
        <f t="shared" si="10"/>
        <v>0</v>
      </c>
      <c r="J64" s="33">
        <f t="shared" si="11"/>
        <v>0</v>
      </c>
      <c r="K64" s="33">
        <f t="shared" si="12"/>
        <v>0</v>
      </c>
      <c r="L64" s="33">
        <f t="shared" si="13"/>
        <v>0</v>
      </c>
      <c r="M64" s="33">
        <f t="shared" ca="1" si="14"/>
        <v>-2.600879278960749E-3</v>
      </c>
      <c r="N64" s="33">
        <f t="shared" ca="1" si="15"/>
        <v>0</v>
      </c>
      <c r="O64" s="92">
        <f t="shared" ca="1" si="16"/>
        <v>0</v>
      </c>
      <c r="P64" s="33">
        <f t="shared" ca="1" si="17"/>
        <v>0</v>
      </c>
      <c r="Q64" s="33">
        <f t="shared" ca="1" si="18"/>
        <v>0</v>
      </c>
      <c r="R64" s="20">
        <f t="shared" ca="1" si="19"/>
        <v>2.600879278960749E-3</v>
      </c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</row>
    <row r="65" spans="1:35" x14ac:dyDescent="0.2">
      <c r="A65" s="89"/>
      <c r="B65" s="89"/>
      <c r="C65" s="89"/>
      <c r="D65" s="91">
        <f t="shared" si="5"/>
        <v>0</v>
      </c>
      <c r="E65" s="91">
        <f t="shared" si="6"/>
        <v>0</v>
      </c>
      <c r="F65" s="33">
        <f t="shared" si="7"/>
        <v>0</v>
      </c>
      <c r="G65" s="33">
        <f t="shared" si="8"/>
        <v>0</v>
      </c>
      <c r="H65" s="33">
        <f t="shared" si="9"/>
        <v>0</v>
      </c>
      <c r="I65" s="33">
        <f t="shared" si="10"/>
        <v>0</v>
      </c>
      <c r="J65" s="33">
        <f t="shared" si="11"/>
        <v>0</v>
      </c>
      <c r="K65" s="33">
        <f t="shared" si="12"/>
        <v>0</v>
      </c>
      <c r="L65" s="33">
        <f t="shared" si="13"/>
        <v>0</v>
      </c>
      <c r="M65" s="33">
        <f t="shared" ca="1" si="14"/>
        <v>-2.600879278960749E-3</v>
      </c>
      <c r="N65" s="33">
        <f t="shared" ca="1" si="15"/>
        <v>0</v>
      </c>
      <c r="O65" s="92">
        <f t="shared" ca="1" si="16"/>
        <v>0</v>
      </c>
      <c r="P65" s="33">
        <f t="shared" ca="1" si="17"/>
        <v>0</v>
      </c>
      <c r="Q65" s="33">
        <f t="shared" ca="1" si="18"/>
        <v>0</v>
      </c>
      <c r="R65" s="20">
        <f t="shared" ca="1" si="19"/>
        <v>2.600879278960749E-3</v>
      </c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</row>
    <row r="66" spans="1:35" x14ac:dyDescent="0.2">
      <c r="A66" s="89"/>
      <c r="B66" s="89"/>
      <c r="C66" s="89"/>
      <c r="D66" s="91">
        <f t="shared" si="5"/>
        <v>0</v>
      </c>
      <c r="E66" s="91">
        <f t="shared" si="6"/>
        <v>0</v>
      </c>
      <c r="F66" s="33">
        <f t="shared" si="7"/>
        <v>0</v>
      </c>
      <c r="G66" s="33">
        <f t="shared" si="8"/>
        <v>0</v>
      </c>
      <c r="H66" s="33">
        <f t="shared" si="9"/>
        <v>0</v>
      </c>
      <c r="I66" s="33">
        <f t="shared" si="10"/>
        <v>0</v>
      </c>
      <c r="J66" s="33">
        <f t="shared" si="11"/>
        <v>0</v>
      </c>
      <c r="K66" s="33">
        <f t="shared" si="12"/>
        <v>0</v>
      </c>
      <c r="L66" s="33">
        <f t="shared" si="13"/>
        <v>0</v>
      </c>
      <c r="M66" s="33">
        <f t="shared" ca="1" si="14"/>
        <v>-2.600879278960749E-3</v>
      </c>
      <c r="N66" s="33">
        <f t="shared" ca="1" si="15"/>
        <v>0</v>
      </c>
      <c r="O66" s="92">
        <f t="shared" ca="1" si="16"/>
        <v>0</v>
      </c>
      <c r="P66" s="33">
        <f t="shared" ca="1" si="17"/>
        <v>0</v>
      </c>
      <c r="Q66" s="33">
        <f t="shared" ca="1" si="18"/>
        <v>0</v>
      </c>
      <c r="R66" s="20">
        <f t="shared" ca="1" si="19"/>
        <v>2.600879278960749E-3</v>
      </c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</row>
    <row r="67" spans="1:35" x14ac:dyDescent="0.2">
      <c r="A67" s="89"/>
      <c r="B67" s="89"/>
      <c r="C67" s="89"/>
      <c r="D67" s="91">
        <f t="shared" si="5"/>
        <v>0</v>
      </c>
      <c r="E67" s="91">
        <f t="shared" si="6"/>
        <v>0</v>
      </c>
      <c r="F67" s="33">
        <f t="shared" si="7"/>
        <v>0</v>
      </c>
      <c r="G67" s="33">
        <f t="shared" si="8"/>
        <v>0</v>
      </c>
      <c r="H67" s="33">
        <f t="shared" si="9"/>
        <v>0</v>
      </c>
      <c r="I67" s="33">
        <f t="shared" si="10"/>
        <v>0</v>
      </c>
      <c r="J67" s="33">
        <f t="shared" si="11"/>
        <v>0</v>
      </c>
      <c r="K67" s="33">
        <f t="shared" si="12"/>
        <v>0</v>
      </c>
      <c r="L67" s="33">
        <f t="shared" si="13"/>
        <v>0</v>
      </c>
      <c r="M67" s="33">
        <f t="shared" ca="1" si="14"/>
        <v>-2.600879278960749E-3</v>
      </c>
      <c r="N67" s="33">
        <f t="shared" ca="1" si="15"/>
        <v>0</v>
      </c>
      <c r="O67" s="92">
        <f t="shared" ca="1" si="16"/>
        <v>0</v>
      </c>
      <c r="P67" s="33">
        <f t="shared" ca="1" si="17"/>
        <v>0</v>
      </c>
      <c r="Q67" s="33">
        <f t="shared" ca="1" si="18"/>
        <v>0</v>
      </c>
      <c r="R67" s="20">
        <f t="shared" ca="1" si="19"/>
        <v>2.600879278960749E-3</v>
      </c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</row>
    <row r="68" spans="1:35" x14ac:dyDescent="0.2">
      <c r="A68" s="89"/>
      <c r="B68" s="89"/>
      <c r="C68" s="89"/>
      <c r="D68" s="91">
        <f t="shared" si="5"/>
        <v>0</v>
      </c>
      <c r="E68" s="91">
        <f t="shared" si="6"/>
        <v>0</v>
      </c>
      <c r="F68" s="33">
        <f t="shared" si="7"/>
        <v>0</v>
      </c>
      <c r="G68" s="33">
        <f t="shared" si="8"/>
        <v>0</v>
      </c>
      <c r="H68" s="33">
        <f t="shared" si="9"/>
        <v>0</v>
      </c>
      <c r="I68" s="33">
        <f t="shared" si="10"/>
        <v>0</v>
      </c>
      <c r="J68" s="33">
        <f t="shared" si="11"/>
        <v>0</v>
      </c>
      <c r="K68" s="33">
        <f t="shared" si="12"/>
        <v>0</v>
      </c>
      <c r="L68" s="33">
        <f t="shared" si="13"/>
        <v>0</v>
      </c>
      <c r="M68" s="33">
        <f t="shared" ca="1" si="14"/>
        <v>-2.600879278960749E-3</v>
      </c>
      <c r="N68" s="33">
        <f t="shared" ca="1" si="15"/>
        <v>0</v>
      </c>
      <c r="O68" s="92">
        <f t="shared" ca="1" si="16"/>
        <v>0</v>
      </c>
      <c r="P68" s="33">
        <f t="shared" ca="1" si="17"/>
        <v>0</v>
      </c>
      <c r="Q68" s="33">
        <f t="shared" ca="1" si="18"/>
        <v>0</v>
      </c>
      <c r="R68" s="20">
        <f t="shared" ca="1" si="19"/>
        <v>2.600879278960749E-3</v>
      </c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</row>
    <row r="69" spans="1:35" x14ac:dyDescent="0.2">
      <c r="A69" s="89"/>
      <c r="B69" s="89"/>
      <c r="C69" s="89"/>
      <c r="D69" s="91">
        <f t="shared" si="5"/>
        <v>0</v>
      </c>
      <c r="E69" s="91">
        <f t="shared" si="6"/>
        <v>0</v>
      </c>
      <c r="F69" s="33">
        <f t="shared" si="7"/>
        <v>0</v>
      </c>
      <c r="G69" s="33">
        <f t="shared" si="8"/>
        <v>0</v>
      </c>
      <c r="H69" s="33">
        <f t="shared" si="9"/>
        <v>0</v>
      </c>
      <c r="I69" s="33">
        <f t="shared" si="10"/>
        <v>0</v>
      </c>
      <c r="J69" s="33">
        <f t="shared" si="11"/>
        <v>0</v>
      </c>
      <c r="K69" s="33">
        <f t="shared" si="12"/>
        <v>0</v>
      </c>
      <c r="L69" s="33">
        <f t="shared" si="13"/>
        <v>0</v>
      </c>
      <c r="M69" s="33">
        <f t="shared" ca="1" si="14"/>
        <v>-2.600879278960749E-3</v>
      </c>
      <c r="N69" s="33">
        <f t="shared" ca="1" si="15"/>
        <v>0</v>
      </c>
      <c r="O69" s="92">
        <f t="shared" ca="1" si="16"/>
        <v>0</v>
      </c>
      <c r="P69" s="33">
        <f t="shared" ca="1" si="17"/>
        <v>0</v>
      </c>
      <c r="Q69" s="33">
        <f t="shared" ca="1" si="18"/>
        <v>0</v>
      </c>
      <c r="R69" s="20">
        <f t="shared" ca="1" si="19"/>
        <v>2.600879278960749E-3</v>
      </c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</row>
    <row r="70" spans="1:35" x14ac:dyDescent="0.2">
      <c r="A70" s="89"/>
      <c r="B70" s="89"/>
      <c r="C70" s="89"/>
      <c r="D70" s="91">
        <f t="shared" si="5"/>
        <v>0</v>
      </c>
      <c r="E70" s="91">
        <f t="shared" si="6"/>
        <v>0</v>
      </c>
      <c r="F70" s="33">
        <f t="shared" si="7"/>
        <v>0</v>
      </c>
      <c r="G70" s="33">
        <f t="shared" si="8"/>
        <v>0</v>
      </c>
      <c r="H70" s="33">
        <f t="shared" si="9"/>
        <v>0</v>
      </c>
      <c r="I70" s="33">
        <f t="shared" si="10"/>
        <v>0</v>
      </c>
      <c r="J70" s="33">
        <f t="shared" si="11"/>
        <v>0</v>
      </c>
      <c r="K70" s="33">
        <f t="shared" si="12"/>
        <v>0</v>
      </c>
      <c r="L70" s="33">
        <f t="shared" si="13"/>
        <v>0</v>
      </c>
      <c r="M70" s="33">
        <f t="shared" ca="1" si="14"/>
        <v>-2.600879278960749E-3</v>
      </c>
      <c r="N70" s="33">
        <f t="shared" ca="1" si="15"/>
        <v>0</v>
      </c>
      <c r="O70" s="92">
        <f t="shared" ca="1" si="16"/>
        <v>0</v>
      </c>
      <c r="P70" s="33">
        <f t="shared" ca="1" si="17"/>
        <v>0</v>
      </c>
      <c r="Q70" s="33">
        <f t="shared" ca="1" si="18"/>
        <v>0</v>
      </c>
      <c r="R70" s="20">
        <f t="shared" ca="1" si="19"/>
        <v>2.600879278960749E-3</v>
      </c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</row>
    <row r="71" spans="1:35" x14ac:dyDescent="0.2">
      <c r="A71" s="89"/>
      <c r="B71" s="89"/>
      <c r="C71" s="89"/>
      <c r="D71" s="91">
        <f t="shared" si="5"/>
        <v>0</v>
      </c>
      <c r="E71" s="91">
        <f t="shared" si="6"/>
        <v>0</v>
      </c>
      <c r="F71" s="33">
        <f t="shared" si="7"/>
        <v>0</v>
      </c>
      <c r="G71" s="33">
        <f t="shared" si="8"/>
        <v>0</v>
      </c>
      <c r="H71" s="33">
        <f t="shared" si="9"/>
        <v>0</v>
      </c>
      <c r="I71" s="33">
        <f t="shared" si="10"/>
        <v>0</v>
      </c>
      <c r="J71" s="33">
        <f t="shared" si="11"/>
        <v>0</v>
      </c>
      <c r="K71" s="33">
        <f t="shared" si="12"/>
        <v>0</v>
      </c>
      <c r="L71" s="33">
        <f t="shared" si="13"/>
        <v>0</v>
      </c>
      <c r="M71" s="33">
        <f t="shared" ca="1" si="14"/>
        <v>-2.600879278960749E-3</v>
      </c>
      <c r="N71" s="33">
        <f t="shared" ca="1" si="15"/>
        <v>0</v>
      </c>
      <c r="O71" s="92">
        <f t="shared" ca="1" si="16"/>
        <v>0</v>
      </c>
      <c r="P71" s="33">
        <f t="shared" ca="1" si="17"/>
        <v>0</v>
      </c>
      <c r="Q71" s="33">
        <f t="shared" ca="1" si="18"/>
        <v>0</v>
      </c>
      <c r="R71" s="20">
        <f t="shared" ca="1" si="19"/>
        <v>2.600879278960749E-3</v>
      </c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</row>
    <row r="72" spans="1:35" x14ac:dyDescent="0.2">
      <c r="A72" s="89"/>
      <c r="B72" s="89"/>
      <c r="C72" s="89"/>
      <c r="D72" s="91">
        <f t="shared" si="5"/>
        <v>0</v>
      </c>
      <c r="E72" s="91">
        <f t="shared" si="6"/>
        <v>0</v>
      </c>
      <c r="F72" s="33">
        <f t="shared" si="7"/>
        <v>0</v>
      </c>
      <c r="G72" s="33">
        <f t="shared" si="8"/>
        <v>0</v>
      </c>
      <c r="H72" s="33">
        <f t="shared" si="9"/>
        <v>0</v>
      </c>
      <c r="I72" s="33">
        <f t="shared" si="10"/>
        <v>0</v>
      </c>
      <c r="J72" s="33">
        <f t="shared" si="11"/>
        <v>0</v>
      </c>
      <c r="K72" s="33">
        <f t="shared" si="12"/>
        <v>0</v>
      </c>
      <c r="L72" s="33">
        <f t="shared" si="13"/>
        <v>0</v>
      </c>
      <c r="M72" s="33">
        <f t="shared" ca="1" si="14"/>
        <v>-2.600879278960749E-3</v>
      </c>
      <c r="N72" s="33">
        <f t="shared" ca="1" si="15"/>
        <v>0</v>
      </c>
      <c r="O72" s="92">
        <f t="shared" ca="1" si="16"/>
        <v>0</v>
      </c>
      <c r="P72" s="33">
        <f t="shared" ca="1" si="17"/>
        <v>0</v>
      </c>
      <c r="Q72" s="33">
        <f t="shared" ca="1" si="18"/>
        <v>0</v>
      </c>
      <c r="R72" s="20">
        <f t="shared" ca="1" si="19"/>
        <v>2.600879278960749E-3</v>
      </c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</row>
    <row r="73" spans="1:35" x14ac:dyDescent="0.2">
      <c r="A73" s="89"/>
      <c r="B73" s="89"/>
      <c r="C73" s="89"/>
      <c r="D73" s="91">
        <f t="shared" si="5"/>
        <v>0</v>
      </c>
      <c r="E73" s="91">
        <f t="shared" si="6"/>
        <v>0</v>
      </c>
      <c r="F73" s="33">
        <f t="shared" si="7"/>
        <v>0</v>
      </c>
      <c r="G73" s="33">
        <f t="shared" si="8"/>
        <v>0</v>
      </c>
      <c r="H73" s="33">
        <f t="shared" si="9"/>
        <v>0</v>
      </c>
      <c r="I73" s="33">
        <f t="shared" si="10"/>
        <v>0</v>
      </c>
      <c r="J73" s="33">
        <f t="shared" si="11"/>
        <v>0</v>
      </c>
      <c r="K73" s="33">
        <f t="shared" si="12"/>
        <v>0</v>
      </c>
      <c r="L73" s="33">
        <f t="shared" si="13"/>
        <v>0</v>
      </c>
      <c r="M73" s="33">
        <f t="shared" ca="1" si="14"/>
        <v>-2.600879278960749E-3</v>
      </c>
      <c r="N73" s="33">
        <f t="shared" ca="1" si="15"/>
        <v>0</v>
      </c>
      <c r="O73" s="92">
        <f t="shared" ca="1" si="16"/>
        <v>0</v>
      </c>
      <c r="P73" s="33">
        <f t="shared" ca="1" si="17"/>
        <v>0</v>
      </c>
      <c r="Q73" s="33">
        <f t="shared" ca="1" si="18"/>
        <v>0</v>
      </c>
      <c r="R73" s="20">
        <f t="shared" ca="1" si="19"/>
        <v>2.600879278960749E-3</v>
      </c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</row>
    <row r="74" spans="1:35" x14ac:dyDescent="0.2">
      <c r="A74" s="89"/>
      <c r="B74" s="89"/>
      <c r="C74" s="89"/>
      <c r="D74" s="91">
        <f t="shared" si="5"/>
        <v>0</v>
      </c>
      <c r="E74" s="91">
        <f t="shared" si="6"/>
        <v>0</v>
      </c>
      <c r="F74" s="33">
        <f t="shared" si="7"/>
        <v>0</v>
      </c>
      <c r="G74" s="33">
        <f t="shared" si="8"/>
        <v>0</v>
      </c>
      <c r="H74" s="33">
        <f t="shared" si="9"/>
        <v>0</v>
      </c>
      <c r="I74" s="33">
        <f t="shared" si="10"/>
        <v>0</v>
      </c>
      <c r="J74" s="33">
        <f t="shared" si="11"/>
        <v>0</v>
      </c>
      <c r="K74" s="33">
        <f t="shared" si="12"/>
        <v>0</v>
      </c>
      <c r="L74" s="33">
        <f t="shared" si="13"/>
        <v>0</v>
      </c>
      <c r="M74" s="33">
        <f t="shared" ca="1" si="14"/>
        <v>-2.600879278960749E-3</v>
      </c>
      <c r="N74" s="33">
        <f t="shared" ca="1" si="15"/>
        <v>0</v>
      </c>
      <c r="O74" s="92">
        <f t="shared" ca="1" si="16"/>
        <v>0</v>
      </c>
      <c r="P74" s="33">
        <f t="shared" ca="1" si="17"/>
        <v>0</v>
      </c>
      <c r="Q74" s="33">
        <f t="shared" ca="1" si="18"/>
        <v>0</v>
      </c>
      <c r="R74" s="20">
        <f t="shared" ca="1" si="19"/>
        <v>2.600879278960749E-3</v>
      </c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</row>
    <row r="75" spans="1:35" x14ac:dyDescent="0.2">
      <c r="A75" s="89"/>
      <c r="B75" s="89"/>
      <c r="C75" s="89"/>
      <c r="D75" s="91">
        <f t="shared" si="5"/>
        <v>0</v>
      </c>
      <c r="E75" s="91">
        <f t="shared" si="6"/>
        <v>0</v>
      </c>
      <c r="F75" s="33">
        <f t="shared" si="7"/>
        <v>0</v>
      </c>
      <c r="G75" s="33">
        <f t="shared" si="8"/>
        <v>0</v>
      </c>
      <c r="H75" s="33">
        <f t="shared" si="9"/>
        <v>0</v>
      </c>
      <c r="I75" s="33">
        <f t="shared" si="10"/>
        <v>0</v>
      </c>
      <c r="J75" s="33">
        <f t="shared" si="11"/>
        <v>0</v>
      </c>
      <c r="K75" s="33">
        <f t="shared" si="12"/>
        <v>0</v>
      </c>
      <c r="L75" s="33">
        <f t="shared" si="13"/>
        <v>0</v>
      </c>
      <c r="M75" s="33">
        <f t="shared" ca="1" si="14"/>
        <v>-2.600879278960749E-3</v>
      </c>
      <c r="N75" s="33">
        <f t="shared" ca="1" si="15"/>
        <v>0</v>
      </c>
      <c r="O75" s="92">
        <f t="shared" ca="1" si="16"/>
        <v>0</v>
      </c>
      <c r="P75" s="33">
        <f t="shared" ca="1" si="17"/>
        <v>0</v>
      </c>
      <c r="Q75" s="33">
        <f t="shared" ca="1" si="18"/>
        <v>0</v>
      </c>
      <c r="R75" s="20">
        <f t="shared" ca="1" si="19"/>
        <v>2.600879278960749E-3</v>
      </c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</row>
    <row r="76" spans="1:35" x14ac:dyDescent="0.2">
      <c r="A76" s="89"/>
      <c r="B76" s="89"/>
      <c r="C76" s="89"/>
      <c r="D76" s="91">
        <f t="shared" si="5"/>
        <v>0</v>
      </c>
      <c r="E76" s="91">
        <f t="shared" si="6"/>
        <v>0</v>
      </c>
      <c r="F76" s="33">
        <f t="shared" si="7"/>
        <v>0</v>
      </c>
      <c r="G76" s="33">
        <f t="shared" si="8"/>
        <v>0</v>
      </c>
      <c r="H76" s="33">
        <f t="shared" si="9"/>
        <v>0</v>
      </c>
      <c r="I76" s="33">
        <f t="shared" si="10"/>
        <v>0</v>
      </c>
      <c r="J76" s="33">
        <f t="shared" si="11"/>
        <v>0</v>
      </c>
      <c r="K76" s="33">
        <f t="shared" si="12"/>
        <v>0</v>
      </c>
      <c r="L76" s="33">
        <f t="shared" si="13"/>
        <v>0</v>
      </c>
      <c r="M76" s="33">
        <f t="shared" ca="1" si="14"/>
        <v>-2.600879278960749E-3</v>
      </c>
      <c r="N76" s="33">
        <f t="shared" ca="1" si="15"/>
        <v>0</v>
      </c>
      <c r="O76" s="92">
        <f t="shared" ca="1" si="16"/>
        <v>0</v>
      </c>
      <c r="P76" s="33">
        <f t="shared" ca="1" si="17"/>
        <v>0</v>
      </c>
      <c r="Q76" s="33">
        <f t="shared" ca="1" si="18"/>
        <v>0</v>
      </c>
      <c r="R76" s="20">
        <f t="shared" ca="1" si="19"/>
        <v>2.600879278960749E-3</v>
      </c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</row>
    <row r="77" spans="1:35" x14ac:dyDescent="0.2">
      <c r="A77" s="89"/>
      <c r="B77" s="89"/>
      <c r="C77" s="89"/>
      <c r="D77" s="91">
        <f t="shared" si="5"/>
        <v>0</v>
      </c>
      <c r="E77" s="91">
        <f t="shared" si="6"/>
        <v>0</v>
      </c>
      <c r="F77" s="33">
        <f t="shared" si="7"/>
        <v>0</v>
      </c>
      <c r="G77" s="33">
        <f t="shared" si="8"/>
        <v>0</v>
      </c>
      <c r="H77" s="33">
        <f t="shared" si="9"/>
        <v>0</v>
      </c>
      <c r="I77" s="33">
        <f t="shared" si="10"/>
        <v>0</v>
      </c>
      <c r="J77" s="33">
        <f t="shared" si="11"/>
        <v>0</v>
      </c>
      <c r="K77" s="33">
        <f t="shared" si="12"/>
        <v>0</v>
      </c>
      <c r="L77" s="33">
        <f t="shared" si="13"/>
        <v>0</v>
      </c>
      <c r="M77" s="33">
        <f t="shared" ca="1" si="14"/>
        <v>-2.600879278960749E-3</v>
      </c>
      <c r="N77" s="33">
        <f t="shared" ca="1" si="15"/>
        <v>0</v>
      </c>
      <c r="O77" s="92">
        <f t="shared" ca="1" si="16"/>
        <v>0</v>
      </c>
      <c r="P77" s="33">
        <f t="shared" ca="1" si="17"/>
        <v>0</v>
      </c>
      <c r="Q77" s="33">
        <f t="shared" ca="1" si="18"/>
        <v>0</v>
      </c>
      <c r="R77" s="20">
        <f t="shared" ca="1" si="19"/>
        <v>2.600879278960749E-3</v>
      </c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</row>
    <row r="78" spans="1:35" x14ac:dyDescent="0.2">
      <c r="A78" s="89"/>
      <c r="B78" s="89"/>
      <c r="C78" s="89"/>
      <c r="D78" s="91">
        <f t="shared" si="5"/>
        <v>0</v>
      </c>
      <c r="E78" s="91">
        <f t="shared" si="6"/>
        <v>0</v>
      </c>
      <c r="F78" s="33">
        <f t="shared" si="7"/>
        <v>0</v>
      </c>
      <c r="G78" s="33">
        <f t="shared" si="8"/>
        <v>0</v>
      </c>
      <c r="H78" s="33">
        <f t="shared" si="9"/>
        <v>0</v>
      </c>
      <c r="I78" s="33">
        <f t="shared" si="10"/>
        <v>0</v>
      </c>
      <c r="J78" s="33">
        <f t="shared" si="11"/>
        <v>0</v>
      </c>
      <c r="K78" s="33">
        <f t="shared" si="12"/>
        <v>0</v>
      </c>
      <c r="L78" s="33">
        <f t="shared" si="13"/>
        <v>0</v>
      </c>
      <c r="M78" s="33">
        <f t="shared" ca="1" si="14"/>
        <v>-2.600879278960749E-3</v>
      </c>
      <c r="N78" s="33">
        <f t="shared" ca="1" si="15"/>
        <v>0</v>
      </c>
      <c r="O78" s="92">
        <f t="shared" ca="1" si="16"/>
        <v>0</v>
      </c>
      <c r="P78" s="33">
        <f t="shared" ca="1" si="17"/>
        <v>0</v>
      </c>
      <c r="Q78" s="33">
        <f t="shared" ca="1" si="18"/>
        <v>0</v>
      </c>
      <c r="R78" s="20">
        <f t="shared" ca="1" si="19"/>
        <v>2.600879278960749E-3</v>
      </c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</row>
    <row r="79" spans="1:35" x14ac:dyDescent="0.2">
      <c r="A79" s="89"/>
      <c r="B79" s="89"/>
      <c r="C79" s="89"/>
      <c r="D79" s="91">
        <f t="shared" si="5"/>
        <v>0</v>
      </c>
      <c r="E79" s="91">
        <f t="shared" si="6"/>
        <v>0</v>
      </c>
      <c r="F79" s="33">
        <f t="shared" si="7"/>
        <v>0</v>
      </c>
      <c r="G79" s="33">
        <f t="shared" si="8"/>
        <v>0</v>
      </c>
      <c r="H79" s="33">
        <f t="shared" si="9"/>
        <v>0</v>
      </c>
      <c r="I79" s="33">
        <f t="shared" si="10"/>
        <v>0</v>
      </c>
      <c r="J79" s="33">
        <f t="shared" si="11"/>
        <v>0</v>
      </c>
      <c r="K79" s="33">
        <f t="shared" si="12"/>
        <v>0</v>
      </c>
      <c r="L79" s="33">
        <f t="shared" si="13"/>
        <v>0</v>
      </c>
      <c r="M79" s="33">
        <f t="shared" ca="1" si="14"/>
        <v>-2.600879278960749E-3</v>
      </c>
      <c r="N79" s="33">
        <f t="shared" ca="1" si="15"/>
        <v>0</v>
      </c>
      <c r="O79" s="92">
        <f t="shared" ca="1" si="16"/>
        <v>0</v>
      </c>
      <c r="P79" s="33">
        <f t="shared" ca="1" si="17"/>
        <v>0</v>
      </c>
      <c r="Q79" s="33">
        <f t="shared" ca="1" si="18"/>
        <v>0</v>
      </c>
      <c r="R79" s="20">
        <f t="shared" ca="1" si="19"/>
        <v>2.600879278960749E-3</v>
      </c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</row>
    <row r="80" spans="1:35" x14ac:dyDescent="0.2">
      <c r="A80" s="89"/>
      <c r="B80" s="89"/>
      <c r="C80" s="89"/>
      <c r="D80" s="91">
        <f t="shared" si="5"/>
        <v>0</v>
      </c>
      <c r="E80" s="91">
        <f t="shared" si="6"/>
        <v>0</v>
      </c>
      <c r="F80" s="33">
        <f t="shared" si="7"/>
        <v>0</v>
      </c>
      <c r="G80" s="33">
        <f t="shared" si="8"/>
        <v>0</v>
      </c>
      <c r="H80" s="33">
        <f t="shared" si="9"/>
        <v>0</v>
      </c>
      <c r="I80" s="33">
        <f t="shared" si="10"/>
        <v>0</v>
      </c>
      <c r="J80" s="33">
        <f t="shared" si="11"/>
        <v>0</v>
      </c>
      <c r="K80" s="33">
        <f t="shared" si="12"/>
        <v>0</v>
      </c>
      <c r="L80" s="33">
        <f t="shared" si="13"/>
        <v>0</v>
      </c>
      <c r="M80" s="33">
        <f t="shared" ca="1" si="14"/>
        <v>-2.600879278960749E-3</v>
      </c>
      <c r="N80" s="33">
        <f t="shared" ca="1" si="15"/>
        <v>0</v>
      </c>
      <c r="O80" s="92">
        <f t="shared" ca="1" si="16"/>
        <v>0</v>
      </c>
      <c r="P80" s="33">
        <f t="shared" ca="1" si="17"/>
        <v>0</v>
      </c>
      <c r="Q80" s="33">
        <f t="shared" ca="1" si="18"/>
        <v>0</v>
      </c>
      <c r="R80" s="20">
        <f t="shared" ca="1" si="19"/>
        <v>2.600879278960749E-3</v>
      </c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</row>
    <row r="81" spans="1:35" x14ac:dyDescent="0.2">
      <c r="A81" s="89"/>
      <c r="B81" s="89"/>
      <c r="C81" s="89"/>
      <c r="D81" s="91">
        <f t="shared" si="5"/>
        <v>0</v>
      </c>
      <c r="E81" s="91">
        <f t="shared" si="6"/>
        <v>0</v>
      </c>
      <c r="F81" s="33">
        <f t="shared" si="7"/>
        <v>0</v>
      </c>
      <c r="G81" s="33">
        <f t="shared" si="8"/>
        <v>0</v>
      </c>
      <c r="H81" s="33">
        <f t="shared" si="9"/>
        <v>0</v>
      </c>
      <c r="I81" s="33">
        <f t="shared" si="10"/>
        <v>0</v>
      </c>
      <c r="J81" s="33">
        <f t="shared" si="11"/>
        <v>0</v>
      </c>
      <c r="K81" s="33">
        <f t="shared" si="12"/>
        <v>0</v>
      </c>
      <c r="L81" s="33">
        <f t="shared" si="13"/>
        <v>0</v>
      </c>
      <c r="M81" s="33">
        <f t="shared" ca="1" si="14"/>
        <v>-2.600879278960749E-3</v>
      </c>
      <c r="N81" s="33">
        <f t="shared" ca="1" si="15"/>
        <v>0</v>
      </c>
      <c r="O81" s="92">
        <f t="shared" ca="1" si="16"/>
        <v>0</v>
      </c>
      <c r="P81" s="33">
        <f t="shared" ca="1" si="17"/>
        <v>0</v>
      </c>
      <c r="Q81" s="33">
        <f t="shared" ca="1" si="18"/>
        <v>0</v>
      </c>
      <c r="R81" s="20">
        <f t="shared" ca="1" si="19"/>
        <v>2.600879278960749E-3</v>
      </c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</row>
    <row r="82" spans="1:35" x14ac:dyDescent="0.2">
      <c r="A82" s="89"/>
      <c r="B82" s="89"/>
      <c r="C82" s="89"/>
      <c r="D82" s="91">
        <f t="shared" si="5"/>
        <v>0</v>
      </c>
      <c r="E82" s="91">
        <f t="shared" si="6"/>
        <v>0</v>
      </c>
      <c r="F82" s="33">
        <f t="shared" si="7"/>
        <v>0</v>
      </c>
      <c r="G82" s="33">
        <f t="shared" si="8"/>
        <v>0</v>
      </c>
      <c r="H82" s="33">
        <f t="shared" si="9"/>
        <v>0</v>
      </c>
      <c r="I82" s="33">
        <f t="shared" si="10"/>
        <v>0</v>
      </c>
      <c r="J82" s="33">
        <f t="shared" si="11"/>
        <v>0</v>
      </c>
      <c r="K82" s="33">
        <f t="shared" si="12"/>
        <v>0</v>
      </c>
      <c r="L82" s="33">
        <f t="shared" si="13"/>
        <v>0</v>
      </c>
      <c r="M82" s="33">
        <f t="shared" ca="1" si="14"/>
        <v>-2.600879278960749E-3</v>
      </c>
      <c r="N82" s="33">
        <f t="shared" ca="1" si="15"/>
        <v>0</v>
      </c>
      <c r="O82" s="92">
        <f t="shared" ca="1" si="16"/>
        <v>0</v>
      </c>
      <c r="P82" s="33">
        <f t="shared" ca="1" si="17"/>
        <v>0</v>
      </c>
      <c r="Q82" s="33">
        <f t="shared" ca="1" si="18"/>
        <v>0</v>
      </c>
      <c r="R82" s="20">
        <f t="shared" ca="1" si="19"/>
        <v>2.600879278960749E-3</v>
      </c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</row>
    <row r="83" spans="1:35" x14ac:dyDescent="0.2">
      <c r="A83" s="89"/>
      <c r="B83" s="89"/>
      <c r="C83" s="89"/>
      <c r="D83" s="91">
        <f t="shared" si="5"/>
        <v>0</v>
      </c>
      <c r="E83" s="91">
        <f t="shared" si="6"/>
        <v>0</v>
      </c>
      <c r="F83" s="33">
        <f t="shared" si="7"/>
        <v>0</v>
      </c>
      <c r="G83" s="33">
        <f t="shared" si="8"/>
        <v>0</v>
      </c>
      <c r="H83" s="33">
        <f t="shared" si="9"/>
        <v>0</v>
      </c>
      <c r="I83" s="33">
        <f t="shared" si="10"/>
        <v>0</v>
      </c>
      <c r="J83" s="33">
        <f t="shared" si="11"/>
        <v>0</v>
      </c>
      <c r="K83" s="33">
        <f t="shared" si="12"/>
        <v>0</v>
      </c>
      <c r="L83" s="33">
        <f t="shared" si="13"/>
        <v>0</v>
      </c>
      <c r="M83" s="33">
        <f t="shared" ca="1" si="14"/>
        <v>-2.600879278960749E-3</v>
      </c>
      <c r="N83" s="33">
        <f t="shared" ca="1" si="15"/>
        <v>0</v>
      </c>
      <c r="O83" s="92">
        <f t="shared" ca="1" si="16"/>
        <v>0</v>
      </c>
      <c r="P83" s="33">
        <f t="shared" ca="1" si="17"/>
        <v>0</v>
      </c>
      <c r="Q83" s="33">
        <f t="shared" ca="1" si="18"/>
        <v>0</v>
      </c>
      <c r="R83" s="20">
        <f t="shared" ca="1" si="19"/>
        <v>2.600879278960749E-3</v>
      </c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</row>
    <row r="84" spans="1:35" x14ac:dyDescent="0.2">
      <c r="A84" s="89"/>
      <c r="B84" s="89"/>
      <c r="C84" s="89"/>
      <c r="D84" s="91">
        <f t="shared" si="5"/>
        <v>0</v>
      </c>
      <c r="E84" s="91">
        <f t="shared" si="6"/>
        <v>0</v>
      </c>
      <c r="F84" s="33">
        <f t="shared" si="7"/>
        <v>0</v>
      </c>
      <c r="G84" s="33">
        <f t="shared" si="8"/>
        <v>0</v>
      </c>
      <c r="H84" s="33">
        <f t="shared" si="9"/>
        <v>0</v>
      </c>
      <c r="I84" s="33">
        <f t="shared" si="10"/>
        <v>0</v>
      </c>
      <c r="J84" s="33">
        <f t="shared" si="11"/>
        <v>0</v>
      </c>
      <c r="K84" s="33">
        <f t="shared" si="12"/>
        <v>0</v>
      </c>
      <c r="L84" s="33">
        <f t="shared" si="13"/>
        <v>0</v>
      </c>
      <c r="M84" s="33">
        <f t="shared" ca="1" si="14"/>
        <v>-2.600879278960749E-3</v>
      </c>
      <c r="N84" s="33">
        <f t="shared" ca="1" si="15"/>
        <v>0</v>
      </c>
      <c r="O84" s="92">
        <f t="shared" ca="1" si="16"/>
        <v>0</v>
      </c>
      <c r="P84" s="33">
        <f t="shared" ca="1" si="17"/>
        <v>0</v>
      </c>
      <c r="Q84" s="33">
        <f t="shared" ca="1" si="18"/>
        <v>0</v>
      </c>
      <c r="R84" s="20">
        <f t="shared" ca="1" si="19"/>
        <v>2.600879278960749E-3</v>
      </c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</row>
    <row r="85" spans="1:35" x14ac:dyDescent="0.2">
      <c r="A85" s="89"/>
      <c r="B85" s="89"/>
      <c r="C85" s="89"/>
      <c r="D85" s="91">
        <f t="shared" ref="D85:D148" si="20">A85/A$18</f>
        <v>0</v>
      </c>
      <c r="E85" s="91">
        <f t="shared" ref="E85:E148" si="21">B85/B$18</f>
        <v>0</v>
      </c>
      <c r="F85" s="33">
        <f t="shared" ref="F85:F148" si="22">$C85*D85</f>
        <v>0</v>
      </c>
      <c r="G85" s="33">
        <f t="shared" ref="G85:G148" si="23">$C85*E85</f>
        <v>0</v>
      </c>
      <c r="H85" s="33">
        <f t="shared" ref="H85:H148" si="24">C85*D85*D85</f>
        <v>0</v>
      </c>
      <c r="I85" s="33">
        <f t="shared" ref="I85:I148" si="25">C85*D85*D85*D85</f>
        <v>0</v>
      </c>
      <c r="J85" s="33">
        <f t="shared" ref="J85:J148" si="26">C85*D85*D85*D85*D85</f>
        <v>0</v>
      </c>
      <c r="K85" s="33">
        <f t="shared" ref="K85:K148" si="27">C85*E85*D85</f>
        <v>0</v>
      </c>
      <c r="L85" s="33">
        <f t="shared" ref="L85:L148" si="28">C85*E85*D85*D85</f>
        <v>0</v>
      </c>
      <c r="M85" s="33">
        <f t="shared" ref="M85:M148" ca="1" si="29">+E$4+E$5*D85+E$6*D85^2</f>
        <v>-2.600879278960749E-3</v>
      </c>
      <c r="N85" s="33">
        <f t="shared" ref="N85:N148" ca="1" si="30">C85*(M85-E85)^2</f>
        <v>0</v>
      </c>
      <c r="O85" s="92">
        <f t="shared" ref="O85:O148" ca="1" si="31">(C85*O$1-O$2*F85+O$3*H85)^2</f>
        <v>0</v>
      </c>
      <c r="P85" s="33">
        <f t="shared" ref="P85:P148" ca="1" si="32">(-C85*O$2+O$4*F85-O$5*H85)^2</f>
        <v>0</v>
      </c>
      <c r="Q85" s="33">
        <f t="shared" ref="Q85:Q148" ca="1" si="33">+(C85*O$3-F85*O$5+H85*O$6)^2</f>
        <v>0</v>
      </c>
      <c r="R85" s="20">
        <f t="shared" ref="R85:R148" ca="1" si="34">+E85-M85</f>
        <v>2.600879278960749E-3</v>
      </c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</row>
    <row r="86" spans="1:35" x14ac:dyDescent="0.2">
      <c r="A86" s="89"/>
      <c r="B86" s="89"/>
      <c r="C86" s="89"/>
      <c r="D86" s="91">
        <f t="shared" si="20"/>
        <v>0</v>
      </c>
      <c r="E86" s="91">
        <f t="shared" si="21"/>
        <v>0</v>
      </c>
      <c r="F86" s="33">
        <f t="shared" si="22"/>
        <v>0</v>
      </c>
      <c r="G86" s="33">
        <f t="shared" si="23"/>
        <v>0</v>
      </c>
      <c r="H86" s="33">
        <f t="shared" si="24"/>
        <v>0</v>
      </c>
      <c r="I86" s="33">
        <f t="shared" si="25"/>
        <v>0</v>
      </c>
      <c r="J86" s="33">
        <f t="shared" si="26"/>
        <v>0</v>
      </c>
      <c r="K86" s="33">
        <f t="shared" si="27"/>
        <v>0</v>
      </c>
      <c r="L86" s="33">
        <f t="shared" si="28"/>
        <v>0</v>
      </c>
      <c r="M86" s="33">
        <f t="shared" ca="1" si="29"/>
        <v>-2.600879278960749E-3</v>
      </c>
      <c r="N86" s="33">
        <f t="shared" ca="1" si="30"/>
        <v>0</v>
      </c>
      <c r="O86" s="92">
        <f t="shared" ca="1" si="31"/>
        <v>0</v>
      </c>
      <c r="P86" s="33">
        <f t="shared" ca="1" si="32"/>
        <v>0</v>
      </c>
      <c r="Q86" s="33">
        <f t="shared" ca="1" si="33"/>
        <v>0</v>
      </c>
      <c r="R86" s="20">
        <f t="shared" ca="1" si="34"/>
        <v>2.600879278960749E-3</v>
      </c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</row>
    <row r="87" spans="1:35" x14ac:dyDescent="0.2">
      <c r="A87" s="89"/>
      <c r="B87" s="89"/>
      <c r="C87" s="89"/>
      <c r="D87" s="91">
        <f t="shared" si="20"/>
        <v>0</v>
      </c>
      <c r="E87" s="91">
        <f t="shared" si="21"/>
        <v>0</v>
      </c>
      <c r="F87" s="33">
        <f t="shared" si="22"/>
        <v>0</v>
      </c>
      <c r="G87" s="33">
        <f t="shared" si="23"/>
        <v>0</v>
      </c>
      <c r="H87" s="33">
        <f t="shared" si="24"/>
        <v>0</v>
      </c>
      <c r="I87" s="33">
        <f t="shared" si="25"/>
        <v>0</v>
      </c>
      <c r="J87" s="33">
        <f t="shared" si="26"/>
        <v>0</v>
      </c>
      <c r="K87" s="33">
        <f t="shared" si="27"/>
        <v>0</v>
      </c>
      <c r="L87" s="33">
        <f t="shared" si="28"/>
        <v>0</v>
      </c>
      <c r="M87" s="33">
        <f t="shared" ca="1" si="29"/>
        <v>-2.600879278960749E-3</v>
      </c>
      <c r="N87" s="33">
        <f t="shared" ca="1" si="30"/>
        <v>0</v>
      </c>
      <c r="O87" s="92">
        <f t="shared" ca="1" si="31"/>
        <v>0</v>
      </c>
      <c r="P87" s="33">
        <f t="shared" ca="1" si="32"/>
        <v>0</v>
      </c>
      <c r="Q87" s="33">
        <f t="shared" ca="1" si="33"/>
        <v>0</v>
      </c>
      <c r="R87" s="20">
        <f t="shared" ca="1" si="34"/>
        <v>2.600879278960749E-3</v>
      </c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</row>
    <row r="88" spans="1:35" x14ac:dyDescent="0.2">
      <c r="A88" s="89"/>
      <c r="B88" s="89"/>
      <c r="C88" s="89"/>
      <c r="D88" s="91">
        <f t="shared" si="20"/>
        <v>0</v>
      </c>
      <c r="E88" s="91">
        <f t="shared" si="21"/>
        <v>0</v>
      </c>
      <c r="F88" s="33">
        <f t="shared" si="22"/>
        <v>0</v>
      </c>
      <c r="G88" s="33">
        <f t="shared" si="23"/>
        <v>0</v>
      </c>
      <c r="H88" s="33">
        <f t="shared" si="24"/>
        <v>0</v>
      </c>
      <c r="I88" s="33">
        <f t="shared" si="25"/>
        <v>0</v>
      </c>
      <c r="J88" s="33">
        <f t="shared" si="26"/>
        <v>0</v>
      </c>
      <c r="K88" s="33">
        <f t="shared" si="27"/>
        <v>0</v>
      </c>
      <c r="L88" s="33">
        <f t="shared" si="28"/>
        <v>0</v>
      </c>
      <c r="M88" s="33">
        <f t="shared" ca="1" si="29"/>
        <v>-2.600879278960749E-3</v>
      </c>
      <c r="N88" s="33">
        <f t="shared" ca="1" si="30"/>
        <v>0</v>
      </c>
      <c r="O88" s="92">
        <f t="shared" ca="1" si="31"/>
        <v>0</v>
      </c>
      <c r="P88" s="33">
        <f t="shared" ca="1" si="32"/>
        <v>0</v>
      </c>
      <c r="Q88" s="33">
        <f t="shared" ca="1" si="33"/>
        <v>0</v>
      </c>
      <c r="R88" s="20">
        <f t="shared" ca="1" si="34"/>
        <v>2.600879278960749E-3</v>
      </c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</row>
    <row r="89" spans="1:35" x14ac:dyDescent="0.2">
      <c r="A89" s="89"/>
      <c r="B89" s="89"/>
      <c r="C89" s="89"/>
      <c r="D89" s="91">
        <f t="shared" si="20"/>
        <v>0</v>
      </c>
      <c r="E89" s="91">
        <f t="shared" si="21"/>
        <v>0</v>
      </c>
      <c r="F89" s="33">
        <f t="shared" si="22"/>
        <v>0</v>
      </c>
      <c r="G89" s="33">
        <f t="shared" si="23"/>
        <v>0</v>
      </c>
      <c r="H89" s="33">
        <f t="shared" si="24"/>
        <v>0</v>
      </c>
      <c r="I89" s="33">
        <f t="shared" si="25"/>
        <v>0</v>
      </c>
      <c r="J89" s="33">
        <f t="shared" si="26"/>
        <v>0</v>
      </c>
      <c r="K89" s="33">
        <f t="shared" si="27"/>
        <v>0</v>
      </c>
      <c r="L89" s="33">
        <f t="shared" si="28"/>
        <v>0</v>
      </c>
      <c r="M89" s="33">
        <f t="shared" ca="1" si="29"/>
        <v>-2.600879278960749E-3</v>
      </c>
      <c r="N89" s="33">
        <f t="shared" ca="1" si="30"/>
        <v>0</v>
      </c>
      <c r="O89" s="92">
        <f t="shared" ca="1" si="31"/>
        <v>0</v>
      </c>
      <c r="P89" s="33">
        <f t="shared" ca="1" si="32"/>
        <v>0</v>
      </c>
      <c r="Q89" s="33">
        <f t="shared" ca="1" si="33"/>
        <v>0</v>
      </c>
      <c r="R89" s="20">
        <f t="shared" ca="1" si="34"/>
        <v>2.600879278960749E-3</v>
      </c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</row>
    <row r="90" spans="1:35" x14ac:dyDescent="0.2">
      <c r="A90" s="89"/>
      <c r="B90" s="89"/>
      <c r="C90" s="89"/>
      <c r="D90" s="91">
        <f t="shared" si="20"/>
        <v>0</v>
      </c>
      <c r="E90" s="91">
        <f t="shared" si="21"/>
        <v>0</v>
      </c>
      <c r="F90" s="33">
        <f t="shared" si="22"/>
        <v>0</v>
      </c>
      <c r="G90" s="33">
        <f t="shared" si="23"/>
        <v>0</v>
      </c>
      <c r="H90" s="33">
        <f t="shared" si="24"/>
        <v>0</v>
      </c>
      <c r="I90" s="33">
        <f t="shared" si="25"/>
        <v>0</v>
      </c>
      <c r="J90" s="33">
        <f t="shared" si="26"/>
        <v>0</v>
      </c>
      <c r="K90" s="33">
        <f t="shared" si="27"/>
        <v>0</v>
      </c>
      <c r="L90" s="33">
        <f t="shared" si="28"/>
        <v>0</v>
      </c>
      <c r="M90" s="33">
        <f t="shared" ca="1" si="29"/>
        <v>-2.600879278960749E-3</v>
      </c>
      <c r="N90" s="33">
        <f t="shared" ca="1" si="30"/>
        <v>0</v>
      </c>
      <c r="O90" s="92">
        <f t="shared" ca="1" si="31"/>
        <v>0</v>
      </c>
      <c r="P90" s="33">
        <f t="shared" ca="1" si="32"/>
        <v>0</v>
      </c>
      <c r="Q90" s="33">
        <f t="shared" ca="1" si="33"/>
        <v>0</v>
      </c>
      <c r="R90" s="20">
        <f t="shared" ca="1" si="34"/>
        <v>2.600879278960749E-3</v>
      </c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</row>
    <row r="91" spans="1:35" x14ac:dyDescent="0.2">
      <c r="A91" s="89"/>
      <c r="B91" s="89"/>
      <c r="C91" s="89"/>
      <c r="D91" s="91">
        <f t="shared" si="20"/>
        <v>0</v>
      </c>
      <c r="E91" s="91">
        <f t="shared" si="21"/>
        <v>0</v>
      </c>
      <c r="F91" s="33">
        <f t="shared" si="22"/>
        <v>0</v>
      </c>
      <c r="G91" s="33">
        <f t="shared" si="23"/>
        <v>0</v>
      </c>
      <c r="H91" s="33">
        <f t="shared" si="24"/>
        <v>0</v>
      </c>
      <c r="I91" s="33">
        <f t="shared" si="25"/>
        <v>0</v>
      </c>
      <c r="J91" s="33">
        <f t="shared" si="26"/>
        <v>0</v>
      </c>
      <c r="K91" s="33">
        <f t="shared" si="27"/>
        <v>0</v>
      </c>
      <c r="L91" s="33">
        <f t="shared" si="28"/>
        <v>0</v>
      </c>
      <c r="M91" s="33">
        <f t="shared" ca="1" si="29"/>
        <v>-2.600879278960749E-3</v>
      </c>
      <c r="N91" s="33">
        <f t="shared" ca="1" si="30"/>
        <v>0</v>
      </c>
      <c r="O91" s="92">
        <f t="shared" ca="1" si="31"/>
        <v>0</v>
      </c>
      <c r="P91" s="33">
        <f t="shared" ca="1" si="32"/>
        <v>0</v>
      </c>
      <c r="Q91" s="33">
        <f t="shared" ca="1" si="33"/>
        <v>0</v>
      </c>
      <c r="R91" s="20">
        <f t="shared" ca="1" si="34"/>
        <v>2.600879278960749E-3</v>
      </c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</row>
    <row r="92" spans="1:35" x14ac:dyDescent="0.2">
      <c r="A92" s="89"/>
      <c r="B92" s="89"/>
      <c r="C92" s="89"/>
      <c r="D92" s="91">
        <f t="shared" si="20"/>
        <v>0</v>
      </c>
      <c r="E92" s="91">
        <f t="shared" si="21"/>
        <v>0</v>
      </c>
      <c r="F92" s="33">
        <f t="shared" si="22"/>
        <v>0</v>
      </c>
      <c r="G92" s="33">
        <f t="shared" si="23"/>
        <v>0</v>
      </c>
      <c r="H92" s="33">
        <f t="shared" si="24"/>
        <v>0</v>
      </c>
      <c r="I92" s="33">
        <f t="shared" si="25"/>
        <v>0</v>
      </c>
      <c r="J92" s="33">
        <f t="shared" si="26"/>
        <v>0</v>
      </c>
      <c r="K92" s="33">
        <f t="shared" si="27"/>
        <v>0</v>
      </c>
      <c r="L92" s="33">
        <f t="shared" si="28"/>
        <v>0</v>
      </c>
      <c r="M92" s="33">
        <f t="shared" ca="1" si="29"/>
        <v>-2.600879278960749E-3</v>
      </c>
      <c r="N92" s="33">
        <f t="shared" ca="1" si="30"/>
        <v>0</v>
      </c>
      <c r="O92" s="92">
        <f t="shared" ca="1" si="31"/>
        <v>0</v>
      </c>
      <c r="P92" s="33">
        <f t="shared" ca="1" si="32"/>
        <v>0</v>
      </c>
      <c r="Q92" s="33">
        <f t="shared" ca="1" si="33"/>
        <v>0</v>
      </c>
      <c r="R92" s="20">
        <f t="shared" ca="1" si="34"/>
        <v>2.600879278960749E-3</v>
      </c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</row>
    <row r="93" spans="1:35" x14ac:dyDescent="0.2">
      <c r="A93" s="89"/>
      <c r="B93" s="89"/>
      <c r="C93" s="89"/>
      <c r="D93" s="91">
        <f t="shared" si="20"/>
        <v>0</v>
      </c>
      <c r="E93" s="91">
        <f t="shared" si="21"/>
        <v>0</v>
      </c>
      <c r="F93" s="33">
        <f t="shared" si="22"/>
        <v>0</v>
      </c>
      <c r="G93" s="33">
        <f t="shared" si="23"/>
        <v>0</v>
      </c>
      <c r="H93" s="33">
        <f t="shared" si="24"/>
        <v>0</v>
      </c>
      <c r="I93" s="33">
        <f t="shared" si="25"/>
        <v>0</v>
      </c>
      <c r="J93" s="33">
        <f t="shared" si="26"/>
        <v>0</v>
      </c>
      <c r="K93" s="33">
        <f t="shared" si="27"/>
        <v>0</v>
      </c>
      <c r="L93" s="33">
        <f t="shared" si="28"/>
        <v>0</v>
      </c>
      <c r="M93" s="33">
        <f t="shared" ca="1" si="29"/>
        <v>-2.600879278960749E-3</v>
      </c>
      <c r="N93" s="33">
        <f t="shared" ca="1" si="30"/>
        <v>0</v>
      </c>
      <c r="O93" s="92">
        <f t="shared" ca="1" si="31"/>
        <v>0</v>
      </c>
      <c r="P93" s="33">
        <f t="shared" ca="1" si="32"/>
        <v>0</v>
      </c>
      <c r="Q93" s="33">
        <f t="shared" ca="1" si="33"/>
        <v>0</v>
      </c>
      <c r="R93" s="20">
        <f t="shared" ca="1" si="34"/>
        <v>2.600879278960749E-3</v>
      </c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</row>
    <row r="94" spans="1:35" x14ac:dyDescent="0.2">
      <c r="A94" s="89"/>
      <c r="B94" s="89"/>
      <c r="C94" s="89"/>
      <c r="D94" s="91">
        <f t="shared" si="20"/>
        <v>0</v>
      </c>
      <c r="E94" s="91">
        <f t="shared" si="21"/>
        <v>0</v>
      </c>
      <c r="F94" s="33">
        <f t="shared" si="22"/>
        <v>0</v>
      </c>
      <c r="G94" s="33">
        <f t="shared" si="23"/>
        <v>0</v>
      </c>
      <c r="H94" s="33">
        <f t="shared" si="24"/>
        <v>0</v>
      </c>
      <c r="I94" s="33">
        <f t="shared" si="25"/>
        <v>0</v>
      </c>
      <c r="J94" s="33">
        <f t="shared" si="26"/>
        <v>0</v>
      </c>
      <c r="K94" s="33">
        <f t="shared" si="27"/>
        <v>0</v>
      </c>
      <c r="L94" s="33">
        <f t="shared" si="28"/>
        <v>0</v>
      </c>
      <c r="M94" s="33">
        <f t="shared" ca="1" si="29"/>
        <v>-2.600879278960749E-3</v>
      </c>
      <c r="N94" s="33">
        <f t="shared" ca="1" si="30"/>
        <v>0</v>
      </c>
      <c r="O94" s="92">
        <f t="shared" ca="1" si="31"/>
        <v>0</v>
      </c>
      <c r="P94" s="33">
        <f t="shared" ca="1" si="32"/>
        <v>0</v>
      </c>
      <c r="Q94" s="33">
        <f t="shared" ca="1" si="33"/>
        <v>0</v>
      </c>
      <c r="R94" s="20">
        <f t="shared" ca="1" si="34"/>
        <v>2.600879278960749E-3</v>
      </c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</row>
    <row r="95" spans="1:35" x14ac:dyDescent="0.2">
      <c r="A95" s="89"/>
      <c r="B95" s="89"/>
      <c r="C95" s="89"/>
      <c r="D95" s="91">
        <f t="shared" si="20"/>
        <v>0</v>
      </c>
      <c r="E95" s="91">
        <f t="shared" si="21"/>
        <v>0</v>
      </c>
      <c r="F95" s="33">
        <f t="shared" si="22"/>
        <v>0</v>
      </c>
      <c r="G95" s="33">
        <f t="shared" si="23"/>
        <v>0</v>
      </c>
      <c r="H95" s="33">
        <f t="shared" si="24"/>
        <v>0</v>
      </c>
      <c r="I95" s="33">
        <f t="shared" si="25"/>
        <v>0</v>
      </c>
      <c r="J95" s="33">
        <f t="shared" si="26"/>
        <v>0</v>
      </c>
      <c r="K95" s="33">
        <f t="shared" si="27"/>
        <v>0</v>
      </c>
      <c r="L95" s="33">
        <f t="shared" si="28"/>
        <v>0</v>
      </c>
      <c r="M95" s="33">
        <f t="shared" ca="1" si="29"/>
        <v>-2.600879278960749E-3</v>
      </c>
      <c r="N95" s="33">
        <f t="shared" ca="1" si="30"/>
        <v>0</v>
      </c>
      <c r="O95" s="92">
        <f t="shared" ca="1" si="31"/>
        <v>0</v>
      </c>
      <c r="P95" s="33">
        <f t="shared" ca="1" si="32"/>
        <v>0</v>
      </c>
      <c r="Q95" s="33">
        <f t="shared" ca="1" si="33"/>
        <v>0</v>
      </c>
      <c r="R95" s="20">
        <f t="shared" ca="1" si="34"/>
        <v>2.600879278960749E-3</v>
      </c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</row>
    <row r="96" spans="1:35" x14ac:dyDescent="0.2">
      <c r="A96" s="89"/>
      <c r="B96" s="89"/>
      <c r="C96" s="89"/>
      <c r="D96" s="91">
        <f t="shared" si="20"/>
        <v>0</v>
      </c>
      <c r="E96" s="91">
        <f t="shared" si="21"/>
        <v>0</v>
      </c>
      <c r="F96" s="33">
        <f t="shared" si="22"/>
        <v>0</v>
      </c>
      <c r="G96" s="33">
        <f t="shared" si="23"/>
        <v>0</v>
      </c>
      <c r="H96" s="33">
        <f t="shared" si="24"/>
        <v>0</v>
      </c>
      <c r="I96" s="33">
        <f t="shared" si="25"/>
        <v>0</v>
      </c>
      <c r="J96" s="33">
        <f t="shared" si="26"/>
        <v>0</v>
      </c>
      <c r="K96" s="33">
        <f t="shared" si="27"/>
        <v>0</v>
      </c>
      <c r="L96" s="33">
        <f t="shared" si="28"/>
        <v>0</v>
      </c>
      <c r="M96" s="33">
        <f t="shared" ca="1" si="29"/>
        <v>-2.600879278960749E-3</v>
      </c>
      <c r="N96" s="33">
        <f t="shared" ca="1" si="30"/>
        <v>0</v>
      </c>
      <c r="O96" s="92">
        <f t="shared" ca="1" si="31"/>
        <v>0</v>
      </c>
      <c r="P96" s="33">
        <f t="shared" ca="1" si="32"/>
        <v>0</v>
      </c>
      <c r="Q96" s="33">
        <f t="shared" ca="1" si="33"/>
        <v>0</v>
      </c>
      <c r="R96" s="20">
        <f t="shared" ca="1" si="34"/>
        <v>2.600879278960749E-3</v>
      </c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</row>
    <row r="97" spans="1:35" x14ac:dyDescent="0.2">
      <c r="A97" s="89"/>
      <c r="B97" s="89"/>
      <c r="C97" s="89"/>
      <c r="D97" s="91">
        <f t="shared" si="20"/>
        <v>0</v>
      </c>
      <c r="E97" s="91">
        <f t="shared" si="21"/>
        <v>0</v>
      </c>
      <c r="F97" s="33">
        <f t="shared" si="22"/>
        <v>0</v>
      </c>
      <c r="G97" s="33">
        <f t="shared" si="23"/>
        <v>0</v>
      </c>
      <c r="H97" s="33">
        <f t="shared" si="24"/>
        <v>0</v>
      </c>
      <c r="I97" s="33">
        <f t="shared" si="25"/>
        <v>0</v>
      </c>
      <c r="J97" s="33">
        <f t="shared" si="26"/>
        <v>0</v>
      </c>
      <c r="K97" s="33">
        <f t="shared" si="27"/>
        <v>0</v>
      </c>
      <c r="L97" s="33">
        <f t="shared" si="28"/>
        <v>0</v>
      </c>
      <c r="M97" s="33">
        <f t="shared" ca="1" si="29"/>
        <v>-2.600879278960749E-3</v>
      </c>
      <c r="N97" s="33">
        <f t="shared" ca="1" si="30"/>
        <v>0</v>
      </c>
      <c r="O97" s="92">
        <f t="shared" ca="1" si="31"/>
        <v>0</v>
      </c>
      <c r="P97" s="33">
        <f t="shared" ca="1" si="32"/>
        <v>0</v>
      </c>
      <c r="Q97" s="33">
        <f t="shared" ca="1" si="33"/>
        <v>0</v>
      </c>
      <c r="R97" s="20">
        <f t="shared" ca="1" si="34"/>
        <v>2.600879278960749E-3</v>
      </c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</row>
    <row r="98" spans="1:35" x14ac:dyDescent="0.2">
      <c r="A98" s="89"/>
      <c r="B98" s="89"/>
      <c r="C98" s="89"/>
      <c r="D98" s="91">
        <f t="shared" si="20"/>
        <v>0</v>
      </c>
      <c r="E98" s="91">
        <f t="shared" si="21"/>
        <v>0</v>
      </c>
      <c r="F98" s="33">
        <f t="shared" si="22"/>
        <v>0</v>
      </c>
      <c r="G98" s="33">
        <f t="shared" si="23"/>
        <v>0</v>
      </c>
      <c r="H98" s="33">
        <f t="shared" si="24"/>
        <v>0</v>
      </c>
      <c r="I98" s="33">
        <f t="shared" si="25"/>
        <v>0</v>
      </c>
      <c r="J98" s="33">
        <f t="shared" si="26"/>
        <v>0</v>
      </c>
      <c r="K98" s="33">
        <f t="shared" si="27"/>
        <v>0</v>
      </c>
      <c r="L98" s="33">
        <f t="shared" si="28"/>
        <v>0</v>
      </c>
      <c r="M98" s="33">
        <f t="shared" ca="1" si="29"/>
        <v>-2.600879278960749E-3</v>
      </c>
      <c r="N98" s="33">
        <f t="shared" ca="1" si="30"/>
        <v>0</v>
      </c>
      <c r="O98" s="92">
        <f t="shared" ca="1" si="31"/>
        <v>0</v>
      </c>
      <c r="P98" s="33">
        <f t="shared" ca="1" si="32"/>
        <v>0</v>
      </c>
      <c r="Q98" s="33">
        <f t="shared" ca="1" si="33"/>
        <v>0</v>
      </c>
      <c r="R98" s="20">
        <f t="shared" ca="1" si="34"/>
        <v>2.600879278960749E-3</v>
      </c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</row>
    <row r="99" spans="1:35" x14ac:dyDescent="0.2">
      <c r="A99" s="89"/>
      <c r="B99" s="89"/>
      <c r="C99" s="89"/>
      <c r="D99" s="91">
        <f t="shared" si="20"/>
        <v>0</v>
      </c>
      <c r="E99" s="91">
        <f t="shared" si="21"/>
        <v>0</v>
      </c>
      <c r="F99" s="33">
        <f t="shared" si="22"/>
        <v>0</v>
      </c>
      <c r="G99" s="33">
        <f t="shared" si="23"/>
        <v>0</v>
      </c>
      <c r="H99" s="33">
        <f t="shared" si="24"/>
        <v>0</v>
      </c>
      <c r="I99" s="33">
        <f t="shared" si="25"/>
        <v>0</v>
      </c>
      <c r="J99" s="33">
        <f t="shared" si="26"/>
        <v>0</v>
      </c>
      <c r="K99" s="33">
        <f t="shared" si="27"/>
        <v>0</v>
      </c>
      <c r="L99" s="33">
        <f t="shared" si="28"/>
        <v>0</v>
      </c>
      <c r="M99" s="33">
        <f t="shared" ca="1" si="29"/>
        <v>-2.600879278960749E-3</v>
      </c>
      <c r="N99" s="33">
        <f t="shared" ca="1" si="30"/>
        <v>0</v>
      </c>
      <c r="O99" s="92">
        <f t="shared" ca="1" si="31"/>
        <v>0</v>
      </c>
      <c r="P99" s="33">
        <f t="shared" ca="1" si="32"/>
        <v>0</v>
      </c>
      <c r="Q99" s="33">
        <f t="shared" ca="1" si="33"/>
        <v>0</v>
      </c>
      <c r="R99" s="20">
        <f t="shared" ca="1" si="34"/>
        <v>2.600879278960749E-3</v>
      </c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</row>
    <row r="100" spans="1:35" x14ac:dyDescent="0.2">
      <c r="A100" s="89"/>
      <c r="B100" s="89"/>
      <c r="C100" s="89"/>
      <c r="D100" s="91">
        <f t="shared" si="20"/>
        <v>0</v>
      </c>
      <c r="E100" s="91">
        <f t="shared" si="21"/>
        <v>0</v>
      </c>
      <c r="F100" s="33">
        <f t="shared" si="22"/>
        <v>0</v>
      </c>
      <c r="G100" s="33">
        <f t="shared" si="23"/>
        <v>0</v>
      </c>
      <c r="H100" s="33">
        <f t="shared" si="24"/>
        <v>0</v>
      </c>
      <c r="I100" s="33">
        <f t="shared" si="25"/>
        <v>0</v>
      </c>
      <c r="J100" s="33">
        <f t="shared" si="26"/>
        <v>0</v>
      </c>
      <c r="K100" s="33">
        <f t="shared" si="27"/>
        <v>0</v>
      </c>
      <c r="L100" s="33">
        <f t="shared" si="28"/>
        <v>0</v>
      </c>
      <c r="M100" s="33">
        <f t="shared" ca="1" si="29"/>
        <v>-2.600879278960749E-3</v>
      </c>
      <c r="N100" s="33">
        <f t="shared" ca="1" si="30"/>
        <v>0</v>
      </c>
      <c r="O100" s="92">
        <f t="shared" ca="1" si="31"/>
        <v>0</v>
      </c>
      <c r="P100" s="33">
        <f t="shared" ca="1" si="32"/>
        <v>0</v>
      </c>
      <c r="Q100" s="33">
        <f t="shared" ca="1" si="33"/>
        <v>0</v>
      </c>
      <c r="R100" s="20">
        <f t="shared" ca="1" si="34"/>
        <v>2.600879278960749E-3</v>
      </c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</row>
    <row r="101" spans="1:35" x14ac:dyDescent="0.2">
      <c r="A101" s="89"/>
      <c r="B101" s="89"/>
      <c r="C101" s="89"/>
      <c r="D101" s="91">
        <f t="shared" si="20"/>
        <v>0</v>
      </c>
      <c r="E101" s="91">
        <f t="shared" si="21"/>
        <v>0</v>
      </c>
      <c r="F101" s="33">
        <f t="shared" si="22"/>
        <v>0</v>
      </c>
      <c r="G101" s="33">
        <f t="shared" si="23"/>
        <v>0</v>
      </c>
      <c r="H101" s="33">
        <f t="shared" si="24"/>
        <v>0</v>
      </c>
      <c r="I101" s="33">
        <f t="shared" si="25"/>
        <v>0</v>
      </c>
      <c r="J101" s="33">
        <f t="shared" si="26"/>
        <v>0</v>
      </c>
      <c r="K101" s="33">
        <f t="shared" si="27"/>
        <v>0</v>
      </c>
      <c r="L101" s="33">
        <f t="shared" si="28"/>
        <v>0</v>
      </c>
      <c r="M101" s="33">
        <f t="shared" ca="1" si="29"/>
        <v>-2.600879278960749E-3</v>
      </c>
      <c r="N101" s="33">
        <f t="shared" ca="1" si="30"/>
        <v>0</v>
      </c>
      <c r="O101" s="92">
        <f t="shared" ca="1" si="31"/>
        <v>0</v>
      </c>
      <c r="P101" s="33">
        <f t="shared" ca="1" si="32"/>
        <v>0</v>
      </c>
      <c r="Q101" s="33">
        <f t="shared" ca="1" si="33"/>
        <v>0</v>
      </c>
      <c r="R101" s="20">
        <f t="shared" ca="1" si="34"/>
        <v>2.600879278960749E-3</v>
      </c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</row>
    <row r="102" spans="1:35" x14ac:dyDescent="0.2">
      <c r="A102" s="89"/>
      <c r="B102" s="89"/>
      <c r="C102" s="89"/>
      <c r="D102" s="91">
        <f t="shared" si="20"/>
        <v>0</v>
      </c>
      <c r="E102" s="91">
        <f t="shared" si="21"/>
        <v>0</v>
      </c>
      <c r="F102" s="33">
        <f t="shared" si="22"/>
        <v>0</v>
      </c>
      <c r="G102" s="33">
        <f t="shared" si="23"/>
        <v>0</v>
      </c>
      <c r="H102" s="33">
        <f t="shared" si="24"/>
        <v>0</v>
      </c>
      <c r="I102" s="33">
        <f t="shared" si="25"/>
        <v>0</v>
      </c>
      <c r="J102" s="33">
        <f t="shared" si="26"/>
        <v>0</v>
      </c>
      <c r="K102" s="33">
        <f t="shared" si="27"/>
        <v>0</v>
      </c>
      <c r="L102" s="33">
        <f t="shared" si="28"/>
        <v>0</v>
      </c>
      <c r="M102" s="33">
        <f t="shared" ca="1" si="29"/>
        <v>-2.600879278960749E-3</v>
      </c>
      <c r="N102" s="33">
        <f t="shared" ca="1" si="30"/>
        <v>0</v>
      </c>
      <c r="O102" s="92">
        <f t="shared" ca="1" si="31"/>
        <v>0</v>
      </c>
      <c r="P102" s="33">
        <f t="shared" ca="1" si="32"/>
        <v>0</v>
      </c>
      <c r="Q102" s="33">
        <f t="shared" ca="1" si="33"/>
        <v>0</v>
      </c>
      <c r="R102" s="20">
        <f t="shared" ca="1" si="34"/>
        <v>2.600879278960749E-3</v>
      </c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</row>
    <row r="103" spans="1:35" x14ac:dyDescent="0.2">
      <c r="A103" s="89"/>
      <c r="B103" s="89"/>
      <c r="C103" s="89"/>
      <c r="D103" s="91">
        <f t="shared" si="20"/>
        <v>0</v>
      </c>
      <c r="E103" s="91">
        <f t="shared" si="21"/>
        <v>0</v>
      </c>
      <c r="F103" s="33">
        <f t="shared" si="22"/>
        <v>0</v>
      </c>
      <c r="G103" s="33">
        <f t="shared" si="23"/>
        <v>0</v>
      </c>
      <c r="H103" s="33">
        <f t="shared" si="24"/>
        <v>0</v>
      </c>
      <c r="I103" s="33">
        <f t="shared" si="25"/>
        <v>0</v>
      </c>
      <c r="J103" s="33">
        <f t="shared" si="26"/>
        <v>0</v>
      </c>
      <c r="K103" s="33">
        <f t="shared" si="27"/>
        <v>0</v>
      </c>
      <c r="L103" s="33">
        <f t="shared" si="28"/>
        <v>0</v>
      </c>
      <c r="M103" s="33">
        <f t="shared" ca="1" si="29"/>
        <v>-2.600879278960749E-3</v>
      </c>
      <c r="N103" s="33">
        <f t="shared" ca="1" si="30"/>
        <v>0</v>
      </c>
      <c r="O103" s="92">
        <f t="shared" ca="1" si="31"/>
        <v>0</v>
      </c>
      <c r="P103" s="33">
        <f t="shared" ca="1" si="32"/>
        <v>0</v>
      </c>
      <c r="Q103" s="33">
        <f t="shared" ca="1" si="33"/>
        <v>0</v>
      </c>
      <c r="R103" s="20">
        <f t="shared" ca="1" si="34"/>
        <v>2.600879278960749E-3</v>
      </c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</row>
    <row r="104" spans="1:35" x14ac:dyDescent="0.2">
      <c r="A104" s="89"/>
      <c r="B104" s="89"/>
      <c r="C104" s="89"/>
      <c r="D104" s="91">
        <f t="shared" si="20"/>
        <v>0</v>
      </c>
      <c r="E104" s="91">
        <f t="shared" si="21"/>
        <v>0</v>
      </c>
      <c r="F104" s="33">
        <f t="shared" si="22"/>
        <v>0</v>
      </c>
      <c r="G104" s="33">
        <f t="shared" si="23"/>
        <v>0</v>
      </c>
      <c r="H104" s="33">
        <f t="shared" si="24"/>
        <v>0</v>
      </c>
      <c r="I104" s="33">
        <f t="shared" si="25"/>
        <v>0</v>
      </c>
      <c r="J104" s="33">
        <f t="shared" si="26"/>
        <v>0</v>
      </c>
      <c r="K104" s="33">
        <f t="shared" si="27"/>
        <v>0</v>
      </c>
      <c r="L104" s="33">
        <f t="shared" si="28"/>
        <v>0</v>
      </c>
      <c r="M104" s="33">
        <f t="shared" ca="1" si="29"/>
        <v>-2.600879278960749E-3</v>
      </c>
      <c r="N104" s="33">
        <f t="shared" ca="1" si="30"/>
        <v>0</v>
      </c>
      <c r="O104" s="92">
        <f t="shared" ca="1" si="31"/>
        <v>0</v>
      </c>
      <c r="P104" s="33">
        <f t="shared" ca="1" si="32"/>
        <v>0</v>
      </c>
      <c r="Q104" s="33">
        <f t="shared" ca="1" si="33"/>
        <v>0</v>
      </c>
      <c r="R104" s="20">
        <f t="shared" ca="1" si="34"/>
        <v>2.600879278960749E-3</v>
      </c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</row>
    <row r="105" spans="1:35" x14ac:dyDescent="0.2">
      <c r="A105" s="89"/>
      <c r="B105" s="89"/>
      <c r="C105" s="89"/>
      <c r="D105" s="91">
        <f t="shared" si="20"/>
        <v>0</v>
      </c>
      <c r="E105" s="91">
        <f t="shared" si="21"/>
        <v>0</v>
      </c>
      <c r="F105" s="33">
        <f t="shared" si="22"/>
        <v>0</v>
      </c>
      <c r="G105" s="33">
        <f t="shared" si="23"/>
        <v>0</v>
      </c>
      <c r="H105" s="33">
        <f t="shared" si="24"/>
        <v>0</v>
      </c>
      <c r="I105" s="33">
        <f t="shared" si="25"/>
        <v>0</v>
      </c>
      <c r="J105" s="33">
        <f t="shared" si="26"/>
        <v>0</v>
      </c>
      <c r="K105" s="33">
        <f t="shared" si="27"/>
        <v>0</v>
      </c>
      <c r="L105" s="33">
        <f t="shared" si="28"/>
        <v>0</v>
      </c>
      <c r="M105" s="33">
        <f t="shared" ca="1" si="29"/>
        <v>-2.600879278960749E-3</v>
      </c>
      <c r="N105" s="33">
        <f t="shared" ca="1" si="30"/>
        <v>0</v>
      </c>
      <c r="O105" s="92">
        <f t="shared" ca="1" si="31"/>
        <v>0</v>
      </c>
      <c r="P105" s="33">
        <f t="shared" ca="1" si="32"/>
        <v>0</v>
      </c>
      <c r="Q105" s="33">
        <f t="shared" ca="1" si="33"/>
        <v>0</v>
      </c>
      <c r="R105" s="20">
        <f t="shared" ca="1" si="34"/>
        <v>2.600879278960749E-3</v>
      </c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</row>
    <row r="106" spans="1:35" x14ac:dyDescent="0.2">
      <c r="A106" s="89"/>
      <c r="B106" s="89"/>
      <c r="C106" s="89"/>
      <c r="D106" s="91">
        <f t="shared" si="20"/>
        <v>0</v>
      </c>
      <c r="E106" s="91">
        <f t="shared" si="21"/>
        <v>0</v>
      </c>
      <c r="F106" s="33">
        <f t="shared" si="22"/>
        <v>0</v>
      </c>
      <c r="G106" s="33">
        <f t="shared" si="23"/>
        <v>0</v>
      </c>
      <c r="H106" s="33">
        <f t="shared" si="24"/>
        <v>0</v>
      </c>
      <c r="I106" s="33">
        <f t="shared" si="25"/>
        <v>0</v>
      </c>
      <c r="J106" s="33">
        <f t="shared" si="26"/>
        <v>0</v>
      </c>
      <c r="K106" s="33">
        <f t="shared" si="27"/>
        <v>0</v>
      </c>
      <c r="L106" s="33">
        <f t="shared" si="28"/>
        <v>0</v>
      </c>
      <c r="M106" s="33">
        <f t="shared" ca="1" si="29"/>
        <v>-2.600879278960749E-3</v>
      </c>
      <c r="N106" s="33">
        <f t="shared" ca="1" si="30"/>
        <v>0</v>
      </c>
      <c r="O106" s="92">
        <f t="shared" ca="1" si="31"/>
        <v>0</v>
      </c>
      <c r="P106" s="33">
        <f t="shared" ca="1" si="32"/>
        <v>0</v>
      </c>
      <c r="Q106" s="33">
        <f t="shared" ca="1" si="33"/>
        <v>0</v>
      </c>
      <c r="R106" s="20">
        <f t="shared" ca="1" si="34"/>
        <v>2.600879278960749E-3</v>
      </c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</row>
    <row r="107" spans="1:35" x14ac:dyDescent="0.2">
      <c r="A107" s="89"/>
      <c r="B107" s="89"/>
      <c r="C107" s="89"/>
      <c r="D107" s="91">
        <f t="shared" si="20"/>
        <v>0</v>
      </c>
      <c r="E107" s="91">
        <f t="shared" si="21"/>
        <v>0</v>
      </c>
      <c r="F107" s="33">
        <f t="shared" si="22"/>
        <v>0</v>
      </c>
      <c r="G107" s="33">
        <f t="shared" si="23"/>
        <v>0</v>
      </c>
      <c r="H107" s="33">
        <f t="shared" si="24"/>
        <v>0</v>
      </c>
      <c r="I107" s="33">
        <f t="shared" si="25"/>
        <v>0</v>
      </c>
      <c r="J107" s="33">
        <f t="shared" si="26"/>
        <v>0</v>
      </c>
      <c r="K107" s="33">
        <f t="shared" si="27"/>
        <v>0</v>
      </c>
      <c r="L107" s="33">
        <f t="shared" si="28"/>
        <v>0</v>
      </c>
      <c r="M107" s="33">
        <f t="shared" ca="1" si="29"/>
        <v>-2.600879278960749E-3</v>
      </c>
      <c r="N107" s="33">
        <f t="shared" ca="1" si="30"/>
        <v>0</v>
      </c>
      <c r="O107" s="92">
        <f t="shared" ca="1" si="31"/>
        <v>0</v>
      </c>
      <c r="P107" s="33">
        <f t="shared" ca="1" si="32"/>
        <v>0</v>
      </c>
      <c r="Q107" s="33">
        <f t="shared" ca="1" si="33"/>
        <v>0</v>
      </c>
      <c r="R107" s="20">
        <f t="shared" ca="1" si="34"/>
        <v>2.600879278960749E-3</v>
      </c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</row>
    <row r="108" spans="1:35" x14ac:dyDescent="0.2">
      <c r="A108" s="89"/>
      <c r="B108" s="89"/>
      <c r="C108" s="89"/>
      <c r="D108" s="91">
        <f t="shared" si="20"/>
        <v>0</v>
      </c>
      <c r="E108" s="91">
        <f t="shared" si="21"/>
        <v>0</v>
      </c>
      <c r="F108" s="33">
        <f t="shared" si="22"/>
        <v>0</v>
      </c>
      <c r="G108" s="33">
        <f t="shared" si="23"/>
        <v>0</v>
      </c>
      <c r="H108" s="33">
        <f t="shared" si="24"/>
        <v>0</v>
      </c>
      <c r="I108" s="33">
        <f t="shared" si="25"/>
        <v>0</v>
      </c>
      <c r="J108" s="33">
        <f t="shared" si="26"/>
        <v>0</v>
      </c>
      <c r="K108" s="33">
        <f t="shared" si="27"/>
        <v>0</v>
      </c>
      <c r="L108" s="33">
        <f t="shared" si="28"/>
        <v>0</v>
      </c>
      <c r="M108" s="33">
        <f t="shared" ca="1" si="29"/>
        <v>-2.600879278960749E-3</v>
      </c>
      <c r="N108" s="33">
        <f t="shared" ca="1" si="30"/>
        <v>0</v>
      </c>
      <c r="O108" s="92">
        <f t="shared" ca="1" si="31"/>
        <v>0</v>
      </c>
      <c r="P108" s="33">
        <f t="shared" ca="1" si="32"/>
        <v>0</v>
      </c>
      <c r="Q108" s="33">
        <f t="shared" ca="1" si="33"/>
        <v>0</v>
      </c>
      <c r="R108" s="20">
        <f t="shared" ca="1" si="34"/>
        <v>2.600879278960749E-3</v>
      </c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</row>
    <row r="109" spans="1:35" x14ac:dyDescent="0.2">
      <c r="A109" s="89"/>
      <c r="B109" s="89"/>
      <c r="C109" s="89"/>
      <c r="D109" s="91">
        <f t="shared" si="20"/>
        <v>0</v>
      </c>
      <c r="E109" s="91">
        <f t="shared" si="21"/>
        <v>0</v>
      </c>
      <c r="F109" s="33">
        <f t="shared" si="22"/>
        <v>0</v>
      </c>
      <c r="G109" s="33">
        <f t="shared" si="23"/>
        <v>0</v>
      </c>
      <c r="H109" s="33">
        <f t="shared" si="24"/>
        <v>0</v>
      </c>
      <c r="I109" s="33">
        <f t="shared" si="25"/>
        <v>0</v>
      </c>
      <c r="J109" s="33">
        <f t="shared" si="26"/>
        <v>0</v>
      </c>
      <c r="K109" s="33">
        <f t="shared" si="27"/>
        <v>0</v>
      </c>
      <c r="L109" s="33">
        <f t="shared" si="28"/>
        <v>0</v>
      </c>
      <c r="M109" s="33">
        <f t="shared" ca="1" si="29"/>
        <v>-2.600879278960749E-3</v>
      </c>
      <c r="N109" s="33">
        <f t="shared" ca="1" si="30"/>
        <v>0</v>
      </c>
      <c r="O109" s="92">
        <f t="shared" ca="1" si="31"/>
        <v>0</v>
      </c>
      <c r="P109" s="33">
        <f t="shared" ca="1" si="32"/>
        <v>0</v>
      </c>
      <c r="Q109" s="33">
        <f t="shared" ca="1" si="33"/>
        <v>0</v>
      </c>
      <c r="R109" s="20">
        <f t="shared" ca="1" si="34"/>
        <v>2.600879278960749E-3</v>
      </c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</row>
    <row r="110" spans="1:35" x14ac:dyDescent="0.2">
      <c r="A110" s="89"/>
      <c r="B110" s="89"/>
      <c r="C110" s="89"/>
      <c r="D110" s="91">
        <f t="shared" si="20"/>
        <v>0</v>
      </c>
      <c r="E110" s="91">
        <f t="shared" si="21"/>
        <v>0</v>
      </c>
      <c r="F110" s="33">
        <f t="shared" si="22"/>
        <v>0</v>
      </c>
      <c r="G110" s="33">
        <f t="shared" si="23"/>
        <v>0</v>
      </c>
      <c r="H110" s="33">
        <f t="shared" si="24"/>
        <v>0</v>
      </c>
      <c r="I110" s="33">
        <f t="shared" si="25"/>
        <v>0</v>
      </c>
      <c r="J110" s="33">
        <f t="shared" si="26"/>
        <v>0</v>
      </c>
      <c r="K110" s="33">
        <f t="shared" si="27"/>
        <v>0</v>
      </c>
      <c r="L110" s="33">
        <f t="shared" si="28"/>
        <v>0</v>
      </c>
      <c r="M110" s="33">
        <f t="shared" ca="1" si="29"/>
        <v>-2.600879278960749E-3</v>
      </c>
      <c r="N110" s="33">
        <f t="shared" ca="1" si="30"/>
        <v>0</v>
      </c>
      <c r="O110" s="92">
        <f t="shared" ca="1" si="31"/>
        <v>0</v>
      </c>
      <c r="P110" s="33">
        <f t="shared" ca="1" si="32"/>
        <v>0</v>
      </c>
      <c r="Q110" s="33">
        <f t="shared" ca="1" si="33"/>
        <v>0</v>
      </c>
      <c r="R110" s="20">
        <f t="shared" ca="1" si="34"/>
        <v>2.600879278960749E-3</v>
      </c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</row>
    <row r="111" spans="1:35" x14ac:dyDescent="0.2">
      <c r="A111" s="89"/>
      <c r="B111" s="89"/>
      <c r="C111" s="89"/>
      <c r="D111" s="91">
        <f t="shared" si="20"/>
        <v>0</v>
      </c>
      <c r="E111" s="91">
        <f t="shared" si="21"/>
        <v>0</v>
      </c>
      <c r="F111" s="33">
        <f t="shared" si="22"/>
        <v>0</v>
      </c>
      <c r="G111" s="33">
        <f t="shared" si="23"/>
        <v>0</v>
      </c>
      <c r="H111" s="33">
        <f t="shared" si="24"/>
        <v>0</v>
      </c>
      <c r="I111" s="33">
        <f t="shared" si="25"/>
        <v>0</v>
      </c>
      <c r="J111" s="33">
        <f t="shared" si="26"/>
        <v>0</v>
      </c>
      <c r="K111" s="33">
        <f t="shared" si="27"/>
        <v>0</v>
      </c>
      <c r="L111" s="33">
        <f t="shared" si="28"/>
        <v>0</v>
      </c>
      <c r="M111" s="33">
        <f t="shared" ca="1" si="29"/>
        <v>-2.600879278960749E-3</v>
      </c>
      <c r="N111" s="33">
        <f t="shared" ca="1" si="30"/>
        <v>0</v>
      </c>
      <c r="O111" s="92">
        <f t="shared" ca="1" si="31"/>
        <v>0</v>
      </c>
      <c r="P111" s="33">
        <f t="shared" ca="1" si="32"/>
        <v>0</v>
      </c>
      <c r="Q111" s="33">
        <f t="shared" ca="1" si="33"/>
        <v>0</v>
      </c>
      <c r="R111" s="20">
        <f t="shared" ca="1" si="34"/>
        <v>2.600879278960749E-3</v>
      </c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</row>
    <row r="112" spans="1:35" x14ac:dyDescent="0.2">
      <c r="A112" s="89"/>
      <c r="B112" s="89"/>
      <c r="C112" s="89"/>
      <c r="D112" s="91">
        <f t="shared" si="20"/>
        <v>0</v>
      </c>
      <c r="E112" s="91">
        <f t="shared" si="21"/>
        <v>0</v>
      </c>
      <c r="F112" s="33">
        <f t="shared" si="22"/>
        <v>0</v>
      </c>
      <c r="G112" s="33">
        <f t="shared" si="23"/>
        <v>0</v>
      </c>
      <c r="H112" s="33">
        <f t="shared" si="24"/>
        <v>0</v>
      </c>
      <c r="I112" s="33">
        <f t="shared" si="25"/>
        <v>0</v>
      </c>
      <c r="J112" s="33">
        <f t="shared" si="26"/>
        <v>0</v>
      </c>
      <c r="K112" s="33">
        <f t="shared" si="27"/>
        <v>0</v>
      </c>
      <c r="L112" s="33">
        <f t="shared" si="28"/>
        <v>0</v>
      </c>
      <c r="M112" s="33">
        <f t="shared" ca="1" si="29"/>
        <v>-2.600879278960749E-3</v>
      </c>
      <c r="N112" s="33">
        <f t="shared" ca="1" si="30"/>
        <v>0</v>
      </c>
      <c r="O112" s="92">
        <f t="shared" ca="1" si="31"/>
        <v>0</v>
      </c>
      <c r="P112" s="33">
        <f t="shared" ca="1" si="32"/>
        <v>0</v>
      </c>
      <c r="Q112" s="33">
        <f t="shared" ca="1" si="33"/>
        <v>0</v>
      </c>
      <c r="R112" s="20">
        <f t="shared" ca="1" si="34"/>
        <v>2.600879278960749E-3</v>
      </c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</row>
    <row r="113" spans="1:35" x14ac:dyDescent="0.2">
      <c r="A113" s="89"/>
      <c r="B113" s="89"/>
      <c r="C113" s="89"/>
      <c r="D113" s="91">
        <f t="shared" si="20"/>
        <v>0</v>
      </c>
      <c r="E113" s="91">
        <f t="shared" si="21"/>
        <v>0</v>
      </c>
      <c r="F113" s="33">
        <f t="shared" si="22"/>
        <v>0</v>
      </c>
      <c r="G113" s="33">
        <f t="shared" si="23"/>
        <v>0</v>
      </c>
      <c r="H113" s="33">
        <f t="shared" si="24"/>
        <v>0</v>
      </c>
      <c r="I113" s="33">
        <f t="shared" si="25"/>
        <v>0</v>
      </c>
      <c r="J113" s="33">
        <f t="shared" si="26"/>
        <v>0</v>
      </c>
      <c r="K113" s="33">
        <f t="shared" si="27"/>
        <v>0</v>
      </c>
      <c r="L113" s="33">
        <f t="shared" si="28"/>
        <v>0</v>
      </c>
      <c r="M113" s="33">
        <f t="shared" ca="1" si="29"/>
        <v>-2.600879278960749E-3</v>
      </c>
      <c r="N113" s="33">
        <f t="shared" ca="1" si="30"/>
        <v>0</v>
      </c>
      <c r="O113" s="92">
        <f t="shared" ca="1" si="31"/>
        <v>0</v>
      </c>
      <c r="P113" s="33">
        <f t="shared" ca="1" si="32"/>
        <v>0</v>
      </c>
      <c r="Q113" s="33">
        <f t="shared" ca="1" si="33"/>
        <v>0</v>
      </c>
      <c r="R113" s="20">
        <f t="shared" ca="1" si="34"/>
        <v>2.600879278960749E-3</v>
      </c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</row>
    <row r="114" spans="1:35" x14ac:dyDescent="0.2">
      <c r="A114" s="89"/>
      <c r="B114" s="89"/>
      <c r="C114" s="89"/>
      <c r="D114" s="91">
        <f t="shared" si="20"/>
        <v>0</v>
      </c>
      <c r="E114" s="91">
        <f t="shared" si="21"/>
        <v>0</v>
      </c>
      <c r="F114" s="33">
        <f t="shared" si="22"/>
        <v>0</v>
      </c>
      <c r="G114" s="33">
        <f t="shared" si="23"/>
        <v>0</v>
      </c>
      <c r="H114" s="33">
        <f t="shared" si="24"/>
        <v>0</v>
      </c>
      <c r="I114" s="33">
        <f t="shared" si="25"/>
        <v>0</v>
      </c>
      <c r="J114" s="33">
        <f t="shared" si="26"/>
        <v>0</v>
      </c>
      <c r="K114" s="33">
        <f t="shared" si="27"/>
        <v>0</v>
      </c>
      <c r="L114" s="33">
        <f t="shared" si="28"/>
        <v>0</v>
      </c>
      <c r="M114" s="33">
        <f t="shared" ca="1" si="29"/>
        <v>-2.600879278960749E-3</v>
      </c>
      <c r="N114" s="33">
        <f t="shared" ca="1" si="30"/>
        <v>0</v>
      </c>
      <c r="O114" s="92">
        <f t="shared" ca="1" si="31"/>
        <v>0</v>
      </c>
      <c r="P114" s="33">
        <f t="shared" ca="1" si="32"/>
        <v>0</v>
      </c>
      <c r="Q114" s="33">
        <f t="shared" ca="1" si="33"/>
        <v>0</v>
      </c>
      <c r="R114" s="20">
        <f t="shared" ca="1" si="34"/>
        <v>2.600879278960749E-3</v>
      </c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</row>
    <row r="115" spans="1:35" x14ac:dyDescent="0.2">
      <c r="A115" s="89"/>
      <c r="B115" s="89"/>
      <c r="C115" s="89"/>
      <c r="D115" s="91">
        <f t="shared" si="20"/>
        <v>0</v>
      </c>
      <c r="E115" s="91">
        <f t="shared" si="21"/>
        <v>0</v>
      </c>
      <c r="F115" s="33">
        <f t="shared" si="22"/>
        <v>0</v>
      </c>
      <c r="G115" s="33">
        <f t="shared" si="23"/>
        <v>0</v>
      </c>
      <c r="H115" s="33">
        <f t="shared" si="24"/>
        <v>0</v>
      </c>
      <c r="I115" s="33">
        <f t="shared" si="25"/>
        <v>0</v>
      </c>
      <c r="J115" s="33">
        <f t="shared" si="26"/>
        <v>0</v>
      </c>
      <c r="K115" s="33">
        <f t="shared" si="27"/>
        <v>0</v>
      </c>
      <c r="L115" s="33">
        <f t="shared" si="28"/>
        <v>0</v>
      </c>
      <c r="M115" s="33">
        <f t="shared" ca="1" si="29"/>
        <v>-2.600879278960749E-3</v>
      </c>
      <c r="N115" s="33">
        <f t="shared" ca="1" si="30"/>
        <v>0</v>
      </c>
      <c r="O115" s="92">
        <f t="shared" ca="1" si="31"/>
        <v>0</v>
      </c>
      <c r="P115" s="33">
        <f t="shared" ca="1" si="32"/>
        <v>0</v>
      </c>
      <c r="Q115" s="33">
        <f t="shared" ca="1" si="33"/>
        <v>0</v>
      </c>
      <c r="R115" s="20">
        <f t="shared" ca="1" si="34"/>
        <v>2.600879278960749E-3</v>
      </c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</row>
    <row r="116" spans="1:35" x14ac:dyDescent="0.2">
      <c r="A116" s="89"/>
      <c r="B116" s="89"/>
      <c r="C116" s="89"/>
      <c r="D116" s="91">
        <f t="shared" si="20"/>
        <v>0</v>
      </c>
      <c r="E116" s="91">
        <f t="shared" si="21"/>
        <v>0</v>
      </c>
      <c r="F116" s="33">
        <f t="shared" si="22"/>
        <v>0</v>
      </c>
      <c r="G116" s="33">
        <f t="shared" si="23"/>
        <v>0</v>
      </c>
      <c r="H116" s="33">
        <f t="shared" si="24"/>
        <v>0</v>
      </c>
      <c r="I116" s="33">
        <f t="shared" si="25"/>
        <v>0</v>
      </c>
      <c r="J116" s="33">
        <f t="shared" si="26"/>
        <v>0</v>
      </c>
      <c r="K116" s="33">
        <f t="shared" si="27"/>
        <v>0</v>
      </c>
      <c r="L116" s="33">
        <f t="shared" si="28"/>
        <v>0</v>
      </c>
      <c r="M116" s="33">
        <f t="shared" ca="1" si="29"/>
        <v>-2.600879278960749E-3</v>
      </c>
      <c r="N116" s="33">
        <f t="shared" ca="1" si="30"/>
        <v>0</v>
      </c>
      <c r="O116" s="92">
        <f t="shared" ca="1" si="31"/>
        <v>0</v>
      </c>
      <c r="P116" s="33">
        <f t="shared" ca="1" si="32"/>
        <v>0</v>
      </c>
      <c r="Q116" s="33">
        <f t="shared" ca="1" si="33"/>
        <v>0</v>
      </c>
      <c r="R116" s="20">
        <f t="shared" ca="1" si="34"/>
        <v>2.600879278960749E-3</v>
      </c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</row>
    <row r="117" spans="1:35" x14ac:dyDescent="0.2">
      <c r="A117" s="89"/>
      <c r="B117" s="89"/>
      <c r="C117" s="89"/>
      <c r="D117" s="91">
        <f t="shared" si="20"/>
        <v>0</v>
      </c>
      <c r="E117" s="91">
        <f t="shared" si="21"/>
        <v>0</v>
      </c>
      <c r="F117" s="33">
        <f t="shared" si="22"/>
        <v>0</v>
      </c>
      <c r="G117" s="33">
        <f t="shared" si="23"/>
        <v>0</v>
      </c>
      <c r="H117" s="33">
        <f t="shared" si="24"/>
        <v>0</v>
      </c>
      <c r="I117" s="33">
        <f t="shared" si="25"/>
        <v>0</v>
      </c>
      <c r="J117" s="33">
        <f t="shared" si="26"/>
        <v>0</v>
      </c>
      <c r="K117" s="33">
        <f t="shared" si="27"/>
        <v>0</v>
      </c>
      <c r="L117" s="33">
        <f t="shared" si="28"/>
        <v>0</v>
      </c>
      <c r="M117" s="33">
        <f t="shared" ca="1" si="29"/>
        <v>-2.600879278960749E-3</v>
      </c>
      <c r="N117" s="33">
        <f t="shared" ca="1" si="30"/>
        <v>0</v>
      </c>
      <c r="O117" s="92">
        <f t="shared" ca="1" si="31"/>
        <v>0</v>
      </c>
      <c r="P117" s="33">
        <f t="shared" ca="1" si="32"/>
        <v>0</v>
      </c>
      <c r="Q117" s="33">
        <f t="shared" ca="1" si="33"/>
        <v>0</v>
      </c>
      <c r="R117" s="20">
        <f t="shared" ca="1" si="34"/>
        <v>2.600879278960749E-3</v>
      </c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</row>
    <row r="118" spans="1:35" x14ac:dyDescent="0.2">
      <c r="A118" s="89"/>
      <c r="B118" s="89"/>
      <c r="C118" s="89"/>
      <c r="D118" s="91">
        <f t="shared" si="20"/>
        <v>0</v>
      </c>
      <c r="E118" s="91">
        <f t="shared" si="21"/>
        <v>0</v>
      </c>
      <c r="F118" s="33">
        <f t="shared" si="22"/>
        <v>0</v>
      </c>
      <c r="G118" s="33">
        <f t="shared" si="23"/>
        <v>0</v>
      </c>
      <c r="H118" s="33">
        <f t="shared" si="24"/>
        <v>0</v>
      </c>
      <c r="I118" s="33">
        <f t="shared" si="25"/>
        <v>0</v>
      </c>
      <c r="J118" s="33">
        <f t="shared" si="26"/>
        <v>0</v>
      </c>
      <c r="K118" s="33">
        <f t="shared" si="27"/>
        <v>0</v>
      </c>
      <c r="L118" s="33">
        <f t="shared" si="28"/>
        <v>0</v>
      </c>
      <c r="M118" s="33">
        <f t="shared" ca="1" si="29"/>
        <v>-2.600879278960749E-3</v>
      </c>
      <c r="N118" s="33">
        <f t="shared" ca="1" si="30"/>
        <v>0</v>
      </c>
      <c r="O118" s="92">
        <f t="shared" ca="1" si="31"/>
        <v>0</v>
      </c>
      <c r="P118" s="33">
        <f t="shared" ca="1" si="32"/>
        <v>0</v>
      </c>
      <c r="Q118" s="33">
        <f t="shared" ca="1" si="33"/>
        <v>0</v>
      </c>
      <c r="R118" s="20">
        <f t="shared" ca="1" si="34"/>
        <v>2.600879278960749E-3</v>
      </c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</row>
    <row r="119" spans="1:35" x14ac:dyDescent="0.2">
      <c r="A119" s="89"/>
      <c r="B119" s="89"/>
      <c r="C119" s="89"/>
      <c r="D119" s="91">
        <f t="shared" si="20"/>
        <v>0</v>
      </c>
      <c r="E119" s="91">
        <f t="shared" si="21"/>
        <v>0</v>
      </c>
      <c r="F119" s="33">
        <f t="shared" si="22"/>
        <v>0</v>
      </c>
      <c r="G119" s="33">
        <f t="shared" si="23"/>
        <v>0</v>
      </c>
      <c r="H119" s="33">
        <f t="shared" si="24"/>
        <v>0</v>
      </c>
      <c r="I119" s="33">
        <f t="shared" si="25"/>
        <v>0</v>
      </c>
      <c r="J119" s="33">
        <f t="shared" si="26"/>
        <v>0</v>
      </c>
      <c r="K119" s="33">
        <f t="shared" si="27"/>
        <v>0</v>
      </c>
      <c r="L119" s="33">
        <f t="shared" si="28"/>
        <v>0</v>
      </c>
      <c r="M119" s="33">
        <f t="shared" ca="1" si="29"/>
        <v>-2.600879278960749E-3</v>
      </c>
      <c r="N119" s="33">
        <f t="shared" ca="1" si="30"/>
        <v>0</v>
      </c>
      <c r="O119" s="92">
        <f t="shared" ca="1" si="31"/>
        <v>0</v>
      </c>
      <c r="P119" s="33">
        <f t="shared" ca="1" si="32"/>
        <v>0</v>
      </c>
      <c r="Q119" s="33">
        <f t="shared" ca="1" si="33"/>
        <v>0</v>
      </c>
      <c r="R119" s="20">
        <f t="shared" ca="1" si="34"/>
        <v>2.600879278960749E-3</v>
      </c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</row>
    <row r="120" spans="1:35" x14ac:dyDescent="0.2">
      <c r="A120" s="89"/>
      <c r="B120" s="89"/>
      <c r="C120" s="89"/>
      <c r="D120" s="91">
        <f t="shared" si="20"/>
        <v>0</v>
      </c>
      <c r="E120" s="91">
        <f t="shared" si="21"/>
        <v>0</v>
      </c>
      <c r="F120" s="33">
        <f t="shared" si="22"/>
        <v>0</v>
      </c>
      <c r="G120" s="33">
        <f t="shared" si="23"/>
        <v>0</v>
      </c>
      <c r="H120" s="33">
        <f t="shared" si="24"/>
        <v>0</v>
      </c>
      <c r="I120" s="33">
        <f t="shared" si="25"/>
        <v>0</v>
      </c>
      <c r="J120" s="33">
        <f t="shared" si="26"/>
        <v>0</v>
      </c>
      <c r="K120" s="33">
        <f t="shared" si="27"/>
        <v>0</v>
      </c>
      <c r="L120" s="33">
        <f t="shared" si="28"/>
        <v>0</v>
      </c>
      <c r="M120" s="33">
        <f t="shared" ca="1" si="29"/>
        <v>-2.600879278960749E-3</v>
      </c>
      <c r="N120" s="33">
        <f t="shared" ca="1" si="30"/>
        <v>0</v>
      </c>
      <c r="O120" s="92">
        <f t="shared" ca="1" si="31"/>
        <v>0</v>
      </c>
      <c r="P120" s="33">
        <f t="shared" ca="1" si="32"/>
        <v>0</v>
      </c>
      <c r="Q120" s="33">
        <f t="shared" ca="1" si="33"/>
        <v>0</v>
      </c>
      <c r="R120" s="20">
        <f t="shared" ca="1" si="34"/>
        <v>2.600879278960749E-3</v>
      </c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</row>
    <row r="121" spans="1:35" x14ac:dyDescent="0.2">
      <c r="A121" s="89"/>
      <c r="B121" s="89"/>
      <c r="C121" s="89"/>
      <c r="D121" s="91">
        <f t="shared" si="20"/>
        <v>0</v>
      </c>
      <c r="E121" s="91">
        <f t="shared" si="21"/>
        <v>0</v>
      </c>
      <c r="F121" s="33">
        <f t="shared" si="22"/>
        <v>0</v>
      </c>
      <c r="G121" s="33">
        <f t="shared" si="23"/>
        <v>0</v>
      </c>
      <c r="H121" s="33">
        <f t="shared" si="24"/>
        <v>0</v>
      </c>
      <c r="I121" s="33">
        <f t="shared" si="25"/>
        <v>0</v>
      </c>
      <c r="J121" s="33">
        <f t="shared" si="26"/>
        <v>0</v>
      </c>
      <c r="K121" s="33">
        <f t="shared" si="27"/>
        <v>0</v>
      </c>
      <c r="L121" s="33">
        <f t="shared" si="28"/>
        <v>0</v>
      </c>
      <c r="M121" s="33">
        <f t="shared" ca="1" si="29"/>
        <v>-2.600879278960749E-3</v>
      </c>
      <c r="N121" s="33">
        <f t="shared" ca="1" si="30"/>
        <v>0</v>
      </c>
      <c r="O121" s="92">
        <f t="shared" ca="1" si="31"/>
        <v>0</v>
      </c>
      <c r="P121" s="33">
        <f t="shared" ca="1" si="32"/>
        <v>0</v>
      </c>
      <c r="Q121" s="33">
        <f t="shared" ca="1" si="33"/>
        <v>0</v>
      </c>
      <c r="R121" s="20">
        <f t="shared" ca="1" si="34"/>
        <v>2.600879278960749E-3</v>
      </c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</row>
    <row r="122" spans="1:35" x14ac:dyDescent="0.2">
      <c r="A122" s="89"/>
      <c r="B122" s="89"/>
      <c r="C122" s="89"/>
      <c r="D122" s="91">
        <f t="shared" si="20"/>
        <v>0</v>
      </c>
      <c r="E122" s="91">
        <f t="shared" si="21"/>
        <v>0</v>
      </c>
      <c r="F122" s="33">
        <f t="shared" si="22"/>
        <v>0</v>
      </c>
      <c r="G122" s="33">
        <f t="shared" si="23"/>
        <v>0</v>
      </c>
      <c r="H122" s="33">
        <f t="shared" si="24"/>
        <v>0</v>
      </c>
      <c r="I122" s="33">
        <f t="shared" si="25"/>
        <v>0</v>
      </c>
      <c r="J122" s="33">
        <f t="shared" si="26"/>
        <v>0</v>
      </c>
      <c r="K122" s="33">
        <f t="shared" si="27"/>
        <v>0</v>
      </c>
      <c r="L122" s="33">
        <f t="shared" si="28"/>
        <v>0</v>
      </c>
      <c r="M122" s="33">
        <f t="shared" ca="1" si="29"/>
        <v>-2.600879278960749E-3</v>
      </c>
      <c r="N122" s="33">
        <f t="shared" ca="1" si="30"/>
        <v>0</v>
      </c>
      <c r="O122" s="92">
        <f t="shared" ca="1" si="31"/>
        <v>0</v>
      </c>
      <c r="P122" s="33">
        <f t="shared" ca="1" si="32"/>
        <v>0</v>
      </c>
      <c r="Q122" s="33">
        <f t="shared" ca="1" si="33"/>
        <v>0</v>
      </c>
      <c r="R122" s="20">
        <f t="shared" ca="1" si="34"/>
        <v>2.600879278960749E-3</v>
      </c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</row>
    <row r="123" spans="1:35" x14ac:dyDescent="0.2">
      <c r="A123" s="89"/>
      <c r="B123" s="89"/>
      <c r="C123" s="89"/>
      <c r="D123" s="91">
        <f t="shared" si="20"/>
        <v>0</v>
      </c>
      <c r="E123" s="91">
        <f t="shared" si="21"/>
        <v>0</v>
      </c>
      <c r="F123" s="33">
        <f t="shared" si="22"/>
        <v>0</v>
      </c>
      <c r="G123" s="33">
        <f t="shared" si="23"/>
        <v>0</v>
      </c>
      <c r="H123" s="33">
        <f t="shared" si="24"/>
        <v>0</v>
      </c>
      <c r="I123" s="33">
        <f t="shared" si="25"/>
        <v>0</v>
      </c>
      <c r="J123" s="33">
        <f t="shared" si="26"/>
        <v>0</v>
      </c>
      <c r="K123" s="33">
        <f t="shared" si="27"/>
        <v>0</v>
      </c>
      <c r="L123" s="33">
        <f t="shared" si="28"/>
        <v>0</v>
      </c>
      <c r="M123" s="33">
        <f t="shared" ca="1" si="29"/>
        <v>-2.600879278960749E-3</v>
      </c>
      <c r="N123" s="33">
        <f t="shared" ca="1" si="30"/>
        <v>0</v>
      </c>
      <c r="O123" s="92">
        <f t="shared" ca="1" si="31"/>
        <v>0</v>
      </c>
      <c r="P123" s="33">
        <f t="shared" ca="1" si="32"/>
        <v>0</v>
      </c>
      <c r="Q123" s="33">
        <f t="shared" ca="1" si="33"/>
        <v>0</v>
      </c>
      <c r="R123" s="20">
        <f t="shared" ca="1" si="34"/>
        <v>2.600879278960749E-3</v>
      </c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</row>
    <row r="124" spans="1:35" x14ac:dyDescent="0.2">
      <c r="A124" s="89"/>
      <c r="B124" s="89"/>
      <c r="C124" s="89"/>
      <c r="D124" s="91">
        <f t="shared" si="20"/>
        <v>0</v>
      </c>
      <c r="E124" s="91">
        <f t="shared" si="21"/>
        <v>0</v>
      </c>
      <c r="F124" s="33">
        <f t="shared" si="22"/>
        <v>0</v>
      </c>
      <c r="G124" s="33">
        <f t="shared" si="23"/>
        <v>0</v>
      </c>
      <c r="H124" s="33">
        <f t="shared" si="24"/>
        <v>0</v>
      </c>
      <c r="I124" s="33">
        <f t="shared" si="25"/>
        <v>0</v>
      </c>
      <c r="J124" s="33">
        <f t="shared" si="26"/>
        <v>0</v>
      </c>
      <c r="K124" s="33">
        <f t="shared" si="27"/>
        <v>0</v>
      </c>
      <c r="L124" s="33">
        <f t="shared" si="28"/>
        <v>0</v>
      </c>
      <c r="M124" s="33">
        <f t="shared" ca="1" si="29"/>
        <v>-2.600879278960749E-3</v>
      </c>
      <c r="N124" s="33">
        <f t="shared" ca="1" si="30"/>
        <v>0</v>
      </c>
      <c r="O124" s="92">
        <f t="shared" ca="1" si="31"/>
        <v>0</v>
      </c>
      <c r="P124" s="33">
        <f t="shared" ca="1" si="32"/>
        <v>0</v>
      </c>
      <c r="Q124" s="33">
        <f t="shared" ca="1" si="33"/>
        <v>0</v>
      </c>
      <c r="R124" s="20">
        <f t="shared" ca="1" si="34"/>
        <v>2.600879278960749E-3</v>
      </c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</row>
    <row r="125" spans="1:35" x14ac:dyDescent="0.2">
      <c r="A125" s="89"/>
      <c r="B125" s="89"/>
      <c r="C125" s="89"/>
      <c r="D125" s="91">
        <f t="shared" si="20"/>
        <v>0</v>
      </c>
      <c r="E125" s="91">
        <f t="shared" si="21"/>
        <v>0</v>
      </c>
      <c r="F125" s="33">
        <f t="shared" si="22"/>
        <v>0</v>
      </c>
      <c r="G125" s="33">
        <f t="shared" si="23"/>
        <v>0</v>
      </c>
      <c r="H125" s="33">
        <f t="shared" si="24"/>
        <v>0</v>
      </c>
      <c r="I125" s="33">
        <f t="shared" si="25"/>
        <v>0</v>
      </c>
      <c r="J125" s="33">
        <f t="shared" si="26"/>
        <v>0</v>
      </c>
      <c r="K125" s="33">
        <f t="shared" si="27"/>
        <v>0</v>
      </c>
      <c r="L125" s="33">
        <f t="shared" si="28"/>
        <v>0</v>
      </c>
      <c r="M125" s="33">
        <f t="shared" ca="1" si="29"/>
        <v>-2.600879278960749E-3</v>
      </c>
      <c r="N125" s="33">
        <f t="shared" ca="1" si="30"/>
        <v>0</v>
      </c>
      <c r="O125" s="92">
        <f t="shared" ca="1" si="31"/>
        <v>0</v>
      </c>
      <c r="P125" s="33">
        <f t="shared" ca="1" si="32"/>
        <v>0</v>
      </c>
      <c r="Q125" s="33">
        <f t="shared" ca="1" si="33"/>
        <v>0</v>
      </c>
      <c r="R125" s="20">
        <f t="shared" ca="1" si="34"/>
        <v>2.600879278960749E-3</v>
      </c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</row>
    <row r="126" spans="1:35" x14ac:dyDescent="0.2">
      <c r="A126" s="89"/>
      <c r="B126" s="89"/>
      <c r="C126" s="89"/>
      <c r="D126" s="91">
        <f t="shared" si="20"/>
        <v>0</v>
      </c>
      <c r="E126" s="91">
        <f t="shared" si="21"/>
        <v>0</v>
      </c>
      <c r="F126" s="33">
        <f t="shared" si="22"/>
        <v>0</v>
      </c>
      <c r="G126" s="33">
        <f t="shared" si="23"/>
        <v>0</v>
      </c>
      <c r="H126" s="33">
        <f t="shared" si="24"/>
        <v>0</v>
      </c>
      <c r="I126" s="33">
        <f t="shared" si="25"/>
        <v>0</v>
      </c>
      <c r="J126" s="33">
        <f t="shared" si="26"/>
        <v>0</v>
      </c>
      <c r="K126" s="33">
        <f t="shared" si="27"/>
        <v>0</v>
      </c>
      <c r="L126" s="33">
        <f t="shared" si="28"/>
        <v>0</v>
      </c>
      <c r="M126" s="33">
        <f t="shared" ca="1" si="29"/>
        <v>-2.600879278960749E-3</v>
      </c>
      <c r="N126" s="33">
        <f t="shared" ca="1" si="30"/>
        <v>0</v>
      </c>
      <c r="O126" s="92">
        <f t="shared" ca="1" si="31"/>
        <v>0</v>
      </c>
      <c r="P126" s="33">
        <f t="shared" ca="1" si="32"/>
        <v>0</v>
      </c>
      <c r="Q126" s="33">
        <f t="shared" ca="1" si="33"/>
        <v>0</v>
      </c>
      <c r="R126" s="20">
        <f t="shared" ca="1" si="34"/>
        <v>2.600879278960749E-3</v>
      </c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</row>
    <row r="127" spans="1:35" x14ac:dyDescent="0.2">
      <c r="A127" s="89"/>
      <c r="B127" s="89"/>
      <c r="C127" s="89"/>
      <c r="D127" s="91">
        <f t="shared" si="20"/>
        <v>0</v>
      </c>
      <c r="E127" s="91">
        <f t="shared" si="21"/>
        <v>0</v>
      </c>
      <c r="F127" s="33">
        <f t="shared" si="22"/>
        <v>0</v>
      </c>
      <c r="G127" s="33">
        <f t="shared" si="23"/>
        <v>0</v>
      </c>
      <c r="H127" s="33">
        <f t="shared" si="24"/>
        <v>0</v>
      </c>
      <c r="I127" s="33">
        <f t="shared" si="25"/>
        <v>0</v>
      </c>
      <c r="J127" s="33">
        <f t="shared" si="26"/>
        <v>0</v>
      </c>
      <c r="K127" s="33">
        <f t="shared" si="27"/>
        <v>0</v>
      </c>
      <c r="L127" s="33">
        <f t="shared" si="28"/>
        <v>0</v>
      </c>
      <c r="M127" s="33">
        <f t="shared" ca="1" si="29"/>
        <v>-2.600879278960749E-3</v>
      </c>
      <c r="N127" s="33">
        <f t="shared" ca="1" si="30"/>
        <v>0</v>
      </c>
      <c r="O127" s="92">
        <f t="shared" ca="1" si="31"/>
        <v>0</v>
      </c>
      <c r="P127" s="33">
        <f t="shared" ca="1" si="32"/>
        <v>0</v>
      </c>
      <c r="Q127" s="33">
        <f t="shared" ca="1" si="33"/>
        <v>0</v>
      </c>
      <c r="R127" s="20">
        <f t="shared" ca="1" si="34"/>
        <v>2.600879278960749E-3</v>
      </c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</row>
    <row r="128" spans="1:35" x14ac:dyDescent="0.2">
      <c r="A128" s="89"/>
      <c r="B128" s="89"/>
      <c r="C128" s="89"/>
      <c r="D128" s="91">
        <f t="shared" si="20"/>
        <v>0</v>
      </c>
      <c r="E128" s="91">
        <f t="shared" si="21"/>
        <v>0</v>
      </c>
      <c r="F128" s="33">
        <f t="shared" si="22"/>
        <v>0</v>
      </c>
      <c r="G128" s="33">
        <f t="shared" si="23"/>
        <v>0</v>
      </c>
      <c r="H128" s="33">
        <f t="shared" si="24"/>
        <v>0</v>
      </c>
      <c r="I128" s="33">
        <f t="shared" si="25"/>
        <v>0</v>
      </c>
      <c r="J128" s="33">
        <f t="shared" si="26"/>
        <v>0</v>
      </c>
      <c r="K128" s="33">
        <f t="shared" si="27"/>
        <v>0</v>
      </c>
      <c r="L128" s="33">
        <f t="shared" si="28"/>
        <v>0</v>
      </c>
      <c r="M128" s="33">
        <f t="shared" ca="1" si="29"/>
        <v>-2.600879278960749E-3</v>
      </c>
      <c r="N128" s="33">
        <f t="shared" ca="1" si="30"/>
        <v>0</v>
      </c>
      <c r="O128" s="92">
        <f t="shared" ca="1" si="31"/>
        <v>0</v>
      </c>
      <c r="P128" s="33">
        <f t="shared" ca="1" si="32"/>
        <v>0</v>
      </c>
      <c r="Q128" s="33">
        <f t="shared" ca="1" si="33"/>
        <v>0</v>
      </c>
      <c r="R128" s="20">
        <f t="shared" ca="1" si="34"/>
        <v>2.600879278960749E-3</v>
      </c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</row>
    <row r="129" spans="1:35" x14ac:dyDescent="0.2">
      <c r="A129" s="89"/>
      <c r="B129" s="89"/>
      <c r="C129" s="89"/>
      <c r="D129" s="91">
        <f t="shared" si="20"/>
        <v>0</v>
      </c>
      <c r="E129" s="91">
        <f t="shared" si="21"/>
        <v>0</v>
      </c>
      <c r="F129" s="33">
        <f t="shared" si="22"/>
        <v>0</v>
      </c>
      <c r="G129" s="33">
        <f t="shared" si="23"/>
        <v>0</v>
      </c>
      <c r="H129" s="33">
        <f t="shared" si="24"/>
        <v>0</v>
      </c>
      <c r="I129" s="33">
        <f t="shared" si="25"/>
        <v>0</v>
      </c>
      <c r="J129" s="33">
        <f t="shared" si="26"/>
        <v>0</v>
      </c>
      <c r="K129" s="33">
        <f t="shared" si="27"/>
        <v>0</v>
      </c>
      <c r="L129" s="33">
        <f t="shared" si="28"/>
        <v>0</v>
      </c>
      <c r="M129" s="33">
        <f t="shared" ca="1" si="29"/>
        <v>-2.600879278960749E-3</v>
      </c>
      <c r="N129" s="33">
        <f t="shared" ca="1" si="30"/>
        <v>0</v>
      </c>
      <c r="O129" s="92">
        <f t="shared" ca="1" si="31"/>
        <v>0</v>
      </c>
      <c r="P129" s="33">
        <f t="shared" ca="1" si="32"/>
        <v>0</v>
      </c>
      <c r="Q129" s="33">
        <f t="shared" ca="1" si="33"/>
        <v>0</v>
      </c>
      <c r="R129" s="20">
        <f t="shared" ca="1" si="34"/>
        <v>2.600879278960749E-3</v>
      </c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</row>
    <row r="130" spans="1:35" x14ac:dyDescent="0.2">
      <c r="A130" s="89"/>
      <c r="B130" s="89"/>
      <c r="C130" s="89"/>
      <c r="D130" s="91">
        <f t="shared" si="20"/>
        <v>0</v>
      </c>
      <c r="E130" s="91">
        <f t="shared" si="21"/>
        <v>0</v>
      </c>
      <c r="F130" s="33">
        <f t="shared" si="22"/>
        <v>0</v>
      </c>
      <c r="G130" s="33">
        <f t="shared" si="23"/>
        <v>0</v>
      </c>
      <c r="H130" s="33">
        <f t="shared" si="24"/>
        <v>0</v>
      </c>
      <c r="I130" s="33">
        <f t="shared" si="25"/>
        <v>0</v>
      </c>
      <c r="J130" s="33">
        <f t="shared" si="26"/>
        <v>0</v>
      </c>
      <c r="K130" s="33">
        <f t="shared" si="27"/>
        <v>0</v>
      </c>
      <c r="L130" s="33">
        <f t="shared" si="28"/>
        <v>0</v>
      </c>
      <c r="M130" s="33">
        <f t="shared" ca="1" si="29"/>
        <v>-2.600879278960749E-3</v>
      </c>
      <c r="N130" s="33">
        <f t="shared" ca="1" si="30"/>
        <v>0</v>
      </c>
      <c r="O130" s="92">
        <f t="shared" ca="1" si="31"/>
        <v>0</v>
      </c>
      <c r="P130" s="33">
        <f t="shared" ca="1" si="32"/>
        <v>0</v>
      </c>
      <c r="Q130" s="33">
        <f t="shared" ca="1" si="33"/>
        <v>0</v>
      </c>
      <c r="R130" s="20">
        <f t="shared" ca="1" si="34"/>
        <v>2.600879278960749E-3</v>
      </c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</row>
    <row r="131" spans="1:35" x14ac:dyDescent="0.2">
      <c r="A131" s="89"/>
      <c r="B131" s="89"/>
      <c r="C131" s="89"/>
      <c r="D131" s="91">
        <f t="shared" si="20"/>
        <v>0</v>
      </c>
      <c r="E131" s="91">
        <f t="shared" si="21"/>
        <v>0</v>
      </c>
      <c r="F131" s="33">
        <f t="shared" si="22"/>
        <v>0</v>
      </c>
      <c r="G131" s="33">
        <f t="shared" si="23"/>
        <v>0</v>
      </c>
      <c r="H131" s="33">
        <f t="shared" si="24"/>
        <v>0</v>
      </c>
      <c r="I131" s="33">
        <f t="shared" si="25"/>
        <v>0</v>
      </c>
      <c r="J131" s="33">
        <f t="shared" si="26"/>
        <v>0</v>
      </c>
      <c r="K131" s="33">
        <f t="shared" si="27"/>
        <v>0</v>
      </c>
      <c r="L131" s="33">
        <f t="shared" si="28"/>
        <v>0</v>
      </c>
      <c r="M131" s="33">
        <f t="shared" ca="1" si="29"/>
        <v>-2.600879278960749E-3</v>
      </c>
      <c r="N131" s="33">
        <f t="shared" ca="1" si="30"/>
        <v>0</v>
      </c>
      <c r="O131" s="92">
        <f t="shared" ca="1" si="31"/>
        <v>0</v>
      </c>
      <c r="P131" s="33">
        <f t="shared" ca="1" si="32"/>
        <v>0</v>
      </c>
      <c r="Q131" s="33">
        <f t="shared" ca="1" si="33"/>
        <v>0</v>
      </c>
      <c r="R131" s="20">
        <f t="shared" ca="1" si="34"/>
        <v>2.600879278960749E-3</v>
      </c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</row>
    <row r="132" spans="1:35" x14ac:dyDescent="0.2">
      <c r="A132" s="89"/>
      <c r="B132" s="89"/>
      <c r="C132" s="89"/>
      <c r="D132" s="91">
        <f t="shared" si="20"/>
        <v>0</v>
      </c>
      <c r="E132" s="91">
        <f t="shared" si="21"/>
        <v>0</v>
      </c>
      <c r="F132" s="33">
        <f t="shared" si="22"/>
        <v>0</v>
      </c>
      <c r="G132" s="33">
        <f t="shared" si="23"/>
        <v>0</v>
      </c>
      <c r="H132" s="33">
        <f t="shared" si="24"/>
        <v>0</v>
      </c>
      <c r="I132" s="33">
        <f t="shared" si="25"/>
        <v>0</v>
      </c>
      <c r="J132" s="33">
        <f t="shared" si="26"/>
        <v>0</v>
      </c>
      <c r="K132" s="33">
        <f t="shared" si="27"/>
        <v>0</v>
      </c>
      <c r="L132" s="33">
        <f t="shared" si="28"/>
        <v>0</v>
      </c>
      <c r="M132" s="33">
        <f t="shared" ca="1" si="29"/>
        <v>-2.600879278960749E-3</v>
      </c>
      <c r="N132" s="33">
        <f t="shared" ca="1" si="30"/>
        <v>0</v>
      </c>
      <c r="O132" s="92">
        <f t="shared" ca="1" si="31"/>
        <v>0</v>
      </c>
      <c r="P132" s="33">
        <f t="shared" ca="1" si="32"/>
        <v>0</v>
      </c>
      <c r="Q132" s="33">
        <f t="shared" ca="1" si="33"/>
        <v>0</v>
      </c>
      <c r="R132" s="20">
        <f t="shared" ca="1" si="34"/>
        <v>2.600879278960749E-3</v>
      </c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</row>
    <row r="133" spans="1:35" x14ac:dyDescent="0.2">
      <c r="A133" s="89"/>
      <c r="B133" s="89"/>
      <c r="C133" s="89"/>
      <c r="D133" s="91">
        <f t="shared" si="20"/>
        <v>0</v>
      </c>
      <c r="E133" s="91">
        <f t="shared" si="21"/>
        <v>0</v>
      </c>
      <c r="F133" s="33">
        <f t="shared" si="22"/>
        <v>0</v>
      </c>
      <c r="G133" s="33">
        <f t="shared" si="23"/>
        <v>0</v>
      </c>
      <c r="H133" s="33">
        <f t="shared" si="24"/>
        <v>0</v>
      </c>
      <c r="I133" s="33">
        <f t="shared" si="25"/>
        <v>0</v>
      </c>
      <c r="J133" s="33">
        <f t="shared" si="26"/>
        <v>0</v>
      </c>
      <c r="K133" s="33">
        <f t="shared" si="27"/>
        <v>0</v>
      </c>
      <c r="L133" s="33">
        <f t="shared" si="28"/>
        <v>0</v>
      </c>
      <c r="M133" s="33">
        <f t="shared" ca="1" si="29"/>
        <v>-2.600879278960749E-3</v>
      </c>
      <c r="N133" s="33">
        <f t="shared" ca="1" si="30"/>
        <v>0</v>
      </c>
      <c r="O133" s="92">
        <f t="shared" ca="1" si="31"/>
        <v>0</v>
      </c>
      <c r="P133" s="33">
        <f t="shared" ca="1" si="32"/>
        <v>0</v>
      </c>
      <c r="Q133" s="33">
        <f t="shared" ca="1" si="33"/>
        <v>0</v>
      </c>
      <c r="R133" s="20">
        <f t="shared" ca="1" si="34"/>
        <v>2.600879278960749E-3</v>
      </c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</row>
    <row r="134" spans="1:35" x14ac:dyDescent="0.2">
      <c r="A134" s="89"/>
      <c r="B134" s="89"/>
      <c r="C134" s="89"/>
      <c r="D134" s="91">
        <f t="shared" si="20"/>
        <v>0</v>
      </c>
      <c r="E134" s="91">
        <f t="shared" si="21"/>
        <v>0</v>
      </c>
      <c r="F134" s="33">
        <f t="shared" si="22"/>
        <v>0</v>
      </c>
      <c r="G134" s="33">
        <f t="shared" si="23"/>
        <v>0</v>
      </c>
      <c r="H134" s="33">
        <f t="shared" si="24"/>
        <v>0</v>
      </c>
      <c r="I134" s="33">
        <f t="shared" si="25"/>
        <v>0</v>
      </c>
      <c r="J134" s="33">
        <f t="shared" si="26"/>
        <v>0</v>
      </c>
      <c r="K134" s="33">
        <f t="shared" si="27"/>
        <v>0</v>
      </c>
      <c r="L134" s="33">
        <f t="shared" si="28"/>
        <v>0</v>
      </c>
      <c r="M134" s="33">
        <f t="shared" ca="1" si="29"/>
        <v>-2.600879278960749E-3</v>
      </c>
      <c r="N134" s="33">
        <f t="shared" ca="1" si="30"/>
        <v>0</v>
      </c>
      <c r="O134" s="92">
        <f t="shared" ca="1" si="31"/>
        <v>0</v>
      </c>
      <c r="P134" s="33">
        <f t="shared" ca="1" si="32"/>
        <v>0</v>
      </c>
      <c r="Q134" s="33">
        <f t="shared" ca="1" si="33"/>
        <v>0</v>
      </c>
      <c r="R134" s="20">
        <f t="shared" ca="1" si="34"/>
        <v>2.600879278960749E-3</v>
      </c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</row>
    <row r="135" spans="1:35" x14ac:dyDescent="0.2">
      <c r="A135" s="89"/>
      <c r="B135" s="89"/>
      <c r="C135" s="89"/>
      <c r="D135" s="91">
        <f t="shared" si="20"/>
        <v>0</v>
      </c>
      <c r="E135" s="91">
        <f t="shared" si="21"/>
        <v>0</v>
      </c>
      <c r="F135" s="33">
        <f t="shared" si="22"/>
        <v>0</v>
      </c>
      <c r="G135" s="33">
        <f t="shared" si="23"/>
        <v>0</v>
      </c>
      <c r="H135" s="33">
        <f t="shared" si="24"/>
        <v>0</v>
      </c>
      <c r="I135" s="33">
        <f t="shared" si="25"/>
        <v>0</v>
      </c>
      <c r="J135" s="33">
        <f t="shared" si="26"/>
        <v>0</v>
      </c>
      <c r="K135" s="33">
        <f t="shared" si="27"/>
        <v>0</v>
      </c>
      <c r="L135" s="33">
        <f t="shared" si="28"/>
        <v>0</v>
      </c>
      <c r="M135" s="33">
        <f t="shared" ca="1" si="29"/>
        <v>-2.600879278960749E-3</v>
      </c>
      <c r="N135" s="33">
        <f t="shared" ca="1" si="30"/>
        <v>0</v>
      </c>
      <c r="O135" s="92">
        <f t="shared" ca="1" si="31"/>
        <v>0</v>
      </c>
      <c r="P135" s="33">
        <f t="shared" ca="1" si="32"/>
        <v>0</v>
      </c>
      <c r="Q135" s="33">
        <f t="shared" ca="1" si="33"/>
        <v>0</v>
      </c>
      <c r="R135" s="20">
        <f t="shared" ca="1" si="34"/>
        <v>2.600879278960749E-3</v>
      </c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</row>
    <row r="136" spans="1:35" x14ac:dyDescent="0.2">
      <c r="A136" s="89"/>
      <c r="B136" s="89"/>
      <c r="C136" s="89"/>
      <c r="D136" s="91">
        <f t="shared" si="20"/>
        <v>0</v>
      </c>
      <c r="E136" s="91">
        <f t="shared" si="21"/>
        <v>0</v>
      </c>
      <c r="F136" s="33">
        <f t="shared" si="22"/>
        <v>0</v>
      </c>
      <c r="G136" s="33">
        <f t="shared" si="23"/>
        <v>0</v>
      </c>
      <c r="H136" s="33">
        <f t="shared" si="24"/>
        <v>0</v>
      </c>
      <c r="I136" s="33">
        <f t="shared" si="25"/>
        <v>0</v>
      </c>
      <c r="J136" s="33">
        <f t="shared" si="26"/>
        <v>0</v>
      </c>
      <c r="K136" s="33">
        <f t="shared" si="27"/>
        <v>0</v>
      </c>
      <c r="L136" s="33">
        <f t="shared" si="28"/>
        <v>0</v>
      </c>
      <c r="M136" s="33">
        <f t="shared" ca="1" si="29"/>
        <v>-2.600879278960749E-3</v>
      </c>
      <c r="N136" s="33">
        <f t="shared" ca="1" si="30"/>
        <v>0</v>
      </c>
      <c r="O136" s="92">
        <f t="shared" ca="1" si="31"/>
        <v>0</v>
      </c>
      <c r="P136" s="33">
        <f t="shared" ca="1" si="32"/>
        <v>0</v>
      </c>
      <c r="Q136" s="33">
        <f t="shared" ca="1" si="33"/>
        <v>0</v>
      </c>
      <c r="R136" s="20">
        <f t="shared" ca="1" si="34"/>
        <v>2.600879278960749E-3</v>
      </c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</row>
    <row r="137" spans="1:35" x14ac:dyDescent="0.2">
      <c r="A137" s="89"/>
      <c r="B137" s="89"/>
      <c r="C137" s="89"/>
      <c r="D137" s="91">
        <f t="shared" si="20"/>
        <v>0</v>
      </c>
      <c r="E137" s="91">
        <f t="shared" si="21"/>
        <v>0</v>
      </c>
      <c r="F137" s="33">
        <f t="shared" si="22"/>
        <v>0</v>
      </c>
      <c r="G137" s="33">
        <f t="shared" si="23"/>
        <v>0</v>
      </c>
      <c r="H137" s="33">
        <f t="shared" si="24"/>
        <v>0</v>
      </c>
      <c r="I137" s="33">
        <f t="shared" si="25"/>
        <v>0</v>
      </c>
      <c r="J137" s="33">
        <f t="shared" si="26"/>
        <v>0</v>
      </c>
      <c r="K137" s="33">
        <f t="shared" si="27"/>
        <v>0</v>
      </c>
      <c r="L137" s="33">
        <f t="shared" si="28"/>
        <v>0</v>
      </c>
      <c r="M137" s="33">
        <f t="shared" ca="1" si="29"/>
        <v>-2.600879278960749E-3</v>
      </c>
      <c r="N137" s="33">
        <f t="shared" ca="1" si="30"/>
        <v>0</v>
      </c>
      <c r="O137" s="92">
        <f t="shared" ca="1" si="31"/>
        <v>0</v>
      </c>
      <c r="P137" s="33">
        <f t="shared" ca="1" si="32"/>
        <v>0</v>
      </c>
      <c r="Q137" s="33">
        <f t="shared" ca="1" si="33"/>
        <v>0</v>
      </c>
      <c r="R137" s="20">
        <f t="shared" ca="1" si="34"/>
        <v>2.600879278960749E-3</v>
      </c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</row>
    <row r="138" spans="1:35" x14ac:dyDescent="0.2">
      <c r="A138" s="89"/>
      <c r="B138" s="89"/>
      <c r="C138" s="89"/>
      <c r="D138" s="91">
        <f t="shared" si="20"/>
        <v>0</v>
      </c>
      <c r="E138" s="91">
        <f t="shared" si="21"/>
        <v>0</v>
      </c>
      <c r="F138" s="33">
        <f t="shared" si="22"/>
        <v>0</v>
      </c>
      <c r="G138" s="33">
        <f t="shared" si="23"/>
        <v>0</v>
      </c>
      <c r="H138" s="33">
        <f t="shared" si="24"/>
        <v>0</v>
      </c>
      <c r="I138" s="33">
        <f t="shared" si="25"/>
        <v>0</v>
      </c>
      <c r="J138" s="33">
        <f t="shared" si="26"/>
        <v>0</v>
      </c>
      <c r="K138" s="33">
        <f t="shared" si="27"/>
        <v>0</v>
      </c>
      <c r="L138" s="33">
        <f t="shared" si="28"/>
        <v>0</v>
      </c>
      <c r="M138" s="33">
        <f t="shared" ca="1" si="29"/>
        <v>-2.600879278960749E-3</v>
      </c>
      <c r="N138" s="33">
        <f t="shared" ca="1" si="30"/>
        <v>0</v>
      </c>
      <c r="O138" s="92">
        <f t="shared" ca="1" si="31"/>
        <v>0</v>
      </c>
      <c r="P138" s="33">
        <f t="shared" ca="1" si="32"/>
        <v>0</v>
      </c>
      <c r="Q138" s="33">
        <f t="shared" ca="1" si="33"/>
        <v>0</v>
      </c>
      <c r="R138" s="20">
        <f t="shared" ca="1" si="34"/>
        <v>2.600879278960749E-3</v>
      </c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</row>
    <row r="139" spans="1:35" x14ac:dyDescent="0.2">
      <c r="A139" s="89"/>
      <c r="B139" s="89"/>
      <c r="C139" s="89"/>
      <c r="D139" s="91">
        <f t="shared" si="20"/>
        <v>0</v>
      </c>
      <c r="E139" s="91">
        <f t="shared" si="21"/>
        <v>0</v>
      </c>
      <c r="F139" s="33">
        <f t="shared" si="22"/>
        <v>0</v>
      </c>
      <c r="G139" s="33">
        <f t="shared" si="23"/>
        <v>0</v>
      </c>
      <c r="H139" s="33">
        <f t="shared" si="24"/>
        <v>0</v>
      </c>
      <c r="I139" s="33">
        <f t="shared" si="25"/>
        <v>0</v>
      </c>
      <c r="J139" s="33">
        <f t="shared" si="26"/>
        <v>0</v>
      </c>
      <c r="K139" s="33">
        <f t="shared" si="27"/>
        <v>0</v>
      </c>
      <c r="L139" s="33">
        <f t="shared" si="28"/>
        <v>0</v>
      </c>
      <c r="M139" s="33">
        <f t="shared" ca="1" si="29"/>
        <v>-2.600879278960749E-3</v>
      </c>
      <c r="N139" s="33">
        <f t="shared" ca="1" si="30"/>
        <v>0</v>
      </c>
      <c r="O139" s="92">
        <f t="shared" ca="1" si="31"/>
        <v>0</v>
      </c>
      <c r="P139" s="33">
        <f t="shared" ca="1" si="32"/>
        <v>0</v>
      </c>
      <c r="Q139" s="33">
        <f t="shared" ca="1" si="33"/>
        <v>0</v>
      </c>
      <c r="R139" s="20">
        <f t="shared" ca="1" si="34"/>
        <v>2.600879278960749E-3</v>
      </c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</row>
    <row r="140" spans="1:35" x14ac:dyDescent="0.2">
      <c r="A140" s="89"/>
      <c r="B140" s="89"/>
      <c r="C140" s="89"/>
      <c r="D140" s="91">
        <f t="shared" si="20"/>
        <v>0</v>
      </c>
      <c r="E140" s="91">
        <f t="shared" si="21"/>
        <v>0</v>
      </c>
      <c r="F140" s="33">
        <f t="shared" si="22"/>
        <v>0</v>
      </c>
      <c r="G140" s="33">
        <f t="shared" si="23"/>
        <v>0</v>
      </c>
      <c r="H140" s="33">
        <f t="shared" si="24"/>
        <v>0</v>
      </c>
      <c r="I140" s="33">
        <f t="shared" si="25"/>
        <v>0</v>
      </c>
      <c r="J140" s="33">
        <f t="shared" si="26"/>
        <v>0</v>
      </c>
      <c r="K140" s="33">
        <f t="shared" si="27"/>
        <v>0</v>
      </c>
      <c r="L140" s="33">
        <f t="shared" si="28"/>
        <v>0</v>
      </c>
      <c r="M140" s="33">
        <f t="shared" ca="1" si="29"/>
        <v>-2.600879278960749E-3</v>
      </c>
      <c r="N140" s="33">
        <f t="shared" ca="1" si="30"/>
        <v>0</v>
      </c>
      <c r="O140" s="92">
        <f t="shared" ca="1" si="31"/>
        <v>0</v>
      </c>
      <c r="P140" s="33">
        <f t="shared" ca="1" si="32"/>
        <v>0</v>
      </c>
      <c r="Q140" s="33">
        <f t="shared" ca="1" si="33"/>
        <v>0</v>
      </c>
      <c r="R140" s="20">
        <f t="shared" ca="1" si="34"/>
        <v>2.600879278960749E-3</v>
      </c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</row>
    <row r="141" spans="1:35" x14ac:dyDescent="0.2">
      <c r="A141" s="89"/>
      <c r="B141" s="89"/>
      <c r="C141" s="89"/>
      <c r="D141" s="91">
        <f t="shared" si="20"/>
        <v>0</v>
      </c>
      <c r="E141" s="91">
        <f t="shared" si="21"/>
        <v>0</v>
      </c>
      <c r="F141" s="33">
        <f t="shared" si="22"/>
        <v>0</v>
      </c>
      <c r="G141" s="33">
        <f t="shared" si="23"/>
        <v>0</v>
      </c>
      <c r="H141" s="33">
        <f t="shared" si="24"/>
        <v>0</v>
      </c>
      <c r="I141" s="33">
        <f t="shared" si="25"/>
        <v>0</v>
      </c>
      <c r="J141" s="33">
        <f t="shared" si="26"/>
        <v>0</v>
      </c>
      <c r="K141" s="33">
        <f t="shared" si="27"/>
        <v>0</v>
      </c>
      <c r="L141" s="33">
        <f t="shared" si="28"/>
        <v>0</v>
      </c>
      <c r="M141" s="33">
        <f t="shared" ca="1" si="29"/>
        <v>-2.600879278960749E-3</v>
      </c>
      <c r="N141" s="33">
        <f t="shared" ca="1" si="30"/>
        <v>0</v>
      </c>
      <c r="O141" s="92">
        <f t="shared" ca="1" si="31"/>
        <v>0</v>
      </c>
      <c r="P141" s="33">
        <f t="shared" ca="1" si="32"/>
        <v>0</v>
      </c>
      <c r="Q141" s="33">
        <f t="shared" ca="1" si="33"/>
        <v>0</v>
      </c>
      <c r="R141" s="20">
        <f t="shared" ca="1" si="34"/>
        <v>2.600879278960749E-3</v>
      </c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</row>
    <row r="142" spans="1:35" x14ac:dyDescent="0.2">
      <c r="A142" s="89"/>
      <c r="B142" s="89"/>
      <c r="C142" s="89"/>
      <c r="D142" s="91">
        <f t="shared" si="20"/>
        <v>0</v>
      </c>
      <c r="E142" s="91">
        <f t="shared" si="21"/>
        <v>0</v>
      </c>
      <c r="F142" s="33">
        <f t="shared" si="22"/>
        <v>0</v>
      </c>
      <c r="G142" s="33">
        <f t="shared" si="23"/>
        <v>0</v>
      </c>
      <c r="H142" s="33">
        <f t="shared" si="24"/>
        <v>0</v>
      </c>
      <c r="I142" s="33">
        <f t="shared" si="25"/>
        <v>0</v>
      </c>
      <c r="J142" s="33">
        <f t="shared" si="26"/>
        <v>0</v>
      </c>
      <c r="K142" s="33">
        <f t="shared" si="27"/>
        <v>0</v>
      </c>
      <c r="L142" s="33">
        <f t="shared" si="28"/>
        <v>0</v>
      </c>
      <c r="M142" s="33">
        <f t="shared" ca="1" si="29"/>
        <v>-2.600879278960749E-3</v>
      </c>
      <c r="N142" s="33">
        <f t="shared" ca="1" si="30"/>
        <v>0</v>
      </c>
      <c r="O142" s="92">
        <f t="shared" ca="1" si="31"/>
        <v>0</v>
      </c>
      <c r="P142" s="33">
        <f t="shared" ca="1" si="32"/>
        <v>0</v>
      </c>
      <c r="Q142" s="33">
        <f t="shared" ca="1" si="33"/>
        <v>0</v>
      </c>
      <c r="R142" s="20">
        <f t="shared" ca="1" si="34"/>
        <v>2.600879278960749E-3</v>
      </c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</row>
    <row r="143" spans="1:35" x14ac:dyDescent="0.2">
      <c r="A143" s="89"/>
      <c r="B143" s="89"/>
      <c r="C143" s="89"/>
      <c r="D143" s="91">
        <f t="shared" si="20"/>
        <v>0</v>
      </c>
      <c r="E143" s="91">
        <f t="shared" si="21"/>
        <v>0</v>
      </c>
      <c r="F143" s="33">
        <f t="shared" si="22"/>
        <v>0</v>
      </c>
      <c r="G143" s="33">
        <f t="shared" si="23"/>
        <v>0</v>
      </c>
      <c r="H143" s="33">
        <f t="shared" si="24"/>
        <v>0</v>
      </c>
      <c r="I143" s="33">
        <f t="shared" si="25"/>
        <v>0</v>
      </c>
      <c r="J143" s="33">
        <f t="shared" si="26"/>
        <v>0</v>
      </c>
      <c r="K143" s="33">
        <f t="shared" si="27"/>
        <v>0</v>
      </c>
      <c r="L143" s="33">
        <f t="shared" si="28"/>
        <v>0</v>
      </c>
      <c r="M143" s="33">
        <f t="shared" ca="1" si="29"/>
        <v>-2.600879278960749E-3</v>
      </c>
      <c r="N143" s="33">
        <f t="shared" ca="1" si="30"/>
        <v>0</v>
      </c>
      <c r="O143" s="92">
        <f t="shared" ca="1" si="31"/>
        <v>0</v>
      </c>
      <c r="P143" s="33">
        <f t="shared" ca="1" si="32"/>
        <v>0</v>
      </c>
      <c r="Q143" s="33">
        <f t="shared" ca="1" si="33"/>
        <v>0</v>
      </c>
      <c r="R143" s="20">
        <f t="shared" ca="1" si="34"/>
        <v>2.600879278960749E-3</v>
      </c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</row>
    <row r="144" spans="1:35" x14ac:dyDescent="0.2">
      <c r="A144" s="89"/>
      <c r="B144" s="89"/>
      <c r="C144" s="89"/>
      <c r="D144" s="91">
        <f t="shared" si="20"/>
        <v>0</v>
      </c>
      <c r="E144" s="91">
        <f t="shared" si="21"/>
        <v>0</v>
      </c>
      <c r="F144" s="33">
        <f t="shared" si="22"/>
        <v>0</v>
      </c>
      <c r="G144" s="33">
        <f t="shared" si="23"/>
        <v>0</v>
      </c>
      <c r="H144" s="33">
        <f t="shared" si="24"/>
        <v>0</v>
      </c>
      <c r="I144" s="33">
        <f t="shared" si="25"/>
        <v>0</v>
      </c>
      <c r="J144" s="33">
        <f t="shared" si="26"/>
        <v>0</v>
      </c>
      <c r="K144" s="33">
        <f t="shared" si="27"/>
        <v>0</v>
      </c>
      <c r="L144" s="33">
        <f t="shared" si="28"/>
        <v>0</v>
      </c>
      <c r="M144" s="33">
        <f t="shared" ca="1" si="29"/>
        <v>-2.600879278960749E-3</v>
      </c>
      <c r="N144" s="33">
        <f t="shared" ca="1" si="30"/>
        <v>0</v>
      </c>
      <c r="O144" s="92">
        <f t="shared" ca="1" si="31"/>
        <v>0</v>
      </c>
      <c r="P144" s="33">
        <f t="shared" ca="1" si="32"/>
        <v>0</v>
      </c>
      <c r="Q144" s="33">
        <f t="shared" ca="1" si="33"/>
        <v>0</v>
      </c>
      <c r="R144" s="20">
        <f t="shared" ca="1" si="34"/>
        <v>2.600879278960749E-3</v>
      </c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</row>
    <row r="145" spans="1:35" x14ac:dyDescent="0.2">
      <c r="A145" s="89"/>
      <c r="B145" s="89"/>
      <c r="C145" s="89"/>
      <c r="D145" s="91">
        <f t="shared" si="20"/>
        <v>0</v>
      </c>
      <c r="E145" s="91">
        <f t="shared" si="21"/>
        <v>0</v>
      </c>
      <c r="F145" s="33">
        <f t="shared" si="22"/>
        <v>0</v>
      </c>
      <c r="G145" s="33">
        <f t="shared" si="23"/>
        <v>0</v>
      </c>
      <c r="H145" s="33">
        <f t="shared" si="24"/>
        <v>0</v>
      </c>
      <c r="I145" s="33">
        <f t="shared" si="25"/>
        <v>0</v>
      </c>
      <c r="J145" s="33">
        <f t="shared" si="26"/>
        <v>0</v>
      </c>
      <c r="K145" s="33">
        <f t="shared" si="27"/>
        <v>0</v>
      </c>
      <c r="L145" s="33">
        <f t="shared" si="28"/>
        <v>0</v>
      </c>
      <c r="M145" s="33">
        <f t="shared" ca="1" si="29"/>
        <v>-2.600879278960749E-3</v>
      </c>
      <c r="N145" s="33">
        <f t="shared" ca="1" si="30"/>
        <v>0</v>
      </c>
      <c r="O145" s="92">
        <f t="shared" ca="1" si="31"/>
        <v>0</v>
      </c>
      <c r="P145" s="33">
        <f t="shared" ca="1" si="32"/>
        <v>0</v>
      </c>
      <c r="Q145" s="33">
        <f t="shared" ca="1" si="33"/>
        <v>0</v>
      </c>
      <c r="R145" s="20">
        <f t="shared" ca="1" si="34"/>
        <v>2.600879278960749E-3</v>
      </c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</row>
    <row r="146" spans="1:35" x14ac:dyDescent="0.2">
      <c r="A146" s="89"/>
      <c r="B146" s="89"/>
      <c r="C146" s="89"/>
      <c r="D146" s="91">
        <f t="shared" si="20"/>
        <v>0</v>
      </c>
      <c r="E146" s="91">
        <f t="shared" si="21"/>
        <v>0</v>
      </c>
      <c r="F146" s="33">
        <f t="shared" si="22"/>
        <v>0</v>
      </c>
      <c r="G146" s="33">
        <f t="shared" si="23"/>
        <v>0</v>
      </c>
      <c r="H146" s="33">
        <f t="shared" si="24"/>
        <v>0</v>
      </c>
      <c r="I146" s="33">
        <f t="shared" si="25"/>
        <v>0</v>
      </c>
      <c r="J146" s="33">
        <f t="shared" si="26"/>
        <v>0</v>
      </c>
      <c r="K146" s="33">
        <f t="shared" si="27"/>
        <v>0</v>
      </c>
      <c r="L146" s="33">
        <f t="shared" si="28"/>
        <v>0</v>
      </c>
      <c r="M146" s="33">
        <f t="shared" ca="1" si="29"/>
        <v>-2.600879278960749E-3</v>
      </c>
      <c r="N146" s="33">
        <f t="shared" ca="1" si="30"/>
        <v>0</v>
      </c>
      <c r="O146" s="92">
        <f t="shared" ca="1" si="31"/>
        <v>0</v>
      </c>
      <c r="P146" s="33">
        <f t="shared" ca="1" si="32"/>
        <v>0</v>
      </c>
      <c r="Q146" s="33">
        <f t="shared" ca="1" si="33"/>
        <v>0</v>
      </c>
      <c r="R146" s="20">
        <f t="shared" ca="1" si="34"/>
        <v>2.600879278960749E-3</v>
      </c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</row>
    <row r="147" spans="1:35" x14ac:dyDescent="0.2">
      <c r="A147" s="89"/>
      <c r="B147" s="89"/>
      <c r="C147" s="89"/>
      <c r="D147" s="91">
        <f t="shared" si="20"/>
        <v>0</v>
      </c>
      <c r="E147" s="91">
        <f t="shared" si="21"/>
        <v>0</v>
      </c>
      <c r="F147" s="33">
        <f t="shared" si="22"/>
        <v>0</v>
      </c>
      <c r="G147" s="33">
        <f t="shared" si="23"/>
        <v>0</v>
      </c>
      <c r="H147" s="33">
        <f t="shared" si="24"/>
        <v>0</v>
      </c>
      <c r="I147" s="33">
        <f t="shared" si="25"/>
        <v>0</v>
      </c>
      <c r="J147" s="33">
        <f t="shared" si="26"/>
        <v>0</v>
      </c>
      <c r="K147" s="33">
        <f t="shared" si="27"/>
        <v>0</v>
      </c>
      <c r="L147" s="33">
        <f t="shared" si="28"/>
        <v>0</v>
      </c>
      <c r="M147" s="33">
        <f t="shared" ca="1" si="29"/>
        <v>-2.600879278960749E-3</v>
      </c>
      <c r="N147" s="33">
        <f t="shared" ca="1" si="30"/>
        <v>0</v>
      </c>
      <c r="O147" s="92">
        <f t="shared" ca="1" si="31"/>
        <v>0</v>
      </c>
      <c r="P147" s="33">
        <f t="shared" ca="1" si="32"/>
        <v>0</v>
      </c>
      <c r="Q147" s="33">
        <f t="shared" ca="1" si="33"/>
        <v>0</v>
      </c>
      <c r="R147" s="20">
        <f t="shared" ca="1" si="34"/>
        <v>2.600879278960749E-3</v>
      </c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</row>
    <row r="148" spans="1:35" x14ac:dyDescent="0.2">
      <c r="A148" s="89"/>
      <c r="B148" s="89"/>
      <c r="C148" s="89"/>
      <c r="D148" s="91">
        <f t="shared" si="20"/>
        <v>0</v>
      </c>
      <c r="E148" s="91">
        <f t="shared" si="21"/>
        <v>0</v>
      </c>
      <c r="F148" s="33">
        <f t="shared" si="22"/>
        <v>0</v>
      </c>
      <c r="G148" s="33">
        <f t="shared" si="23"/>
        <v>0</v>
      </c>
      <c r="H148" s="33">
        <f t="shared" si="24"/>
        <v>0</v>
      </c>
      <c r="I148" s="33">
        <f t="shared" si="25"/>
        <v>0</v>
      </c>
      <c r="J148" s="33">
        <f t="shared" si="26"/>
        <v>0</v>
      </c>
      <c r="K148" s="33">
        <f t="shared" si="27"/>
        <v>0</v>
      </c>
      <c r="L148" s="33">
        <f t="shared" si="28"/>
        <v>0</v>
      </c>
      <c r="M148" s="33">
        <f t="shared" ca="1" si="29"/>
        <v>-2.600879278960749E-3</v>
      </c>
      <c r="N148" s="33">
        <f t="shared" ca="1" si="30"/>
        <v>0</v>
      </c>
      <c r="O148" s="92">
        <f t="shared" ca="1" si="31"/>
        <v>0</v>
      </c>
      <c r="P148" s="33">
        <f t="shared" ca="1" si="32"/>
        <v>0</v>
      </c>
      <c r="Q148" s="33">
        <f t="shared" ca="1" si="33"/>
        <v>0</v>
      </c>
      <c r="R148" s="20">
        <f t="shared" ca="1" si="34"/>
        <v>2.600879278960749E-3</v>
      </c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</row>
    <row r="149" spans="1:35" x14ac:dyDescent="0.2">
      <c r="A149" s="89"/>
      <c r="B149" s="89"/>
      <c r="C149" s="89"/>
      <c r="D149" s="91">
        <f t="shared" ref="D149:D212" si="35">A149/A$18</f>
        <v>0</v>
      </c>
      <c r="E149" s="91">
        <f t="shared" ref="E149:E212" si="36">B149/B$18</f>
        <v>0</v>
      </c>
      <c r="F149" s="33">
        <f t="shared" ref="F149:F212" si="37">$C149*D149</f>
        <v>0</v>
      </c>
      <c r="G149" s="33">
        <f t="shared" ref="G149:G212" si="38">$C149*E149</f>
        <v>0</v>
      </c>
      <c r="H149" s="33">
        <f t="shared" ref="H149:H212" si="39">C149*D149*D149</f>
        <v>0</v>
      </c>
      <c r="I149" s="33">
        <f t="shared" ref="I149:I212" si="40">C149*D149*D149*D149</f>
        <v>0</v>
      </c>
      <c r="J149" s="33">
        <f t="shared" ref="J149:J212" si="41">C149*D149*D149*D149*D149</f>
        <v>0</v>
      </c>
      <c r="K149" s="33">
        <f t="shared" ref="K149:K212" si="42">C149*E149*D149</f>
        <v>0</v>
      </c>
      <c r="L149" s="33">
        <f t="shared" ref="L149:L212" si="43">C149*E149*D149*D149</f>
        <v>0</v>
      </c>
      <c r="M149" s="33">
        <f t="shared" ref="M149:M212" ca="1" si="44">+E$4+E$5*D149+E$6*D149^2</f>
        <v>-2.600879278960749E-3</v>
      </c>
      <c r="N149" s="33">
        <f t="shared" ref="N149:N212" ca="1" si="45">C149*(M149-E149)^2</f>
        <v>0</v>
      </c>
      <c r="O149" s="92">
        <f t="shared" ref="O149:O212" ca="1" si="46">(C149*O$1-O$2*F149+O$3*H149)^2</f>
        <v>0</v>
      </c>
      <c r="P149" s="33">
        <f t="shared" ref="P149:P212" ca="1" si="47">(-C149*O$2+O$4*F149-O$5*H149)^2</f>
        <v>0</v>
      </c>
      <c r="Q149" s="33">
        <f t="shared" ref="Q149:Q212" ca="1" si="48">+(C149*O$3-F149*O$5+H149*O$6)^2</f>
        <v>0</v>
      </c>
      <c r="R149" s="20">
        <f t="shared" ref="R149:R212" ca="1" si="49">+E149-M149</f>
        <v>2.600879278960749E-3</v>
      </c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</row>
    <row r="150" spans="1:35" x14ac:dyDescent="0.2">
      <c r="A150" s="89"/>
      <c r="B150" s="89"/>
      <c r="C150" s="89"/>
      <c r="D150" s="91">
        <f t="shared" si="35"/>
        <v>0</v>
      </c>
      <c r="E150" s="91">
        <f t="shared" si="36"/>
        <v>0</v>
      </c>
      <c r="F150" s="33">
        <f t="shared" si="37"/>
        <v>0</v>
      </c>
      <c r="G150" s="33">
        <f t="shared" si="38"/>
        <v>0</v>
      </c>
      <c r="H150" s="33">
        <f t="shared" si="39"/>
        <v>0</v>
      </c>
      <c r="I150" s="33">
        <f t="shared" si="40"/>
        <v>0</v>
      </c>
      <c r="J150" s="33">
        <f t="shared" si="41"/>
        <v>0</v>
      </c>
      <c r="K150" s="33">
        <f t="shared" si="42"/>
        <v>0</v>
      </c>
      <c r="L150" s="33">
        <f t="shared" si="43"/>
        <v>0</v>
      </c>
      <c r="M150" s="33">
        <f t="shared" ca="1" si="44"/>
        <v>-2.600879278960749E-3</v>
      </c>
      <c r="N150" s="33">
        <f t="shared" ca="1" si="45"/>
        <v>0</v>
      </c>
      <c r="O150" s="92">
        <f t="shared" ca="1" si="46"/>
        <v>0</v>
      </c>
      <c r="P150" s="33">
        <f t="shared" ca="1" si="47"/>
        <v>0</v>
      </c>
      <c r="Q150" s="33">
        <f t="shared" ca="1" si="48"/>
        <v>0</v>
      </c>
      <c r="R150" s="20">
        <f t="shared" ca="1" si="49"/>
        <v>2.600879278960749E-3</v>
      </c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</row>
    <row r="151" spans="1:35" x14ac:dyDescent="0.2">
      <c r="A151" s="89"/>
      <c r="B151" s="89"/>
      <c r="C151" s="89"/>
      <c r="D151" s="91">
        <f t="shared" si="35"/>
        <v>0</v>
      </c>
      <c r="E151" s="91">
        <f t="shared" si="36"/>
        <v>0</v>
      </c>
      <c r="F151" s="33">
        <f t="shared" si="37"/>
        <v>0</v>
      </c>
      <c r="G151" s="33">
        <f t="shared" si="38"/>
        <v>0</v>
      </c>
      <c r="H151" s="33">
        <f t="shared" si="39"/>
        <v>0</v>
      </c>
      <c r="I151" s="33">
        <f t="shared" si="40"/>
        <v>0</v>
      </c>
      <c r="J151" s="33">
        <f t="shared" si="41"/>
        <v>0</v>
      </c>
      <c r="K151" s="33">
        <f t="shared" si="42"/>
        <v>0</v>
      </c>
      <c r="L151" s="33">
        <f t="shared" si="43"/>
        <v>0</v>
      </c>
      <c r="M151" s="33">
        <f t="shared" ca="1" si="44"/>
        <v>-2.600879278960749E-3</v>
      </c>
      <c r="N151" s="33">
        <f t="shared" ca="1" si="45"/>
        <v>0</v>
      </c>
      <c r="O151" s="92">
        <f t="shared" ca="1" si="46"/>
        <v>0</v>
      </c>
      <c r="P151" s="33">
        <f t="shared" ca="1" si="47"/>
        <v>0</v>
      </c>
      <c r="Q151" s="33">
        <f t="shared" ca="1" si="48"/>
        <v>0</v>
      </c>
      <c r="R151" s="20">
        <f t="shared" ca="1" si="49"/>
        <v>2.600879278960749E-3</v>
      </c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</row>
    <row r="152" spans="1:35" x14ac:dyDescent="0.2">
      <c r="A152" s="89"/>
      <c r="B152" s="89"/>
      <c r="C152" s="89"/>
      <c r="D152" s="91">
        <f t="shared" si="35"/>
        <v>0</v>
      </c>
      <c r="E152" s="91">
        <f t="shared" si="36"/>
        <v>0</v>
      </c>
      <c r="F152" s="33">
        <f t="shared" si="37"/>
        <v>0</v>
      </c>
      <c r="G152" s="33">
        <f t="shared" si="38"/>
        <v>0</v>
      </c>
      <c r="H152" s="33">
        <f t="shared" si="39"/>
        <v>0</v>
      </c>
      <c r="I152" s="33">
        <f t="shared" si="40"/>
        <v>0</v>
      </c>
      <c r="J152" s="33">
        <f t="shared" si="41"/>
        <v>0</v>
      </c>
      <c r="K152" s="33">
        <f t="shared" si="42"/>
        <v>0</v>
      </c>
      <c r="L152" s="33">
        <f t="shared" si="43"/>
        <v>0</v>
      </c>
      <c r="M152" s="33">
        <f t="shared" ca="1" si="44"/>
        <v>-2.600879278960749E-3</v>
      </c>
      <c r="N152" s="33">
        <f t="shared" ca="1" si="45"/>
        <v>0</v>
      </c>
      <c r="O152" s="92">
        <f t="shared" ca="1" si="46"/>
        <v>0</v>
      </c>
      <c r="P152" s="33">
        <f t="shared" ca="1" si="47"/>
        <v>0</v>
      </c>
      <c r="Q152" s="33">
        <f t="shared" ca="1" si="48"/>
        <v>0</v>
      </c>
      <c r="R152" s="20">
        <f t="shared" ca="1" si="49"/>
        <v>2.600879278960749E-3</v>
      </c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</row>
    <row r="153" spans="1:35" x14ac:dyDescent="0.2">
      <c r="A153" s="89"/>
      <c r="B153" s="89"/>
      <c r="C153" s="89"/>
      <c r="D153" s="91">
        <f t="shared" si="35"/>
        <v>0</v>
      </c>
      <c r="E153" s="91">
        <f t="shared" si="36"/>
        <v>0</v>
      </c>
      <c r="F153" s="33">
        <f t="shared" si="37"/>
        <v>0</v>
      </c>
      <c r="G153" s="33">
        <f t="shared" si="38"/>
        <v>0</v>
      </c>
      <c r="H153" s="33">
        <f t="shared" si="39"/>
        <v>0</v>
      </c>
      <c r="I153" s="33">
        <f t="shared" si="40"/>
        <v>0</v>
      </c>
      <c r="J153" s="33">
        <f t="shared" si="41"/>
        <v>0</v>
      </c>
      <c r="K153" s="33">
        <f t="shared" si="42"/>
        <v>0</v>
      </c>
      <c r="L153" s="33">
        <f t="shared" si="43"/>
        <v>0</v>
      </c>
      <c r="M153" s="33">
        <f t="shared" ca="1" si="44"/>
        <v>-2.600879278960749E-3</v>
      </c>
      <c r="N153" s="33">
        <f t="shared" ca="1" si="45"/>
        <v>0</v>
      </c>
      <c r="O153" s="92">
        <f t="shared" ca="1" si="46"/>
        <v>0</v>
      </c>
      <c r="P153" s="33">
        <f t="shared" ca="1" si="47"/>
        <v>0</v>
      </c>
      <c r="Q153" s="33">
        <f t="shared" ca="1" si="48"/>
        <v>0</v>
      </c>
      <c r="R153" s="20">
        <f t="shared" ca="1" si="49"/>
        <v>2.600879278960749E-3</v>
      </c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</row>
    <row r="154" spans="1:35" x14ac:dyDescent="0.2">
      <c r="A154" s="89"/>
      <c r="B154" s="89"/>
      <c r="C154" s="89"/>
      <c r="D154" s="91">
        <f t="shared" si="35"/>
        <v>0</v>
      </c>
      <c r="E154" s="91">
        <f t="shared" si="36"/>
        <v>0</v>
      </c>
      <c r="F154" s="33">
        <f t="shared" si="37"/>
        <v>0</v>
      </c>
      <c r="G154" s="33">
        <f t="shared" si="38"/>
        <v>0</v>
      </c>
      <c r="H154" s="33">
        <f t="shared" si="39"/>
        <v>0</v>
      </c>
      <c r="I154" s="33">
        <f t="shared" si="40"/>
        <v>0</v>
      </c>
      <c r="J154" s="33">
        <f t="shared" si="41"/>
        <v>0</v>
      </c>
      <c r="K154" s="33">
        <f t="shared" si="42"/>
        <v>0</v>
      </c>
      <c r="L154" s="33">
        <f t="shared" si="43"/>
        <v>0</v>
      </c>
      <c r="M154" s="33">
        <f t="shared" ca="1" si="44"/>
        <v>-2.600879278960749E-3</v>
      </c>
      <c r="N154" s="33">
        <f t="shared" ca="1" si="45"/>
        <v>0</v>
      </c>
      <c r="O154" s="92">
        <f t="shared" ca="1" si="46"/>
        <v>0</v>
      </c>
      <c r="P154" s="33">
        <f t="shared" ca="1" si="47"/>
        <v>0</v>
      </c>
      <c r="Q154" s="33">
        <f t="shared" ca="1" si="48"/>
        <v>0</v>
      </c>
      <c r="R154" s="20">
        <f t="shared" ca="1" si="49"/>
        <v>2.600879278960749E-3</v>
      </c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</row>
    <row r="155" spans="1:35" x14ac:dyDescent="0.2">
      <c r="A155" s="89"/>
      <c r="B155" s="89"/>
      <c r="C155" s="89"/>
      <c r="D155" s="91">
        <f t="shared" si="35"/>
        <v>0</v>
      </c>
      <c r="E155" s="91">
        <f t="shared" si="36"/>
        <v>0</v>
      </c>
      <c r="F155" s="33">
        <f t="shared" si="37"/>
        <v>0</v>
      </c>
      <c r="G155" s="33">
        <f t="shared" si="38"/>
        <v>0</v>
      </c>
      <c r="H155" s="33">
        <f t="shared" si="39"/>
        <v>0</v>
      </c>
      <c r="I155" s="33">
        <f t="shared" si="40"/>
        <v>0</v>
      </c>
      <c r="J155" s="33">
        <f t="shared" si="41"/>
        <v>0</v>
      </c>
      <c r="K155" s="33">
        <f t="shared" si="42"/>
        <v>0</v>
      </c>
      <c r="L155" s="33">
        <f t="shared" si="43"/>
        <v>0</v>
      </c>
      <c r="M155" s="33">
        <f t="shared" ca="1" si="44"/>
        <v>-2.600879278960749E-3</v>
      </c>
      <c r="N155" s="33">
        <f t="shared" ca="1" si="45"/>
        <v>0</v>
      </c>
      <c r="O155" s="92">
        <f t="shared" ca="1" si="46"/>
        <v>0</v>
      </c>
      <c r="P155" s="33">
        <f t="shared" ca="1" si="47"/>
        <v>0</v>
      </c>
      <c r="Q155" s="33">
        <f t="shared" ca="1" si="48"/>
        <v>0</v>
      </c>
      <c r="R155" s="20">
        <f t="shared" ca="1" si="49"/>
        <v>2.600879278960749E-3</v>
      </c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</row>
    <row r="156" spans="1:35" x14ac:dyDescent="0.2">
      <c r="A156" s="89"/>
      <c r="B156" s="89"/>
      <c r="C156" s="89"/>
      <c r="D156" s="91">
        <f t="shared" si="35"/>
        <v>0</v>
      </c>
      <c r="E156" s="91">
        <f t="shared" si="36"/>
        <v>0</v>
      </c>
      <c r="F156" s="33">
        <f t="shared" si="37"/>
        <v>0</v>
      </c>
      <c r="G156" s="33">
        <f t="shared" si="38"/>
        <v>0</v>
      </c>
      <c r="H156" s="33">
        <f t="shared" si="39"/>
        <v>0</v>
      </c>
      <c r="I156" s="33">
        <f t="shared" si="40"/>
        <v>0</v>
      </c>
      <c r="J156" s="33">
        <f t="shared" si="41"/>
        <v>0</v>
      </c>
      <c r="K156" s="33">
        <f t="shared" si="42"/>
        <v>0</v>
      </c>
      <c r="L156" s="33">
        <f t="shared" si="43"/>
        <v>0</v>
      </c>
      <c r="M156" s="33">
        <f t="shared" ca="1" si="44"/>
        <v>-2.600879278960749E-3</v>
      </c>
      <c r="N156" s="33">
        <f t="shared" ca="1" si="45"/>
        <v>0</v>
      </c>
      <c r="O156" s="92">
        <f t="shared" ca="1" si="46"/>
        <v>0</v>
      </c>
      <c r="P156" s="33">
        <f t="shared" ca="1" si="47"/>
        <v>0</v>
      </c>
      <c r="Q156" s="33">
        <f t="shared" ca="1" si="48"/>
        <v>0</v>
      </c>
      <c r="R156" s="20">
        <f t="shared" ca="1" si="49"/>
        <v>2.600879278960749E-3</v>
      </c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</row>
    <row r="157" spans="1:35" x14ac:dyDescent="0.2">
      <c r="A157" s="89"/>
      <c r="B157" s="89"/>
      <c r="C157" s="89"/>
      <c r="D157" s="91">
        <f t="shared" si="35"/>
        <v>0</v>
      </c>
      <c r="E157" s="91">
        <f t="shared" si="36"/>
        <v>0</v>
      </c>
      <c r="F157" s="33">
        <f t="shared" si="37"/>
        <v>0</v>
      </c>
      <c r="G157" s="33">
        <f t="shared" si="38"/>
        <v>0</v>
      </c>
      <c r="H157" s="33">
        <f t="shared" si="39"/>
        <v>0</v>
      </c>
      <c r="I157" s="33">
        <f t="shared" si="40"/>
        <v>0</v>
      </c>
      <c r="J157" s="33">
        <f t="shared" si="41"/>
        <v>0</v>
      </c>
      <c r="K157" s="33">
        <f t="shared" si="42"/>
        <v>0</v>
      </c>
      <c r="L157" s="33">
        <f t="shared" si="43"/>
        <v>0</v>
      </c>
      <c r="M157" s="33">
        <f t="shared" ca="1" si="44"/>
        <v>-2.600879278960749E-3</v>
      </c>
      <c r="N157" s="33">
        <f t="shared" ca="1" si="45"/>
        <v>0</v>
      </c>
      <c r="O157" s="92">
        <f t="shared" ca="1" si="46"/>
        <v>0</v>
      </c>
      <c r="P157" s="33">
        <f t="shared" ca="1" si="47"/>
        <v>0</v>
      </c>
      <c r="Q157" s="33">
        <f t="shared" ca="1" si="48"/>
        <v>0</v>
      </c>
      <c r="R157" s="20">
        <f t="shared" ca="1" si="49"/>
        <v>2.600879278960749E-3</v>
      </c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</row>
    <row r="158" spans="1:35" x14ac:dyDescent="0.2">
      <c r="A158" s="89"/>
      <c r="B158" s="89"/>
      <c r="C158" s="89"/>
      <c r="D158" s="91">
        <f t="shared" si="35"/>
        <v>0</v>
      </c>
      <c r="E158" s="91">
        <f t="shared" si="36"/>
        <v>0</v>
      </c>
      <c r="F158" s="33">
        <f t="shared" si="37"/>
        <v>0</v>
      </c>
      <c r="G158" s="33">
        <f t="shared" si="38"/>
        <v>0</v>
      </c>
      <c r="H158" s="33">
        <f t="shared" si="39"/>
        <v>0</v>
      </c>
      <c r="I158" s="33">
        <f t="shared" si="40"/>
        <v>0</v>
      </c>
      <c r="J158" s="33">
        <f t="shared" si="41"/>
        <v>0</v>
      </c>
      <c r="K158" s="33">
        <f t="shared" si="42"/>
        <v>0</v>
      </c>
      <c r="L158" s="33">
        <f t="shared" si="43"/>
        <v>0</v>
      </c>
      <c r="M158" s="33">
        <f t="shared" ca="1" si="44"/>
        <v>-2.600879278960749E-3</v>
      </c>
      <c r="N158" s="33">
        <f t="shared" ca="1" si="45"/>
        <v>0</v>
      </c>
      <c r="O158" s="92">
        <f t="shared" ca="1" si="46"/>
        <v>0</v>
      </c>
      <c r="P158" s="33">
        <f t="shared" ca="1" si="47"/>
        <v>0</v>
      </c>
      <c r="Q158" s="33">
        <f t="shared" ca="1" si="48"/>
        <v>0</v>
      </c>
      <c r="R158" s="20">
        <f t="shared" ca="1" si="49"/>
        <v>2.600879278960749E-3</v>
      </c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</row>
    <row r="159" spans="1:35" x14ac:dyDescent="0.2">
      <c r="A159" s="89"/>
      <c r="B159" s="89"/>
      <c r="C159" s="89"/>
      <c r="D159" s="91">
        <f t="shared" si="35"/>
        <v>0</v>
      </c>
      <c r="E159" s="91">
        <f t="shared" si="36"/>
        <v>0</v>
      </c>
      <c r="F159" s="33">
        <f t="shared" si="37"/>
        <v>0</v>
      </c>
      <c r="G159" s="33">
        <f t="shared" si="38"/>
        <v>0</v>
      </c>
      <c r="H159" s="33">
        <f t="shared" si="39"/>
        <v>0</v>
      </c>
      <c r="I159" s="33">
        <f t="shared" si="40"/>
        <v>0</v>
      </c>
      <c r="J159" s="33">
        <f t="shared" si="41"/>
        <v>0</v>
      </c>
      <c r="K159" s="33">
        <f t="shared" si="42"/>
        <v>0</v>
      </c>
      <c r="L159" s="33">
        <f t="shared" si="43"/>
        <v>0</v>
      </c>
      <c r="M159" s="33">
        <f t="shared" ca="1" si="44"/>
        <v>-2.600879278960749E-3</v>
      </c>
      <c r="N159" s="33">
        <f t="shared" ca="1" si="45"/>
        <v>0</v>
      </c>
      <c r="O159" s="92">
        <f t="shared" ca="1" si="46"/>
        <v>0</v>
      </c>
      <c r="P159" s="33">
        <f t="shared" ca="1" si="47"/>
        <v>0</v>
      </c>
      <c r="Q159" s="33">
        <f t="shared" ca="1" si="48"/>
        <v>0</v>
      </c>
      <c r="R159" s="20">
        <f t="shared" ca="1" si="49"/>
        <v>2.600879278960749E-3</v>
      </c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</row>
    <row r="160" spans="1:35" x14ac:dyDescent="0.2">
      <c r="A160" s="89"/>
      <c r="B160" s="89"/>
      <c r="C160" s="89"/>
      <c r="D160" s="91">
        <f t="shared" si="35"/>
        <v>0</v>
      </c>
      <c r="E160" s="91">
        <f t="shared" si="36"/>
        <v>0</v>
      </c>
      <c r="F160" s="33">
        <f t="shared" si="37"/>
        <v>0</v>
      </c>
      <c r="G160" s="33">
        <f t="shared" si="38"/>
        <v>0</v>
      </c>
      <c r="H160" s="33">
        <f t="shared" si="39"/>
        <v>0</v>
      </c>
      <c r="I160" s="33">
        <f t="shared" si="40"/>
        <v>0</v>
      </c>
      <c r="J160" s="33">
        <f t="shared" si="41"/>
        <v>0</v>
      </c>
      <c r="K160" s="33">
        <f t="shared" si="42"/>
        <v>0</v>
      </c>
      <c r="L160" s="33">
        <f t="shared" si="43"/>
        <v>0</v>
      </c>
      <c r="M160" s="33">
        <f t="shared" ca="1" si="44"/>
        <v>-2.600879278960749E-3</v>
      </c>
      <c r="N160" s="33">
        <f t="shared" ca="1" si="45"/>
        <v>0</v>
      </c>
      <c r="O160" s="92">
        <f t="shared" ca="1" si="46"/>
        <v>0</v>
      </c>
      <c r="P160" s="33">
        <f t="shared" ca="1" si="47"/>
        <v>0</v>
      </c>
      <c r="Q160" s="33">
        <f t="shared" ca="1" si="48"/>
        <v>0</v>
      </c>
      <c r="R160" s="20">
        <f t="shared" ca="1" si="49"/>
        <v>2.600879278960749E-3</v>
      </c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</row>
    <row r="161" spans="1:35" x14ac:dyDescent="0.2">
      <c r="A161" s="89"/>
      <c r="B161" s="89"/>
      <c r="C161" s="89"/>
      <c r="D161" s="91">
        <f t="shared" si="35"/>
        <v>0</v>
      </c>
      <c r="E161" s="91">
        <f t="shared" si="36"/>
        <v>0</v>
      </c>
      <c r="F161" s="33">
        <f t="shared" si="37"/>
        <v>0</v>
      </c>
      <c r="G161" s="33">
        <f t="shared" si="38"/>
        <v>0</v>
      </c>
      <c r="H161" s="33">
        <f t="shared" si="39"/>
        <v>0</v>
      </c>
      <c r="I161" s="33">
        <f t="shared" si="40"/>
        <v>0</v>
      </c>
      <c r="J161" s="33">
        <f t="shared" si="41"/>
        <v>0</v>
      </c>
      <c r="K161" s="33">
        <f t="shared" si="42"/>
        <v>0</v>
      </c>
      <c r="L161" s="33">
        <f t="shared" si="43"/>
        <v>0</v>
      </c>
      <c r="M161" s="33">
        <f t="shared" ca="1" si="44"/>
        <v>-2.600879278960749E-3</v>
      </c>
      <c r="N161" s="33">
        <f t="shared" ca="1" si="45"/>
        <v>0</v>
      </c>
      <c r="O161" s="92">
        <f t="shared" ca="1" si="46"/>
        <v>0</v>
      </c>
      <c r="P161" s="33">
        <f t="shared" ca="1" si="47"/>
        <v>0</v>
      </c>
      <c r="Q161" s="33">
        <f t="shared" ca="1" si="48"/>
        <v>0</v>
      </c>
      <c r="R161" s="20">
        <f t="shared" ca="1" si="49"/>
        <v>2.600879278960749E-3</v>
      </c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</row>
    <row r="162" spans="1:35" x14ac:dyDescent="0.2">
      <c r="A162" s="89"/>
      <c r="B162" s="89"/>
      <c r="C162" s="89"/>
      <c r="D162" s="91">
        <f t="shared" si="35"/>
        <v>0</v>
      </c>
      <c r="E162" s="91">
        <f t="shared" si="36"/>
        <v>0</v>
      </c>
      <c r="F162" s="33">
        <f t="shared" si="37"/>
        <v>0</v>
      </c>
      <c r="G162" s="33">
        <f t="shared" si="38"/>
        <v>0</v>
      </c>
      <c r="H162" s="33">
        <f t="shared" si="39"/>
        <v>0</v>
      </c>
      <c r="I162" s="33">
        <f t="shared" si="40"/>
        <v>0</v>
      </c>
      <c r="J162" s="33">
        <f t="shared" si="41"/>
        <v>0</v>
      </c>
      <c r="K162" s="33">
        <f t="shared" si="42"/>
        <v>0</v>
      </c>
      <c r="L162" s="33">
        <f t="shared" si="43"/>
        <v>0</v>
      </c>
      <c r="M162" s="33">
        <f t="shared" ca="1" si="44"/>
        <v>-2.600879278960749E-3</v>
      </c>
      <c r="N162" s="33">
        <f t="shared" ca="1" si="45"/>
        <v>0</v>
      </c>
      <c r="O162" s="92">
        <f t="shared" ca="1" si="46"/>
        <v>0</v>
      </c>
      <c r="P162" s="33">
        <f t="shared" ca="1" si="47"/>
        <v>0</v>
      </c>
      <c r="Q162" s="33">
        <f t="shared" ca="1" si="48"/>
        <v>0</v>
      </c>
      <c r="R162" s="20">
        <f t="shared" ca="1" si="49"/>
        <v>2.600879278960749E-3</v>
      </c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</row>
    <row r="163" spans="1:35" x14ac:dyDescent="0.2">
      <c r="A163" s="89"/>
      <c r="B163" s="89"/>
      <c r="C163" s="89"/>
      <c r="D163" s="91">
        <f t="shared" si="35"/>
        <v>0</v>
      </c>
      <c r="E163" s="91">
        <f t="shared" si="36"/>
        <v>0</v>
      </c>
      <c r="F163" s="33">
        <f t="shared" si="37"/>
        <v>0</v>
      </c>
      <c r="G163" s="33">
        <f t="shared" si="38"/>
        <v>0</v>
      </c>
      <c r="H163" s="33">
        <f t="shared" si="39"/>
        <v>0</v>
      </c>
      <c r="I163" s="33">
        <f t="shared" si="40"/>
        <v>0</v>
      </c>
      <c r="J163" s="33">
        <f t="shared" si="41"/>
        <v>0</v>
      </c>
      <c r="K163" s="33">
        <f t="shared" si="42"/>
        <v>0</v>
      </c>
      <c r="L163" s="33">
        <f t="shared" si="43"/>
        <v>0</v>
      </c>
      <c r="M163" s="33">
        <f t="shared" ca="1" si="44"/>
        <v>-2.600879278960749E-3</v>
      </c>
      <c r="N163" s="33">
        <f t="shared" ca="1" si="45"/>
        <v>0</v>
      </c>
      <c r="O163" s="92">
        <f t="shared" ca="1" si="46"/>
        <v>0</v>
      </c>
      <c r="P163" s="33">
        <f t="shared" ca="1" si="47"/>
        <v>0</v>
      </c>
      <c r="Q163" s="33">
        <f t="shared" ca="1" si="48"/>
        <v>0</v>
      </c>
      <c r="R163" s="20">
        <f t="shared" ca="1" si="49"/>
        <v>2.600879278960749E-3</v>
      </c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</row>
    <row r="164" spans="1:35" x14ac:dyDescent="0.2">
      <c r="A164" s="89"/>
      <c r="B164" s="89"/>
      <c r="C164" s="89"/>
      <c r="D164" s="91">
        <f t="shared" si="35"/>
        <v>0</v>
      </c>
      <c r="E164" s="91">
        <f t="shared" si="36"/>
        <v>0</v>
      </c>
      <c r="F164" s="33">
        <f t="shared" si="37"/>
        <v>0</v>
      </c>
      <c r="G164" s="33">
        <f t="shared" si="38"/>
        <v>0</v>
      </c>
      <c r="H164" s="33">
        <f t="shared" si="39"/>
        <v>0</v>
      </c>
      <c r="I164" s="33">
        <f t="shared" si="40"/>
        <v>0</v>
      </c>
      <c r="J164" s="33">
        <f t="shared" si="41"/>
        <v>0</v>
      </c>
      <c r="K164" s="33">
        <f t="shared" si="42"/>
        <v>0</v>
      </c>
      <c r="L164" s="33">
        <f t="shared" si="43"/>
        <v>0</v>
      </c>
      <c r="M164" s="33">
        <f t="shared" ca="1" si="44"/>
        <v>-2.600879278960749E-3</v>
      </c>
      <c r="N164" s="33">
        <f t="shared" ca="1" si="45"/>
        <v>0</v>
      </c>
      <c r="O164" s="92">
        <f t="shared" ca="1" si="46"/>
        <v>0</v>
      </c>
      <c r="P164" s="33">
        <f t="shared" ca="1" si="47"/>
        <v>0</v>
      </c>
      <c r="Q164" s="33">
        <f t="shared" ca="1" si="48"/>
        <v>0</v>
      </c>
      <c r="R164" s="20">
        <f t="shared" ca="1" si="49"/>
        <v>2.600879278960749E-3</v>
      </c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</row>
    <row r="165" spans="1:35" x14ac:dyDescent="0.2">
      <c r="A165" s="89"/>
      <c r="B165" s="89"/>
      <c r="C165" s="89"/>
      <c r="D165" s="91">
        <f t="shared" si="35"/>
        <v>0</v>
      </c>
      <c r="E165" s="91">
        <f t="shared" si="36"/>
        <v>0</v>
      </c>
      <c r="F165" s="33">
        <f t="shared" si="37"/>
        <v>0</v>
      </c>
      <c r="G165" s="33">
        <f t="shared" si="38"/>
        <v>0</v>
      </c>
      <c r="H165" s="33">
        <f t="shared" si="39"/>
        <v>0</v>
      </c>
      <c r="I165" s="33">
        <f t="shared" si="40"/>
        <v>0</v>
      </c>
      <c r="J165" s="33">
        <f t="shared" si="41"/>
        <v>0</v>
      </c>
      <c r="K165" s="33">
        <f t="shared" si="42"/>
        <v>0</v>
      </c>
      <c r="L165" s="33">
        <f t="shared" si="43"/>
        <v>0</v>
      </c>
      <c r="M165" s="33">
        <f t="shared" ca="1" si="44"/>
        <v>-2.600879278960749E-3</v>
      </c>
      <c r="N165" s="33">
        <f t="shared" ca="1" si="45"/>
        <v>0</v>
      </c>
      <c r="O165" s="92">
        <f t="shared" ca="1" si="46"/>
        <v>0</v>
      </c>
      <c r="P165" s="33">
        <f t="shared" ca="1" si="47"/>
        <v>0</v>
      </c>
      <c r="Q165" s="33">
        <f t="shared" ca="1" si="48"/>
        <v>0</v>
      </c>
      <c r="R165" s="20">
        <f t="shared" ca="1" si="49"/>
        <v>2.600879278960749E-3</v>
      </c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</row>
    <row r="166" spans="1:35" x14ac:dyDescent="0.2">
      <c r="A166" s="89"/>
      <c r="B166" s="89"/>
      <c r="C166" s="89"/>
      <c r="D166" s="91">
        <f t="shared" si="35"/>
        <v>0</v>
      </c>
      <c r="E166" s="91">
        <f t="shared" si="36"/>
        <v>0</v>
      </c>
      <c r="F166" s="33">
        <f t="shared" si="37"/>
        <v>0</v>
      </c>
      <c r="G166" s="33">
        <f t="shared" si="38"/>
        <v>0</v>
      </c>
      <c r="H166" s="33">
        <f t="shared" si="39"/>
        <v>0</v>
      </c>
      <c r="I166" s="33">
        <f t="shared" si="40"/>
        <v>0</v>
      </c>
      <c r="J166" s="33">
        <f t="shared" si="41"/>
        <v>0</v>
      </c>
      <c r="K166" s="33">
        <f t="shared" si="42"/>
        <v>0</v>
      </c>
      <c r="L166" s="33">
        <f t="shared" si="43"/>
        <v>0</v>
      </c>
      <c r="M166" s="33">
        <f t="shared" ca="1" si="44"/>
        <v>-2.600879278960749E-3</v>
      </c>
      <c r="N166" s="33">
        <f t="shared" ca="1" si="45"/>
        <v>0</v>
      </c>
      <c r="O166" s="92">
        <f t="shared" ca="1" si="46"/>
        <v>0</v>
      </c>
      <c r="P166" s="33">
        <f t="shared" ca="1" si="47"/>
        <v>0</v>
      </c>
      <c r="Q166" s="33">
        <f t="shared" ca="1" si="48"/>
        <v>0</v>
      </c>
      <c r="R166" s="20">
        <f t="shared" ca="1" si="49"/>
        <v>2.600879278960749E-3</v>
      </c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</row>
    <row r="167" spans="1:35" x14ac:dyDescent="0.2">
      <c r="A167" s="89"/>
      <c r="B167" s="89"/>
      <c r="C167" s="89"/>
      <c r="D167" s="91">
        <f t="shared" si="35"/>
        <v>0</v>
      </c>
      <c r="E167" s="91">
        <f t="shared" si="36"/>
        <v>0</v>
      </c>
      <c r="F167" s="33">
        <f t="shared" si="37"/>
        <v>0</v>
      </c>
      <c r="G167" s="33">
        <f t="shared" si="38"/>
        <v>0</v>
      </c>
      <c r="H167" s="33">
        <f t="shared" si="39"/>
        <v>0</v>
      </c>
      <c r="I167" s="33">
        <f t="shared" si="40"/>
        <v>0</v>
      </c>
      <c r="J167" s="33">
        <f t="shared" si="41"/>
        <v>0</v>
      </c>
      <c r="K167" s="33">
        <f t="shared" si="42"/>
        <v>0</v>
      </c>
      <c r="L167" s="33">
        <f t="shared" si="43"/>
        <v>0</v>
      </c>
      <c r="M167" s="33">
        <f t="shared" ca="1" si="44"/>
        <v>-2.600879278960749E-3</v>
      </c>
      <c r="N167" s="33">
        <f t="shared" ca="1" si="45"/>
        <v>0</v>
      </c>
      <c r="O167" s="92">
        <f t="shared" ca="1" si="46"/>
        <v>0</v>
      </c>
      <c r="P167" s="33">
        <f t="shared" ca="1" si="47"/>
        <v>0</v>
      </c>
      <c r="Q167" s="33">
        <f t="shared" ca="1" si="48"/>
        <v>0</v>
      </c>
      <c r="R167" s="20">
        <f t="shared" ca="1" si="49"/>
        <v>2.600879278960749E-3</v>
      </c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</row>
    <row r="168" spans="1:35" x14ac:dyDescent="0.2">
      <c r="A168" s="89"/>
      <c r="B168" s="89"/>
      <c r="C168" s="89"/>
      <c r="D168" s="91">
        <f t="shared" si="35"/>
        <v>0</v>
      </c>
      <c r="E168" s="91">
        <f t="shared" si="36"/>
        <v>0</v>
      </c>
      <c r="F168" s="33">
        <f t="shared" si="37"/>
        <v>0</v>
      </c>
      <c r="G168" s="33">
        <f t="shared" si="38"/>
        <v>0</v>
      </c>
      <c r="H168" s="33">
        <f t="shared" si="39"/>
        <v>0</v>
      </c>
      <c r="I168" s="33">
        <f t="shared" si="40"/>
        <v>0</v>
      </c>
      <c r="J168" s="33">
        <f t="shared" si="41"/>
        <v>0</v>
      </c>
      <c r="K168" s="33">
        <f t="shared" si="42"/>
        <v>0</v>
      </c>
      <c r="L168" s="33">
        <f t="shared" si="43"/>
        <v>0</v>
      </c>
      <c r="M168" s="33">
        <f t="shared" ca="1" si="44"/>
        <v>-2.600879278960749E-3</v>
      </c>
      <c r="N168" s="33">
        <f t="shared" ca="1" si="45"/>
        <v>0</v>
      </c>
      <c r="O168" s="92">
        <f t="shared" ca="1" si="46"/>
        <v>0</v>
      </c>
      <c r="P168" s="33">
        <f t="shared" ca="1" si="47"/>
        <v>0</v>
      </c>
      <c r="Q168" s="33">
        <f t="shared" ca="1" si="48"/>
        <v>0</v>
      </c>
      <c r="R168" s="20">
        <f t="shared" ca="1" si="49"/>
        <v>2.600879278960749E-3</v>
      </c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</row>
    <row r="169" spans="1:35" x14ac:dyDescent="0.2">
      <c r="A169" s="89"/>
      <c r="B169" s="89"/>
      <c r="C169" s="89"/>
      <c r="D169" s="91">
        <f t="shared" si="35"/>
        <v>0</v>
      </c>
      <c r="E169" s="91">
        <f t="shared" si="36"/>
        <v>0</v>
      </c>
      <c r="F169" s="33">
        <f t="shared" si="37"/>
        <v>0</v>
      </c>
      <c r="G169" s="33">
        <f t="shared" si="38"/>
        <v>0</v>
      </c>
      <c r="H169" s="33">
        <f t="shared" si="39"/>
        <v>0</v>
      </c>
      <c r="I169" s="33">
        <f t="shared" si="40"/>
        <v>0</v>
      </c>
      <c r="J169" s="33">
        <f t="shared" si="41"/>
        <v>0</v>
      </c>
      <c r="K169" s="33">
        <f t="shared" si="42"/>
        <v>0</v>
      </c>
      <c r="L169" s="33">
        <f t="shared" si="43"/>
        <v>0</v>
      </c>
      <c r="M169" s="33">
        <f t="shared" ca="1" si="44"/>
        <v>-2.600879278960749E-3</v>
      </c>
      <c r="N169" s="33">
        <f t="shared" ca="1" si="45"/>
        <v>0</v>
      </c>
      <c r="O169" s="92">
        <f t="shared" ca="1" si="46"/>
        <v>0</v>
      </c>
      <c r="P169" s="33">
        <f t="shared" ca="1" si="47"/>
        <v>0</v>
      </c>
      <c r="Q169" s="33">
        <f t="shared" ca="1" si="48"/>
        <v>0</v>
      </c>
      <c r="R169" s="20">
        <f t="shared" ca="1" si="49"/>
        <v>2.600879278960749E-3</v>
      </c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</row>
    <row r="170" spans="1:35" x14ac:dyDescent="0.2">
      <c r="A170" s="89"/>
      <c r="B170" s="89"/>
      <c r="C170" s="89"/>
      <c r="D170" s="91">
        <f t="shared" si="35"/>
        <v>0</v>
      </c>
      <c r="E170" s="91">
        <f t="shared" si="36"/>
        <v>0</v>
      </c>
      <c r="F170" s="33">
        <f t="shared" si="37"/>
        <v>0</v>
      </c>
      <c r="G170" s="33">
        <f t="shared" si="38"/>
        <v>0</v>
      </c>
      <c r="H170" s="33">
        <f t="shared" si="39"/>
        <v>0</v>
      </c>
      <c r="I170" s="33">
        <f t="shared" si="40"/>
        <v>0</v>
      </c>
      <c r="J170" s="33">
        <f t="shared" si="41"/>
        <v>0</v>
      </c>
      <c r="K170" s="33">
        <f t="shared" si="42"/>
        <v>0</v>
      </c>
      <c r="L170" s="33">
        <f t="shared" si="43"/>
        <v>0</v>
      </c>
      <c r="M170" s="33">
        <f t="shared" ca="1" si="44"/>
        <v>-2.600879278960749E-3</v>
      </c>
      <c r="N170" s="33">
        <f t="shared" ca="1" si="45"/>
        <v>0</v>
      </c>
      <c r="O170" s="92">
        <f t="shared" ca="1" si="46"/>
        <v>0</v>
      </c>
      <c r="P170" s="33">
        <f t="shared" ca="1" si="47"/>
        <v>0</v>
      </c>
      <c r="Q170" s="33">
        <f t="shared" ca="1" si="48"/>
        <v>0</v>
      </c>
      <c r="R170" s="20">
        <f t="shared" ca="1" si="49"/>
        <v>2.600879278960749E-3</v>
      </c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</row>
    <row r="171" spans="1:35" x14ac:dyDescent="0.2">
      <c r="A171" s="89"/>
      <c r="B171" s="89"/>
      <c r="C171" s="89"/>
      <c r="D171" s="91">
        <f t="shared" si="35"/>
        <v>0</v>
      </c>
      <c r="E171" s="91">
        <f t="shared" si="36"/>
        <v>0</v>
      </c>
      <c r="F171" s="33">
        <f t="shared" si="37"/>
        <v>0</v>
      </c>
      <c r="G171" s="33">
        <f t="shared" si="38"/>
        <v>0</v>
      </c>
      <c r="H171" s="33">
        <f t="shared" si="39"/>
        <v>0</v>
      </c>
      <c r="I171" s="33">
        <f t="shared" si="40"/>
        <v>0</v>
      </c>
      <c r="J171" s="33">
        <f t="shared" si="41"/>
        <v>0</v>
      </c>
      <c r="K171" s="33">
        <f t="shared" si="42"/>
        <v>0</v>
      </c>
      <c r="L171" s="33">
        <f t="shared" si="43"/>
        <v>0</v>
      </c>
      <c r="M171" s="33">
        <f t="shared" ca="1" si="44"/>
        <v>-2.600879278960749E-3</v>
      </c>
      <c r="N171" s="33">
        <f t="shared" ca="1" si="45"/>
        <v>0</v>
      </c>
      <c r="O171" s="92">
        <f t="shared" ca="1" si="46"/>
        <v>0</v>
      </c>
      <c r="P171" s="33">
        <f t="shared" ca="1" si="47"/>
        <v>0</v>
      </c>
      <c r="Q171" s="33">
        <f t="shared" ca="1" si="48"/>
        <v>0</v>
      </c>
      <c r="R171" s="20">
        <f t="shared" ca="1" si="49"/>
        <v>2.600879278960749E-3</v>
      </c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</row>
    <row r="172" spans="1:35" x14ac:dyDescent="0.2">
      <c r="A172" s="89"/>
      <c r="B172" s="89"/>
      <c r="C172" s="89"/>
      <c r="D172" s="91">
        <f t="shared" si="35"/>
        <v>0</v>
      </c>
      <c r="E172" s="91">
        <f t="shared" si="36"/>
        <v>0</v>
      </c>
      <c r="F172" s="33">
        <f t="shared" si="37"/>
        <v>0</v>
      </c>
      <c r="G172" s="33">
        <f t="shared" si="38"/>
        <v>0</v>
      </c>
      <c r="H172" s="33">
        <f t="shared" si="39"/>
        <v>0</v>
      </c>
      <c r="I172" s="33">
        <f t="shared" si="40"/>
        <v>0</v>
      </c>
      <c r="J172" s="33">
        <f t="shared" si="41"/>
        <v>0</v>
      </c>
      <c r="K172" s="33">
        <f t="shared" si="42"/>
        <v>0</v>
      </c>
      <c r="L172" s="33">
        <f t="shared" si="43"/>
        <v>0</v>
      </c>
      <c r="M172" s="33">
        <f t="shared" ca="1" si="44"/>
        <v>-2.600879278960749E-3</v>
      </c>
      <c r="N172" s="33">
        <f t="shared" ca="1" si="45"/>
        <v>0</v>
      </c>
      <c r="O172" s="92">
        <f t="shared" ca="1" si="46"/>
        <v>0</v>
      </c>
      <c r="P172" s="33">
        <f t="shared" ca="1" si="47"/>
        <v>0</v>
      </c>
      <c r="Q172" s="33">
        <f t="shared" ca="1" si="48"/>
        <v>0</v>
      </c>
      <c r="R172" s="20">
        <f t="shared" ca="1" si="49"/>
        <v>2.600879278960749E-3</v>
      </c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</row>
    <row r="173" spans="1:35" x14ac:dyDescent="0.2">
      <c r="A173" s="89"/>
      <c r="B173" s="89"/>
      <c r="C173" s="89"/>
      <c r="D173" s="91">
        <f t="shared" si="35"/>
        <v>0</v>
      </c>
      <c r="E173" s="91">
        <f t="shared" si="36"/>
        <v>0</v>
      </c>
      <c r="F173" s="33">
        <f t="shared" si="37"/>
        <v>0</v>
      </c>
      <c r="G173" s="33">
        <f t="shared" si="38"/>
        <v>0</v>
      </c>
      <c r="H173" s="33">
        <f t="shared" si="39"/>
        <v>0</v>
      </c>
      <c r="I173" s="33">
        <f t="shared" si="40"/>
        <v>0</v>
      </c>
      <c r="J173" s="33">
        <f t="shared" si="41"/>
        <v>0</v>
      </c>
      <c r="K173" s="33">
        <f t="shared" si="42"/>
        <v>0</v>
      </c>
      <c r="L173" s="33">
        <f t="shared" si="43"/>
        <v>0</v>
      </c>
      <c r="M173" s="33">
        <f t="shared" ca="1" si="44"/>
        <v>-2.600879278960749E-3</v>
      </c>
      <c r="N173" s="33">
        <f t="shared" ca="1" si="45"/>
        <v>0</v>
      </c>
      <c r="O173" s="92">
        <f t="shared" ca="1" si="46"/>
        <v>0</v>
      </c>
      <c r="P173" s="33">
        <f t="shared" ca="1" si="47"/>
        <v>0</v>
      </c>
      <c r="Q173" s="33">
        <f t="shared" ca="1" si="48"/>
        <v>0</v>
      </c>
      <c r="R173" s="20">
        <f t="shared" ca="1" si="49"/>
        <v>2.600879278960749E-3</v>
      </c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</row>
    <row r="174" spans="1:35" x14ac:dyDescent="0.2">
      <c r="A174" s="89"/>
      <c r="B174" s="89"/>
      <c r="C174" s="89"/>
      <c r="D174" s="91">
        <f t="shared" si="35"/>
        <v>0</v>
      </c>
      <c r="E174" s="91">
        <f t="shared" si="36"/>
        <v>0</v>
      </c>
      <c r="F174" s="33">
        <f t="shared" si="37"/>
        <v>0</v>
      </c>
      <c r="G174" s="33">
        <f t="shared" si="38"/>
        <v>0</v>
      </c>
      <c r="H174" s="33">
        <f t="shared" si="39"/>
        <v>0</v>
      </c>
      <c r="I174" s="33">
        <f t="shared" si="40"/>
        <v>0</v>
      </c>
      <c r="J174" s="33">
        <f t="shared" si="41"/>
        <v>0</v>
      </c>
      <c r="K174" s="33">
        <f t="shared" si="42"/>
        <v>0</v>
      </c>
      <c r="L174" s="33">
        <f t="shared" si="43"/>
        <v>0</v>
      </c>
      <c r="M174" s="33">
        <f t="shared" ca="1" si="44"/>
        <v>-2.600879278960749E-3</v>
      </c>
      <c r="N174" s="33">
        <f t="shared" ca="1" si="45"/>
        <v>0</v>
      </c>
      <c r="O174" s="92">
        <f t="shared" ca="1" si="46"/>
        <v>0</v>
      </c>
      <c r="P174" s="33">
        <f t="shared" ca="1" si="47"/>
        <v>0</v>
      </c>
      <c r="Q174" s="33">
        <f t="shared" ca="1" si="48"/>
        <v>0</v>
      </c>
      <c r="R174" s="20">
        <f t="shared" ca="1" si="49"/>
        <v>2.600879278960749E-3</v>
      </c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</row>
    <row r="175" spans="1:35" x14ac:dyDescent="0.2">
      <c r="A175" s="89"/>
      <c r="B175" s="89"/>
      <c r="C175" s="89"/>
      <c r="D175" s="91">
        <f t="shared" si="35"/>
        <v>0</v>
      </c>
      <c r="E175" s="91">
        <f t="shared" si="36"/>
        <v>0</v>
      </c>
      <c r="F175" s="33">
        <f t="shared" si="37"/>
        <v>0</v>
      </c>
      <c r="G175" s="33">
        <f t="shared" si="38"/>
        <v>0</v>
      </c>
      <c r="H175" s="33">
        <f t="shared" si="39"/>
        <v>0</v>
      </c>
      <c r="I175" s="33">
        <f t="shared" si="40"/>
        <v>0</v>
      </c>
      <c r="J175" s="33">
        <f t="shared" si="41"/>
        <v>0</v>
      </c>
      <c r="K175" s="33">
        <f t="shared" si="42"/>
        <v>0</v>
      </c>
      <c r="L175" s="33">
        <f t="shared" si="43"/>
        <v>0</v>
      </c>
      <c r="M175" s="33">
        <f t="shared" ca="1" si="44"/>
        <v>-2.600879278960749E-3</v>
      </c>
      <c r="N175" s="33">
        <f t="shared" ca="1" si="45"/>
        <v>0</v>
      </c>
      <c r="O175" s="92">
        <f t="shared" ca="1" si="46"/>
        <v>0</v>
      </c>
      <c r="P175" s="33">
        <f t="shared" ca="1" si="47"/>
        <v>0</v>
      </c>
      <c r="Q175" s="33">
        <f t="shared" ca="1" si="48"/>
        <v>0</v>
      </c>
      <c r="R175" s="20">
        <f t="shared" ca="1" si="49"/>
        <v>2.600879278960749E-3</v>
      </c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</row>
    <row r="176" spans="1:35" x14ac:dyDescent="0.2">
      <c r="A176" s="89"/>
      <c r="B176" s="89"/>
      <c r="C176" s="89"/>
      <c r="D176" s="91">
        <f t="shared" si="35"/>
        <v>0</v>
      </c>
      <c r="E176" s="91">
        <f t="shared" si="36"/>
        <v>0</v>
      </c>
      <c r="F176" s="33">
        <f t="shared" si="37"/>
        <v>0</v>
      </c>
      <c r="G176" s="33">
        <f t="shared" si="38"/>
        <v>0</v>
      </c>
      <c r="H176" s="33">
        <f t="shared" si="39"/>
        <v>0</v>
      </c>
      <c r="I176" s="33">
        <f t="shared" si="40"/>
        <v>0</v>
      </c>
      <c r="J176" s="33">
        <f t="shared" si="41"/>
        <v>0</v>
      </c>
      <c r="K176" s="33">
        <f t="shared" si="42"/>
        <v>0</v>
      </c>
      <c r="L176" s="33">
        <f t="shared" si="43"/>
        <v>0</v>
      </c>
      <c r="M176" s="33">
        <f t="shared" ca="1" si="44"/>
        <v>-2.600879278960749E-3</v>
      </c>
      <c r="N176" s="33">
        <f t="shared" ca="1" si="45"/>
        <v>0</v>
      </c>
      <c r="O176" s="92">
        <f t="shared" ca="1" si="46"/>
        <v>0</v>
      </c>
      <c r="P176" s="33">
        <f t="shared" ca="1" si="47"/>
        <v>0</v>
      </c>
      <c r="Q176" s="33">
        <f t="shared" ca="1" si="48"/>
        <v>0</v>
      </c>
      <c r="R176" s="20">
        <f t="shared" ca="1" si="49"/>
        <v>2.600879278960749E-3</v>
      </c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</row>
    <row r="177" spans="1:35" x14ac:dyDescent="0.2">
      <c r="A177" s="89"/>
      <c r="B177" s="89"/>
      <c r="C177" s="89"/>
      <c r="D177" s="91">
        <f t="shared" si="35"/>
        <v>0</v>
      </c>
      <c r="E177" s="91">
        <f t="shared" si="36"/>
        <v>0</v>
      </c>
      <c r="F177" s="33">
        <f t="shared" si="37"/>
        <v>0</v>
      </c>
      <c r="G177" s="33">
        <f t="shared" si="38"/>
        <v>0</v>
      </c>
      <c r="H177" s="33">
        <f t="shared" si="39"/>
        <v>0</v>
      </c>
      <c r="I177" s="33">
        <f t="shared" si="40"/>
        <v>0</v>
      </c>
      <c r="J177" s="33">
        <f t="shared" si="41"/>
        <v>0</v>
      </c>
      <c r="K177" s="33">
        <f t="shared" si="42"/>
        <v>0</v>
      </c>
      <c r="L177" s="33">
        <f t="shared" si="43"/>
        <v>0</v>
      </c>
      <c r="M177" s="33">
        <f t="shared" ca="1" si="44"/>
        <v>-2.600879278960749E-3</v>
      </c>
      <c r="N177" s="33">
        <f t="shared" ca="1" si="45"/>
        <v>0</v>
      </c>
      <c r="O177" s="92">
        <f t="shared" ca="1" si="46"/>
        <v>0</v>
      </c>
      <c r="P177" s="33">
        <f t="shared" ca="1" si="47"/>
        <v>0</v>
      </c>
      <c r="Q177" s="33">
        <f t="shared" ca="1" si="48"/>
        <v>0</v>
      </c>
      <c r="R177" s="20">
        <f t="shared" ca="1" si="49"/>
        <v>2.600879278960749E-3</v>
      </c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</row>
    <row r="178" spans="1:35" x14ac:dyDescent="0.2">
      <c r="A178" s="89"/>
      <c r="B178" s="89"/>
      <c r="C178" s="89"/>
      <c r="D178" s="91">
        <f t="shared" si="35"/>
        <v>0</v>
      </c>
      <c r="E178" s="91">
        <f t="shared" si="36"/>
        <v>0</v>
      </c>
      <c r="F178" s="33">
        <f t="shared" si="37"/>
        <v>0</v>
      </c>
      <c r="G178" s="33">
        <f t="shared" si="38"/>
        <v>0</v>
      </c>
      <c r="H178" s="33">
        <f t="shared" si="39"/>
        <v>0</v>
      </c>
      <c r="I178" s="33">
        <f t="shared" si="40"/>
        <v>0</v>
      </c>
      <c r="J178" s="33">
        <f t="shared" si="41"/>
        <v>0</v>
      </c>
      <c r="K178" s="33">
        <f t="shared" si="42"/>
        <v>0</v>
      </c>
      <c r="L178" s="33">
        <f t="shared" si="43"/>
        <v>0</v>
      </c>
      <c r="M178" s="33">
        <f t="shared" ca="1" si="44"/>
        <v>-2.600879278960749E-3</v>
      </c>
      <c r="N178" s="33">
        <f t="shared" ca="1" si="45"/>
        <v>0</v>
      </c>
      <c r="O178" s="92">
        <f t="shared" ca="1" si="46"/>
        <v>0</v>
      </c>
      <c r="P178" s="33">
        <f t="shared" ca="1" si="47"/>
        <v>0</v>
      </c>
      <c r="Q178" s="33">
        <f t="shared" ca="1" si="48"/>
        <v>0</v>
      </c>
      <c r="R178" s="20">
        <f t="shared" ca="1" si="49"/>
        <v>2.600879278960749E-3</v>
      </c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</row>
    <row r="179" spans="1:35" x14ac:dyDescent="0.2">
      <c r="A179" s="89"/>
      <c r="B179" s="89"/>
      <c r="C179" s="89"/>
      <c r="D179" s="91">
        <f t="shared" si="35"/>
        <v>0</v>
      </c>
      <c r="E179" s="91">
        <f t="shared" si="36"/>
        <v>0</v>
      </c>
      <c r="F179" s="33">
        <f t="shared" si="37"/>
        <v>0</v>
      </c>
      <c r="G179" s="33">
        <f t="shared" si="38"/>
        <v>0</v>
      </c>
      <c r="H179" s="33">
        <f t="shared" si="39"/>
        <v>0</v>
      </c>
      <c r="I179" s="33">
        <f t="shared" si="40"/>
        <v>0</v>
      </c>
      <c r="J179" s="33">
        <f t="shared" si="41"/>
        <v>0</v>
      </c>
      <c r="K179" s="33">
        <f t="shared" si="42"/>
        <v>0</v>
      </c>
      <c r="L179" s="33">
        <f t="shared" si="43"/>
        <v>0</v>
      </c>
      <c r="M179" s="33">
        <f t="shared" ca="1" si="44"/>
        <v>-2.600879278960749E-3</v>
      </c>
      <c r="N179" s="33">
        <f t="shared" ca="1" si="45"/>
        <v>0</v>
      </c>
      <c r="O179" s="92">
        <f t="shared" ca="1" si="46"/>
        <v>0</v>
      </c>
      <c r="P179" s="33">
        <f t="shared" ca="1" si="47"/>
        <v>0</v>
      </c>
      <c r="Q179" s="33">
        <f t="shared" ca="1" si="48"/>
        <v>0</v>
      </c>
      <c r="R179" s="20">
        <f t="shared" ca="1" si="49"/>
        <v>2.600879278960749E-3</v>
      </c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</row>
    <row r="180" spans="1:35" x14ac:dyDescent="0.2">
      <c r="A180" s="89"/>
      <c r="B180" s="89"/>
      <c r="C180" s="89"/>
      <c r="D180" s="91">
        <f t="shared" si="35"/>
        <v>0</v>
      </c>
      <c r="E180" s="91">
        <f t="shared" si="36"/>
        <v>0</v>
      </c>
      <c r="F180" s="33">
        <f t="shared" si="37"/>
        <v>0</v>
      </c>
      <c r="G180" s="33">
        <f t="shared" si="38"/>
        <v>0</v>
      </c>
      <c r="H180" s="33">
        <f t="shared" si="39"/>
        <v>0</v>
      </c>
      <c r="I180" s="33">
        <f t="shared" si="40"/>
        <v>0</v>
      </c>
      <c r="J180" s="33">
        <f t="shared" si="41"/>
        <v>0</v>
      </c>
      <c r="K180" s="33">
        <f t="shared" si="42"/>
        <v>0</v>
      </c>
      <c r="L180" s="33">
        <f t="shared" si="43"/>
        <v>0</v>
      </c>
      <c r="M180" s="33">
        <f t="shared" ca="1" si="44"/>
        <v>-2.600879278960749E-3</v>
      </c>
      <c r="N180" s="33">
        <f t="shared" ca="1" si="45"/>
        <v>0</v>
      </c>
      <c r="O180" s="92">
        <f t="shared" ca="1" si="46"/>
        <v>0</v>
      </c>
      <c r="P180" s="33">
        <f t="shared" ca="1" si="47"/>
        <v>0</v>
      </c>
      <c r="Q180" s="33">
        <f t="shared" ca="1" si="48"/>
        <v>0</v>
      </c>
      <c r="R180" s="20">
        <f t="shared" ca="1" si="49"/>
        <v>2.600879278960749E-3</v>
      </c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</row>
    <row r="181" spans="1:35" x14ac:dyDescent="0.2">
      <c r="A181" s="89"/>
      <c r="B181" s="89"/>
      <c r="C181" s="89"/>
      <c r="D181" s="91">
        <f t="shared" si="35"/>
        <v>0</v>
      </c>
      <c r="E181" s="91">
        <f t="shared" si="36"/>
        <v>0</v>
      </c>
      <c r="F181" s="33">
        <f t="shared" si="37"/>
        <v>0</v>
      </c>
      <c r="G181" s="33">
        <f t="shared" si="38"/>
        <v>0</v>
      </c>
      <c r="H181" s="33">
        <f t="shared" si="39"/>
        <v>0</v>
      </c>
      <c r="I181" s="33">
        <f t="shared" si="40"/>
        <v>0</v>
      </c>
      <c r="J181" s="33">
        <f t="shared" si="41"/>
        <v>0</v>
      </c>
      <c r="K181" s="33">
        <f t="shared" si="42"/>
        <v>0</v>
      </c>
      <c r="L181" s="33">
        <f t="shared" si="43"/>
        <v>0</v>
      </c>
      <c r="M181" s="33">
        <f t="shared" ca="1" si="44"/>
        <v>-2.600879278960749E-3</v>
      </c>
      <c r="N181" s="33">
        <f t="shared" ca="1" si="45"/>
        <v>0</v>
      </c>
      <c r="O181" s="92">
        <f t="shared" ca="1" si="46"/>
        <v>0</v>
      </c>
      <c r="P181" s="33">
        <f t="shared" ca="1" si="47"/>
        <v>0</v>
      </c>
      <c r="Q181" s="33">
        <f t="shared" ca="1" si="48"/>
        <v>0</v>
      </c>
      <c r="R181" s="20">
        <f t="shared" ca="1" si="49"/>
        <v>2.600879278960749E-3</v>
      </c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</row>
    <row r="182" spans="1:35" x14ac:dyDescent="0.2">
      <c r="A182" s="89"/>
      <c r="B182" s="89"/>
      <c r="C182" s="89"/>
      <c r="D182" s="91">
        <f t="shared" si="35"/>
        <v>0</v>
      </c>
      <c r="E182" s="91">
        <f t="shared" si="36"/>
        <v>0</v>
      </c>
      <c r="F182" s="33">
        <f t="shared" si="37"/>
        <v>0</v>
      </c>
      <c r="G182" s="33">
        <f t="shared" si="38"/>
        <v>0</v>
      </c>
      <c r="H182" s="33">
        <f t="shared" si="39"/>
        <v>0</v>
      </c>
      <c r="I182" s="33">
        <f t="shared" si="40"/>
        <v>0</v>
      </c>
      <c r="J182" s="33">
        <f t="shared" si="41"/>
        <v>0</v>
      </c>
      <c r="K182" s="33">
        <f t="shared" si="42"/>
        <v>0</v>
      </c>
      <c r="L182" s="33">
        <f t="shared" si="43"/>
        <v>0</v>
      </c>
      <c r="M182" s="33">
        <f t="shared" ca="1" si="44"/>
        <v>-2.600879278960749E-3</v>
      </c>
      <c r="N182" s="33">
        <f t="shared" ca="1" si="45"/>
        <v>0</v>
      </c>
      <c r="O182" s="92">
        <f t="shared" ca="1" si="46"/>
        <v>0</v>
      </c>
      <c r="P182" s="33">
        <f t="shared" ca="1" si="47"/>
        <v>0</v>
      </c>
      <c r="Q182" s="33">
        <f t="shared" ca="1" si="48"/>
        <v>0</v>
      </c>
      <c r="R182" s="20">
        <f t="shared" ca="1" si="49"/>
        <v>2.600879278960749E-3</v>
      </c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</row>
    <row r="183" spans="1:35" x14ac:dyDescent="0.2">
      <c r="A183" s="89"/>
      <c r="B183" s="89"/>
      <c r="C183" s="89"/>
      <c r="D183" s="91">
        <f t="shared" si="35"/>
        <v>0</v>
      </c>
      <c r="E183" s="91">
        <f t="shared" si="36"/>
        <v>0</v>
      </c>
      <c r="F183" s="33">
        <f t="shared" si="37"/>
        <v>0</v>
      </c>
      <c r="G183" s="33">
        <f t="shared" si="38"/>
        <v>0</v>
      </c>
      <c r="H183" s="33">
        <f t="shared" si="39"/>
        <v>0</v>
      </c>
      <c r="I183" s="33">
        <f t="shared" si="40"/>
        <v>0</v>
      </c>
      <c r="J183" s="33">
        <f t="shared" si="41"/>
        <v>0</v>
      </c>
      <c r="K183" s="33">
        <f t="shared" si="42"/>
        <v>0</v>
      </c>
      <c r="L183" s="33">
        <f t="shared" si="43"/>
        <v>0</v>
      </c>
      <c r="M183" s="33">
        <f t="shared" ca="1" si="44"/>
        <v>-2.600879278960749E-3</v>
      </c>
      <c r="N183" s="33">
        <f t="shared" ca="1" si="45"/>
        <v>0</v>
      </c>
      <c r="O183" s="92">
        <f t="shared" ca="1" si="46"/>
        <v>0</v>
      </c>
      <c r="P183" s="33">
        <f t="shared" ca="1" si="47"/>
        <v>0</v>
      </c>
      <c r="Q183" s="33">
        <f t="shared" ca="1" si="48"/>
        <v>0</v>
      </c>
      <c r="R183" s="20">
        <f t="shared" ca="1" si="49"/>
        <v>2.600879278960749E-3</v>
      </c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</row>
    <row r="184" spans="1:35" x14ac:dyDescent="0.2">
      <c r="A184" s="89"/>
      <c r="B184" s="89"/>
      <c r="C184" s="89"/>
      <c r="D184" s="91">
        <f t="shared" si="35"/>
        <v>0</v>
      </c>
      <c r="E184" s="91">
        <f t="shared" si="36"/>
        <v>0</v>
      </c>
      <c r="F184" s="33">
        <f t="shared" si="37"/>
        <v>0</v>
      </c>
      <c r="G184" s="33">
        <f t="shared" si="38"/>
        <v>0</v>
      </c>
      <c r="H184" s="33">
        <f t="shared" si="39"/>
        <v>0</v>
      </c>
      <c r="I184" s="33">
        <f t="shared" si="40"/>
        <v>0</v>
      </c>
      <c r="J184" s="33">
        <f t="shared" si="41"/>
        <v>0</v>
      </c>
      <c r="K184" s="33">
        <f t="shared" si="42"/>
        <v>0</v>
      </c>
      <c r="L184" s="33">
        <f t="shared" si="43"/>
        <v>0</v>
      </c>
      <c r="M184" s="33">
        <f t="shared" ca="1" si="44"/>
        <v>-2.600879278960749E-3</v>
      </c>
      <c r="N184" s="33">
        <f t="shared" ca="1" si="45"/>
        <v>0</v>
      </c>
      <c r="O184" s="92">
        <f t="shared" ca="1" si="46"/>
        <v>0</v>
      </c>
      <c r="P184" s="33">
        <f t="shared" ca="1" si="47"/>
        <v>0</v>
      </c>
      <c r="Q184" s="33">
        <f t="shared" ca="1" si="48"/>
        <v>0</v>
      </c>
      <c r="R184" s="20">
        <f t="shared" ca="1" si="49"/>
        <v>2.600879278960749E-3</v>
      </c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</row>
    <row r="185" spans="1:35" x14ac:dyDescent="0.2">
      <c r="A185" s="89"/>
      <c r="B185" s="89"/>
      <c r="C185" s="89"/>
      <c r="D185" s="91">
        <f t="shared" si="35"/>
        <v>0</v>
      </c>
      <c r="E185" s="91">
        <f t="shared" si="36"/>
        <v>0</v>
      </c>
      <c r="F185" s="33">
        <f t="shared" si="37"/>
        <v>0</v>
      </c>
      <c r="G185" s="33">
        <f t="shared" si="38"/>
        <v>0</v>
      </c>
      <c r="H185" s="33">
        <f t="shared" si="39"/>
        <v>0</v>
      </c>
      <c r="I185" s="33">
        <f t="shared" si="40"/>
        <v>0</v>
      </c>
      <c r="J185" s="33">
        <f t="shared" si="41"/>
        <v>0</v>
      </c>
      <c r="K185" s="33">
        <f t="shared" si="42"/>
        <v>0</v>
      </c>
      <c r="L185" s="33">
        <f t="shared" si="43"/>
        <v>0</v>
      </c>
      <c r="M185" s="33">
        <f t="shared" ca="1" si="44"/>
        <v>-2.600879278960749E-3</v>
      </c>
      <c r="N185" s="33">
        <f t="shared" ca="1" si="45"/>
        <v>0</v>
      </c>
      <c r="O185" s="92">
        <f t="shared" ca="1" si="46"/>
        <v>0</v>
      </c>
      <c r="P185" s="33">
        <f t="shared" ca="1" si="47"/>
        <v>0</v>
      </c>
      <c r="Q185" s="33">
        <f t="shared" ca="1" si="48"/>
        <v>0</v>
      </c>
      <c r="R185" s="20">
        <f t="shared" ca="1" si="49"/>
        <v>2.600879278960749E-3</v>
      </c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</row>
    <row r="186" spans="1:35" x14ac:dyDescent="0.2">
      <c r="A186" s="89"/>
      <c r="B186" s="89"/>
      <c r="C186" s="89"/>
      <c r="D186" s="91">
        <f t="shared" si="35"/>
        <v>0</v>
      </c>
      <c r="E186" s="91">
        <f t="shared" si="36"/>
        <v>0</v>
      </c>
      <c r="F186" s="33">
        <f t="shared" si="37"/>
        <v>0</v>
      </c>
      <c r="G186" s="33">
        <f t="shared" si="38"/>
        <v>0</v>
      </c>
      <c r="H186" s="33">
        <f t="shared" si="39"/>
        <v>0</v>
      </c>
      <c r="I186" s="33">
        <f t="shared" si="40"/>
        <v>0</v>
      </c>
      <c r="J186" s="33">
        <f t="shared" si="41"/>
        <v>0</v>
      </c>
      <c r="K186" s="33">
        <f t="shared" si="42"/>
        <v>0</v>
      </c>
      <c r="L186" s="33">
        <f t="shared" si="43"/>
        <v>0</v>
      </c>
      <c r="M186" s="33">
        <f t="shared" ca="1" si="44"/>
        <v>-2.600879278960749E-3</v>
      </c>
      <c r="N186" s="33">
        <f t="shared" ca="1" si="45"/>
        <v>0</v>
      </c>
      <c r="O186" s="92">
        <f t="shared" ca="1" si="46"/>
        <v>0</v>
      </c>
      <c r="P186" s="33">
        <f t="shared" ca="1" si="47"/>
        <v>0</v>
      </c>
      <c r="Q186" s="33">
        <f t="shared" ca="1" si="48"/>
        <v>0</v>
      </c>
      <c r="R186" s="20">
        <f t="shared" ca="1" si="49"/>
        <v>2.600879278960749E-3</v>
      </c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</row>
    <row r="187" spans="1:35" x14ac:dyDescent="0.2">
      <c r="A187" s="89"/>
      <c r="B187" s="89"/>
      <c r="C187" s="89"/>
      <c r="D187" s="91">
        <f t="shared" si="35"/>
        <v>0</v>
      </c>
      <c r="E187" s="91">
        <f t="shared" si="36"/>
        <v>0</v>
      </c>
      <c r="F187" s="33">
        <f t="shared" si="37"/>
        <v>0</v>
      </c>
      <c r="G187" s="33">
        <f t="shared" si="38"/>
        <v>0</v>
      </c>
      <c r="H187" s="33">
        <f t="shared" si="39"/>
        <v>0</v>
      </c>
      <c r="I187" s="33">
        <f t="shared" si="40"/>
        <v>0</v>
      </c>
      <c r="J187" s="33">
        <f t="shared" si="41"/>
        <v>0</v>
      </c>
      <c r="K187" s="33">
        <f t="shared" si="42"/>
        <v>0</v>
      </c>
      <c r="L187" s="33">
        <f t="shared" si="43"/>
        <v>0</v>
      </c>
      <c r="M187" s="33">
        <f t="shared" ca="1" si="44"/>
        <v>-2.600879278960749E-3</v>
      </c>
      <c r="N187" s="33">
        <f t="shared" ca="1" si="45"/>
        <v>0</v>
      </c>
      <c r="O187" s="92">
        <f t="shared" ca="1" si="46"/>
        <v>0</v>
      </c>
      <c r="P187" s="33">
        <f t="shared" ca="1" si="47"/>
        <v>0</v>
      </c>
      <c r="Q187" s="33">
        <f t="shared" ca="1" si="48"/>
        <v>0</v>
      </c>
      <c r="R187" s="20">
        <f t="shared" ca="1" si="49"/>
        <v>2.600879278960749E-3</v>
      </c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</row>
    <row r="188" spans="1:35" x14ac:dyDescent="0.2">
      <c r="A188" s="89"/>
      <c r="B188" s="89"/>
      <c r="C188" s="89"/>
      <c r="D188" s="91">
        <f t="shared" si="35"/>
        <v>0</v>
      </c>
      <c r="E188" s="91">
        <f t="shared" si="36"/>
        <v>0</v>
      </c>
      <c r="F188" s="33">
        <f t="shared" si="37"/>
        <v>0</v>
      </c>
      <c r="G188" s="33">
        <f t="shared" si="38"/>
        <v>0</v>
      </c>
      <c r="H188" s="33">
        <f t="shared" si="39"/>
        <v>0</v>
      </c>
      <c r="I188" s="33">
        <f t="shared" si="40"/>
        <v>0</v>
      </c>
      <c r="J188" s="33">
        <f t="shared" si="41"/>
        <v>0</v>
      </c>
      <c r="K188" s="33">
        <f t="shared" si="42"/>
        <v>0</v>
      </c>
      <c r="L188" s="33">
        <f t="shared" si="43"/>
        <v>0</v>
      </c>
      <c r="M188" s="33">
        <f t="shared" ca="1" si="44"/>
        <v>-2.600879278960749E-3</v>
      </c>
      <c r="N188" s="33">
        <f t="shared" ca="1" si="45"/>
        <v>0</v>
      </c>
      <c r="O188" s="92">
        <f t="shared" ca="1" si="46"/>
        <v>0</v>
      </c>
      <c r="P188" s="33">
        <f t="shared" ca="1" si="47"/>
        <v>0</v>
      </c>
      <c r="Q188" s="33">
        <f t="shared" ca="1" si="48"/>
        <v>0</v>
      </c>
      <c r="R188" s="20">
        <f t="shared" ca="1" si="49"/>
        <v>2.600879278960749E-3</v>
      </c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</row>
    <row r="189" spans="1:35" x14ac:dyDescent="0.2">
      <c r="A189" s="89"/>
      <c r="B189" s="89"/>
      <c r="C189" s="89"/>
      <c r="D189" s="91">
        <f t="shared" si="35"/>
        <v>0</v>
      </c>
      <c r="E189" s="91">
        <f t="shared" si="36"/>
        <v>0</v>
      </c>
      <c r="F189" s="33">
        <f t="shared" si="37"/>
        <v>0</v>
      </c>
      <c r="G189" s="33">
        <f t="shared" si="38"/>
        <v>0</v>
      </c>
      <c r="H189" s="33">
        <f t="shared" si="39"/>
        <v>0</v>
      </c>
      <c r="I189" s="33">
        <f t="shared" si="40"/>
        <v>0</v>
      </c>
      <c r="J189" s="33">
        <f t="shared" si="41"/>
        <v>0</v>
      </c>
      <c r="K189" s="33">
        <f t="shared" si="42"/>
        <v>0</v>
      </c>
      <c r="L189" s="33">
        <f t="shared" si="43"/>
        <v>0</v>
      </c>
      <c r="M189" s="33">
        <f t="shared" ca="1" si="44"/>
        <v>-2.600879278960749E-3</v>
      </c>
      <c r="N189" s="33">
        <f t="shared" ca="1" si="45"/>
        <v>0</v>
      </c>
      <c r="O189" s="92">
        <f t="shared" ca="1" si="46"/>
        <v>0</v>
      </c>
      <c r="P189" s="33">
        <f t="shared" ca="1" si="47"/>
        <v>0</v>
      </c>
      <c r="Q189" s="33">
        <f t="shared" ca="1" si="48"/>
        <v>0</v>
      </c>
      <c r="R189" s="20">
        <f t="shared" ca="1" si="49"/>
        <v>2.600879278960749E-3</v>
      </c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</row>
    <row r="190" spans="1:35" x14ac:dyDescent="0.2">
      <c r="A190" s="89"/>
      <c r="B190" s="89"/>
      <c r="C190" s="89"/>
      <c r="D190" s="91">
        <f t="shared" si="35"/>
        <v>0</v>
      </c>
      <c r="E190" s="91">
        <f t="shared" si="36"/>
        <v>0</v>
      </c>
      <c r="F190" s="33">
        <f t="shared" si="37"/>
        <v>0</v>
      </c>
      <c r="G190" s="33">
        <f t="shared" si="38"/>
        <v>0</v>
      </c>
      <c r="H190" s="33">
        <f t="shared" si="39"/>
        <v>0</v>
      </c>
      <c r="I190" s="33">
        <f t="shared" si="40"/>
        <v>0</v>
      </c>
      <c r="J190" s="33">
        <f t="shared" si="41"/>
        <v>0</v>
      </c>
      <c r="K190" s="33">
        <f t="shared" si="42"/>
        <v>0</v>
      </c>
      <c r="L190" s="33">
        <f t="shared" si="43"/>
        <v>0</v>
      </c>
      <c r="M190" s="33">
        <f t="shared" ca="1" si="44"/>
        <v>-2.600879278960749E-3</v>
      </c>
      <c r="N190" s="33">
        <f t="shared" ca="1" si="45"/>
        <v>0</v>
      </c>
      <c r="O190" s="92">
        <f t="shared" ca="1" si="46"/>
        <v>0</v>
      </c>
      <c r="P190" s="33">
        <f t="shared" ca="1" si="47"/>
        <v>0</v>
      </c>
      <c r="Q190" s="33">
        <f t="shared" ca="1" si="48"/>
        <v>0</v>
      </c>
      <c r="R190" s="20">
        <f t="shared" ca="1" si="49"/>
        <v>2.600879278960749E-3</v>
      </c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</row>
    <row r="191" spans="1:35" x14ac:dyDescent="0.2">
      <c r="A191" s="89"/>
      <c r="B191" s="89"/>
      <c r="C191" s="89"/>
      <c r="D191" s="91">
        <f t="shared" si="35"/>
        <v>0</v>
      </c>
      <c r="E191" s="91">
        <f t="shared" si="36"/>
        <v>0</v>
      </c>
      <c r="F191" s="33">
        <f t="shared" si="37"/>
        <v>0</v>
      </c>
      <c r="G191" s="33">
        <f t="shared" si="38"/>
        <v>0</v>
      </c>
      <c r="H191" s="33">
        <f t="shared" si="39"/>
        <v>0</v>
      </c>
      <c r="I191" s="33">
        <f t="shared" si="40"/>
        <v>0</v>
      </c>
      <c r="J191" s="33">
        <f t="shared" si="41"/>
        <v>0</v>
      </c>
      <c r="K191" s="33">
        <f t="shared" si="42"/>
        <v>0</v>
      </c>
      <c r="L191" s="33">
        <f t="shared" si="43"/>
        <v>0</v>
      </c>
      <c r="M191" s="33">
        <f t="shared" ca="1" si="44"/>
        <v>-2.600879278960749E-3</v>
      </c>
      <c r="N191" s="33">
        <f t="shared" ca="1" si="45"/>
        <v>0</v>
      </c>
      <c r="O191" s="92">
        <f t="shared" ca="1" si="46"/>
        <v>0</v>
      </c>
      <c r="P191" s="33">
        <f t="shared" ca="1" si="47"/>
        <v>0</v>
      </c>
      <c r="Q191" s="33">
        <f t="shared" ca="1" si="48"/>
        <v>0</v>
      </c>
      <c r="R191" s="20">
        <f t="shared" ca="1" si="49"/>
        <v>2.600879278960749E-3</v>
      </c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</row>
    <row r="192" spans="1:35" x14ac:dyDescent="0.2">
      <c r="A192" s="89"/>
      <c r="B192" s="89"/>
      <c r="C192" s="89"/>
      <c r="D192" s="91">
        <f t="shared" si="35"/>
        <v>0</v>
      </c>
      <c r="E192" s="91">
        <f t="shared" si="36"/>
        <v>0</v>
      </c>
      <c r="F192" s="33">
        <f t="shared" si="37"/>
        <v>0</v>
      </c>
      <c r="G192" s="33">
        <f t="shared" si="38"/>
        <v>0</v>
      </c>
      <c r="H192" s="33">
        <f t="shared" si="39"/>
        <v>0</v>
      </c>
      <c r="I192" s="33">
        <f t="shared" si="40"/>
        <v>0</v>
      </c>
      <c r="J192" s="33">
        <f t="shared" si="41"/>
        <v>0</v>
      </c>
      <c r="K192" s="33">
        <f t="shared" si="42"/>
        <v>0</v>
      </c>
      <c r="L192" s="33">
        <f t="shared" si="43"/>
        <v>0</v>
      </c>
      <c r="M192" s="33">
        <f t="shared" ca="1" si="44"/>
        <v>-2.600879278960749E-3</v>
      </c>
      <c r="N192" s="33">
        <f t="shared" ca="1" si="45"/>
        <v>0</v>
      </c>
      <c r="O192" s="92">
        <f t="shared" ca="1" si="46"/>
        <v>0</v>
      </c>
      <c r="P192" s="33">
        <f t="shared" ca="1" si="47"/>
        <v>0</v>
      </c>
      <c r="Q192" s="33">
        <f t="shared" ca="1" si="48"/>
        <v>0</v>
      </c>
      <c r="R192" s="20">
        <f t="shared" ca="1" si="49"/>
        <v>2.600879278960749E-3</v>
      </c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</row>
    <row r="193" spans="1:35" x14ac:dyDescent="0.2">
      <c r="A193" s="89"/>
      <c r="B193" s="89"/>
      <c r="C193" s="89"/>
      <c r="D193" s="91">
        <f t="shared" si="35"/>
        <v>0</v>
      </c>
      <c r="E193" s="91">
        <f t="shared" si="36"/>
        <v>0</v>
      </c>
      <c r="F193" s="33">
        <f t="shared" si="37"/>
        <v>0</v>
      </c>
      <c r="G193" s="33">
        <f t="shared" si="38"/>
        <v>0</v>
      </c>
      <c r="H193" s="33">
        <f t="shared" si="39"/>
        <v>0</v>
      </c>
      <c r="I193" s="33">
        <f t="shared" si="40"/>
        <v>0</v>
      </c>
      <c r="J193" s="33">
        <f t="shared" si="41"/>
        <v>0</v>
      </c>
      <c r="K193" s="33">
        <f t="shared" si="42"/>
        <v>0</v>
      </c>
      <c r="L193" s="33">
        <f t="shared" si="43"/>
        <v>0</v>
      </c>
      <c r="M193" s="33">
        <f t="shared" ca="1" si="44"/>
        <v>-2.600879278960749E-3</v>
      </c>
      <c r="N193" s="33">
        <f t="shared" ca="1" si="45"/>
        <v>0</v>
      </c>
      <c r="O193" s="92">
        <f t="shared" ca="1" si="46"/>
        <v>0</v>
      </c>
      <c r="P193" s="33">
        <f t="shared" ca="1" si="47"/>
        <v>0</v>
      </c>
      <c r="Q193" s="33">
        <f t="shared" ca="1" si="48"/>
        <v>0</v>
      </c>
      <c r="R193" s="20">
        <f t="shared" ca="1" si="49"/>
        <v>2.600879278960749E-3</v>
      </c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</row>
    <row r="194" spans="1:35" x14ac:dyDescent="0.2">
      <c r="A194" s="89"/>
      <c r="B194" s="89"/>
      <c r="C194" s="89"/>
      <c r="D194" s="91">
        <f t="shared" si="35"/>
        <v>0</v>
      </c>
      <c r="E194" s="91">
        <f t="shared" si="36"/>
        <v>0</v>
      </c>
      <c r="F194" s="33">
        <f t="shared" si="37"/>
        <v>0</v>
      </c>
      <c r="G194" s="33">
        <f t="shared" si="38"/>
        <v>0</v>
      </c>
      <c r="H194" s="33">
        <f t="shared" si="39"/>
        <v>0</v>
      </c>
      <c r="I194" s="33">
        <f t="shared" si="40"/>
        <v>0</v>
      </c>
      <c r="J194" s="33">
        <f t="shared" si="41"/>
        <v>0</v>
      </c>
      <c r="K194" s="33">
        <f t="shared" si="42"/>
        <v>0</v>
      </c>
      <c r="L194" s="33">
        <f t="shared" si="43"/>
        <v>0</v>
      </c>
      <c r="M194" s="33">
        <f t="shared" ca="1" si="44"/>
        <v>-2.600879278960749E-3</v>
      </c>
      <c r="N194" s="33">
        <f t="shared" ca="1" si="45"/>
        <v>0</v>
      </c>
      <c r="O194" s="92">
        <f t="shared" ca="1" si="46"/>
        <v>0</v>
      </c>
      <c r="P194" s="33">
        <f t="shared" ca="1" si="47"/>
        <v>0</v>
      </c>
      <c r="Q194" s="33">
        <f t="shared" ca="1" si="48"/>
        <v>0</v>
      </c>
      <c r="R194" s="20">
        <f t="shared" ca="1" si="49"/>
        <v>2.600879278960749E-3</v>
      </c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</row>
    <row r="195" spans="1:35" x14ac:dyDescent="0.2">
      <c r="A195" s="89"/>
      <c r="B195" s="89"/>
      <c r="C195" s="89"/>
      <c r="D195" s="91">
        <f t="shared" si="35"/>
        <v>0</v>
      </c>
      <c r="E195" s="91">
        <f t="shared" si="36"/>
        <v>0</v>
      </c>
      <c r="F195" s="33">
        <f t="shared" si="37"/>
        <v>0</v>
      </c>
      <c r="G195" s="33">
        <f t="shared" si="38"/>
        <v>0</v>
      </c>
      <c r="H195" s="33">
        <f t="shared" si="39"/>
        <v>0</v>
      </c>
      <c r="I195" s="33">
        <f t="shared" si="40"/>
        <v>0</v>
      </c>
      <c r="J195" s="33">
        <f t="shared" si="41"/>
        <v>0</v>
      </c>
      <c r="K195" s="33">
        <f t="shared" si="42"/>
        <v>0</v>
      </c>
      <c r="L195" s="33">
        <f t="shared" si="43"/>
        <v>0</v>
      </c>
      <c r="M195" s="33">
        <f t="shared" ca="1" si="44"/>
        <v>-2.600879278960749E-3</v>
      </c>
      <c r="N195" s="33">
        <f t="shared" ca="1" si="45"/>
        <v>0</v>
      </c>
      <c r="O195" s="92">
        <f t="shared" ca="1" si="46"/>
        <v>0</v>
      </c>
      <c r="P195" s="33">
        <f t="shared" ca="1" si="47"/>
        <v>0</v>
      </c>
      <c r="Q195" s="33">
        <f t="shared" ca="1" si="48"/>
        <v>0</v>
      </c>
      <c r="R195" s="20">
        <f t="shared" ca="1" si="49"/>
        <v>2.600879278960749E-3</v>
      </c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</row>
    <row r="196" spans="1:35" x14ac:dyDescent="0.2">
      <c r="A196" s="89"/>
      <c r="B196" s="89"/>
      <c r="C196" s="89"/>
      <c r="D196" s="91">
        <f t="shared" si="35"/>
        <v>0</v>
      </c>
      <c r="E196" s="91">
        <f t="shared" si="36"/>
        <v>0</v>
      </c>
      <c r="F196" s="33">
        <f t="shared" si="37"/>
        <v>0</v>
      </c>
      <c r="G196" s="33">
        <f t="shared" si="38"/>
        <v>0</v>
      </c>
      <c r="H196" s="33">
        <f t="shared" si="39"/>
        <v>0</v>
      </c>
      <c r="I196" s="33">
        <f t="shared" si="40"/>
        <v>0</v>
      </c>
      <c r="J196" s="33">
        <f t="shared" si="41"/>
        <v>0</v>
      </c>
      <c r="K196" s="33">
        <f t="shared" si="42"/>
        <v>0</v>
      </c>
      <c r="L196" s="33">
        <f t="shared" si="43"/>
        <v>0</v>
      </c>
      <c r="M196" s="33">
        <f t="shared" ca="1" si="44"/>
        <v>-2.600879278960749E-3</v>
      </c>
      <c r="N196" s="33">
        <f t="shared" ca="1" si="45"/>
        <v>0</v>
      </c>
      <c r="O196" s="92">
        <f t="shared" ca="1" si="46"/>
        <v>0</v>
      </c>
      <c r="P196" s="33">
        <f t="shared" ca="1" si="47"/>
        <v>0</v>
      </c>
      <c r="Q196" s="33">
        <f t="shared" ca="1" si="48"/>
        <v>0</v>
      </c>
      <c r="R196" s="20">
        <f t="shared" ca="1" si="49"/>
        <v>2.600879278960749E-3</v>
      </c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</row>
    <row r="197" spans="1:35" x14ac:dyDescent="0.2">
      <c r="A197" s="89"/>
      <c r="B197" s="89"/>
      <c r="C197" s="89"/>
      <c r="D197" s="91">
        <f t="shared" si="35"/>
        <v>0</v>
      </c>
      <c r="E197" s="91">
        <f t="shared" si="36"/>
        <v>0</v>
      </c>
      <c r="F197" s="33">
        <f t="shared" si="37"/>
        <v>0</v>
      </c>
      <c r="G197" s="33">
        <f t="shared" si="38"/>
        <v>0</v>
      </c>
      <c r="H197" s="33">
        <f t="shared" si="39"/>
        <v>0</v>
      </c>
      <c r="I197" s="33">
        <f t="shared" si="40"/>
        <v>0</v>
      </c>
      <c r="J197" s="33">
        <f t="shared" si="41"/>
        <v>0</v>
      </c>
      <c r="K197" s="33">
        <f t="shared" si="42"/>
        <v>0</v>
      </c>
      <c r="L197" s="33">
        <f t="shared" si="43"/>
        <v>0</v>
      </c>
      <c r="M197" s="33">
        <f t="shared" ca="1" si="44"/>
        <v>-2.600879278960749E-3</v>
      </c>
      <c r="N197" s="33">
        <f t="shared" ca="1" si="45"/>
        <v>0</v>
      </c>
      <c r="O197" s="92">
        <f t="shared" ca="1" si="46"/>
        <v>0</v>
      </c>
      <c r="P197" s="33">
        <f t="shared" ca="1" si="47"/>
        <v>0</v>
      </c>
      <c r="Q197" s="33">
        <f t="shared" ca="1" si="48"/>
        <v>0</v>
      </c>
      <c r="R197" s="20">
        <f t="shared" ca="1" si="49"/>
        <v>2.600879278960749E-3</v>
      </c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</row>
    <row r="198" spans="1:35" x14ac:dyDescent="0.2">
      <c r="A198" s="89"/>
      <c r="B198" s="89"/>
      <c r="C198" s="89"/>
      <c r="D198" s="91">
        <f t="shared" si="35"/>
        <v>0</v>
      </c>
      <c r="E198" s="91">
        <f t="shared" si="36"/>
        <v>0</v>
      </c>
      <c r="F198" s="33">
        <f t="shared" si="37"/>
        <v>0</v>
      </c>
      <c r="G198" s="33">
        <f t="shared" si="38"/>
        <v>0</v>
      </c>
      <c r="H198" s="33">
        <f t="shared" si="39"/>
        <v>0</v>
      </c>
      <c r="I198" s="33">
        <f t="shared" si="40"/>
        <v>0</v>
      </c>
      <c r="J198" s="33">
        <f t="shared" si="41"/>
        <v>0</v>
      </c>
      <c r="K198" s="33">
        <f t="shared" si="42"/>
        <v>0</v>
      </c>
      <c r="L198" s="33">
        <f t="shared" si="43"/>
        <v>0</v>
      </c>
      <c r="M198" s="33">
        <f t="shared" ca="1" si="44"/>
        <v>-2.600879278960749E-3</v>
      </c>
      <c r="N198" s="33">
        <f t="shared" ca="1" si="45"/>
        <v>0</v>
      </c>
      <c r="O198" s="92">
        <f t="shared" ca="1" si="46"/>
        <v>0</v>
      </c>
      <c r="P198" s="33">
        <f t="shared" ca="1" si="47"/>
        <v>0</v>
      </c>
      <c r="Q198" s="33">
        <f t="shared" ca="1" si="48"/>
        <v>0</v>
      </c>
      <c r="R198" s="20">
        <f t="shared" ca="1" si="49"/>
        <v>2.600879278960749E-3</v>
      </c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</row>
    <row r="199" spans="1:35" x14ac:dyDescent="0.2">
      <c r="A199" s="89"/>
      <c r="B199" s="89"/>
      <c r="C199" s="89"/>
      <c r="D199" s="91">
        <f t="shared" si="35"/>
        <v>0</v>
      </c>
      <c r="E199" s="91">
        <f t="shared" si="36"/>
        <v>0</v>
      </c>
      <c r="F199" s="33">
        <f t="shared" si="37"/>
        <v>0</v>
      </c>
      <c r="G199" s="33">
        <f t="shared" si="38"/>
        <v>0</v>
      </c>
      <c r="H199" s="33">
        <f t="shared" si="39"/>
        <v>0</v>
      </c>
      <c r="I199" s="33">
        <f t="shared" si="40"/>
        <v>0</v>
      </c>
      <c r="J199" s="33">
        <f t="shared" si="41"/>
        <v>0</v>
      </c>
      <c r="K199" s="33">
        <f t="shared" si="42"/>
        <v>0</v>
      </c>
      <c r="L199" s="33">
        <f t="shared" si="43"/>
        <v>0</v>
      </c>
      <c r="M199" s="33">
        <f t="shared" ca="1" si="44"/>
        <v>-2.600879278960749E-3</v>
      </c>
      <c r="N199" s="33">
        <f t="shared" ca="1" si="45"/>
        <v>0</v>
      </c>
      <c r="O199" s="92">
        <f t="shared" ca="1" si="46"/>
        <v>0</v>
      </c>
      <c r="P199" s="33">
        <f t="shared" ca="1" si="47"/>
        <v>0</v>
      </c>
      <c r="Q199" s="33">
        <f t="shared" ca="1" si="48"/>
        <v>0</v>
      </c>
      <c r="R199" s="20">
        <f t="shared" ca="1" si="49"/>
        <v>2.600879278960749E-3</v>
      </c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</row>
    <row r="200" spans="1:35" x14ac:dyDescent="0.2">
      <c r="A200" s="89"/>
      <c r="B200" s="89"/>
      <c r="C200" s="89"/>
      <c r="D200" s="91">
        <f t="shared" si="35"/>
        <v>0</v>
      </c>
      <c r="E200" s="91">
        <f t="shared" si="36"/>
        <v>0</v>
      </c>
      <c r="F200" s="33">
        <f t="shared" si="37"/>
        <v>0</v>
      </c>
      <c r="G200" s="33">
        <f t="shared" si="38"/>
        <v>0</v>
      </c>
      <c r="H200" s="33">
        <f t="shared" si="39"/>
        <v>0</v>
      </c>
      <c r="I200" s="33">
        <f t="shared" si="40"/>
        <v>0</v>
      </c>
      <c r="J200" s="33">
        <f t="shared" si="41"/>
        <v>0</v>
      </c>
      <c r="K200" s="33">
        <f t="shared" si="42"/>
        <v>0</v>
      </c>
      <c r="L200" s="33">
        <f t="shared" si="43"/>
        <v>0</v>
      </c>
      <c r="M200" s="33">
        <f t="shared" ca="1" si="44"/>
        <v>-2.600879278960749E-3</v>
      </c>
      <c r="N200" s="33">
        <f t="shared" ca="1" si="45"/>
        <v>0</v>
      </c>
      <c r="O200" s="92">
        <f t="shared" ca="1" si="46"/>
        <v>0</v>
      </c>
      <c r="P200" s="33">
        <f t="shared" ca="1" si="47"/>
        <v>0</v>
      </c>
      <c r="Q200" s="33">
        <f t="shared" ca="1" si="48"/>
        <v>0</v>
      </c>
      <c r="R200" s="20">
        <f t="shared" ca="1" si="49"/>
        <v>2.600879278960749E-3</v>
      </c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</row>
    <row r="201" spans="1:35" x14ac:dyDescent="0.2">
      <c r="A201" s="89"/>
      <c r="B201" s="89"/>
      <c r="C201" s="89"/>
      <c r="D201" s="91">
        <f t="shared" si="35"/>
        <v>0</v>
      </c>
      <c r="E201" s="91">
        <f t="shared" si="36"/>
        <v>0</v>
      </c>
      <c r="F201" s="33">
        <f t="shared" si="37"/>
        <v>0</v>
      </c>
      <c r="G201" s="33">
        <f t="shared" si="38"/>
        <v>0</v>
      </c>
      <c r="H201" s="33">
        <f t="shared" si="39"/>
        <v>0</v>
      </c>
      <c r="I201" s="33">
        <f t="shared" si="40"/>
        <v>0</v>
      </c>
      <c r="J201" s="33">
        <f t="shared" si="41"/>
        <v>0</v>
      </c>
      <c r="K201" s="33">
        <f t="shared" si="42"/>
        <v>0</v>
      </c>
      <c r="L201" s="33">
        <f t="shared" si="43"/>
        <v>0</v>
      </c>
      <c r="M201" s="33">
        <f t="shared" ca="1" si="44"/>
        <v>-2.600879278960749E-3</v>
      </c>
      <c r="N201" s="33">
        <f t="shared" ca="1" si="45"/>
        <v>0</v>
      </c>
      <c r="O201" s="92">
        <f t="shared" ca="1" si="46"/>
        <v>0</v>
      </c>
      <c r="P201" s="33">
        <f t="shared" ca="1" si="47"/>
        <v>0</v>
      </c>
      <c r="Q201" s="33">
        <f t="shared" ca="1" si="48"/>
        <v>0</v>
      </c>
      <c r="R201" s="20">
        <f t="shared" ca="1" si="49"/>
        <v>2.600879278960749E-3</v>
      </c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</row>
    <row r="202" spans="1:35" x14ac:dyDescent="0.2">
      <c r="A202" s="89"/>
      <c r="B202" s="89"/>
      <c r="C202" s="89"/>
      <c r="D202" s="91">
        <f t="shared" si="35"/>
        <v>0</v>
      </c>
      <c r="E202" s="91">
        <f t="shared" si="36"/>
        <v>0</v>
      </c>
      <c r="F202" s="33">
        <f t="shared" si="37"/>
        <v>0</v>
      </c>
      <c r="G202" s="33">
        <f t="shared" si="38"/>
        <v>0</v>
      </c>
      <c r="H202" s="33">
        <f t="shared" si="39"/>
        <v>0</v>
      </c>
      <c r="I202" s="33">
        <f t="shared" si="40"/>
        <v>0</v>
      </c>
      <c r="J202" s="33">
        <f t="shared" si="41"/>
        <v>0</v>
      </c>
      <c r="K202" s="33">
        <f t="shared" si="42"/>
        <v>0</v>
      </c>
      <c r="L202" s="33">
        <f t="shared" si="43"/>
        <v>0</v>
      </c>
      <c r="M202" s="33">
        <f t="shared" ca="1" si="44"/>
        <v>-2.600879278960749E-3</v>
      </c>
      <c r="N202" s="33">
        <f t="shared" ca="1" si="45"/>
        <v>0</v>
      </c>
      <c r="O202" s="92">
        <f t="shared" ca="1" si="46"/>
        <v>0</v>
      </c>
      <c r="P202" s="33">
        <f t="shared" ca="1" si="47"/>
        <v>0</v>
      </c>
      <c r="Q202" s="33">
        <f t="shared" ca="1" si="48"/>
        <v>0</v>
      </c>
      <c r="R202" s="20">
        <f t="shared" ca="1" si="49"/>
        <v>2.600879278960749E-3</v>
      </c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</row>
    <row r="203" spans="1:35" x14ac:dyDescent="0.2">
      <c r="A203" s="89"/>
      <c r="B203" s="89"/>
      <c r="C203" s="89"/>
      <c r="D203" s="91">
        <f t="shared" si="35"/>
        <v>0</v>
      </c>
      <c r="E203" s="91">
        <f t="shared" si="36"/>
        <v>0</v>
      </c>
      <c r="F203" s="33">
        <f t="shared" si="37"/>
        <v>0</v>
      </c>
      <c r="G203" s="33">
        <f t="shared" si="38"/>
        <v>0</v>
      </c>
      <c r="H203" s="33">
        <f t="shared" si="39"/>
        <v>0</v>
      </c>
      <c r="I203" s="33">
        <f t="shared" si="40"/>
        <v>0</v>
      </c>
      <c r="J203" s="33">
        <f t="shared" si="41"/>
        <v>0</v>
      </c>
      <c r="K203" s="33">
        <f t="shared" si="42"/>
        <v>0</v>
      </c>
      <c r="L203" s="33">
        <f t="shared" si="43"/>
        <v>0</v>
      </c>
      <c r="M203" s="33">
        <f t="shared" ca="1" si="44"/>
        <v>-2.600879278960749E-3</v>
      </c>
      <c r="N203" s="33">
        <f t="shared" ca="1" si="45"/>
        <v>0</v>
      </c>
      <c r="O203" s="92">
        <f t="shared" ca="1" si="46"/>
        <v>0</v>
      </c>
      <c r="P203" s="33">
        <f t="shared" ca="1" si="47"/>
        <v>0</v>
      </c>
      <c r="Q203" s="33">
        <f t="shared" ca="1" si="48"/>
        <v>0</v>
      </c>
      <c r="R203" s="20">
        <f t="shared" ca="1" si="49"/>
        <v>2.600879278960749E-3</v>
      </c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</row>
    <row r="204" spans="1:35" x14ac:dyDescent="0.2">
      <c r="A204" s="89"/>
      <c r="B204" s="89"/>
      <c r="C204" s="89"/>
      <c r="D204" s="91">
        <f t="shared" si="35"/>
        <v>0</v>
      </c>
      <c r="E204" s="91">
        <f t="shared" si="36"/>
        <v>0</v>
      </c>
      <c r="F204" s="33">
        <f t="shared" si="37"/>
        <v>0</v>
      </c>
      <c r="G204" s="33">
        <f t="shared" si="38"/>
        <v>0</v>
      </c>
      <c r="H204" s="33">
        <f t="shared" si="39"/>
        <v>0</v>
      </c>
      <c r="I204" s="33">
        <f t="shared" si="40"/>
        <v>0</v>
      </c>
      <c r="J204" s="33">
        <f t="shared" si="41"/>
        <v>0</v>
      </c>
      <c r="K204" s="33">
        <f t="shared" si="42"/>
        <v>0</v>
      </c>
      <c r="L204" s="33">
        <f t="shared" si="43"/>
        <v>0</v>
      </c>
      <c r="M204" s="33">
        <f t="shared" ca="1" si="44"/>
        <v>-2.600879278960749E-3</v>
      </c>
      <c r="N204" s="33">
        <f t="shared" ca="1" si="45"/>
        <v>0</v>
      </c>
      <c r="O204" s="92">
        <f t="shared" ca="1" si="46"/>
        <v>0</v>
      </c>
      <c r="P204" s="33">
        <f t="shared" ca="1" si="47"/>
        <v>0</v>
      </c>
      <c r="Q204" s="33">
        <f t="shared" ca="1" si="48"/>
        <v>0</v>
      </c>
      <c r="R204" s="20">
        <f t="shared" ca="1" si="49"/>
        <v>2.600879278960749E-3</v>
      </c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</row>
    <row r="205" spans="1:35" x14ac:dyDescent="0.2">
      <c r="A205" s="89"/>
      <c r="B205" s="89"/>
      <c r="C205" s="89"/>
      <c r="D205" s="91">
        <f t="shared" si="35"/>
        <v>0</v>
      </c>
      <c r="E205" s="91">
        <f t="shared" si="36"/>
        <v>0</v>
      </c>
      <c r="F205" s="33">
        <f t="shared" si="37"/>
        <v>0</v>
      </c>
      <c r="G205" s="33">
        <f t="shared" si="38"/>
        <v>0</v>
      </c>
      <c r="H205" s="33">
        <f t="shared" si="39"/>
        <v>0</v>
      </c>
      <c r="I205" s="33">
        <f t="shared" si="40"/>
        <v>0</v>
      </c>
      <c r="J205" s="33">
        <f t="shared" si="41"/>
        <v>0</v>
      </c>
      <c r="K205" s="33">
        <f t="shared" si="42"/>
        <v>0</v>
      </c>
      <c r="L205" s="33">
        <f t="shared" si="43"/>
        <v>0</v>
      </c>
      <c r="M205" s="33">
        <f t="shared" ca="1" si="44"/>
        <v>-2.600879278960749E-3</v>
      </c>
      <c r="N205" s="33">
        <f t="shared" ca="1" si="45"/>
        <v>0</v>
      </c>
      <c r="O205" s="92">
        <f t="shared" ca="1" si="46"/>
        <v>0</v>
      </c>
      <c r="P205" s="33">
        <f t="shared" ca="1" si="47"/>
        <v>0</v>
      </c>
      <c r="Q205" s="33">
        <f t="shared" ca="1" si="48"/>
        <v>0</v>
      </c>
      <c r="R205" s="20">
        <f t="shared" ca="1" si="49"/>
        <v>2.600879278960749E-3</v>
      </c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</row>
    <row r="206" spans="1:35" x14ac:dyDescent="0.2">
      <c r="A206" s="89"/>
      <c r="B206" s="89"/>
      <c r="C206" s="89"/>
      <c r="D206" s="91">
        <f t="shared" si="35"/>
        <v>0</v>
      </c>
      <c r="E206" s="91">
        <f t="shared" si="36"/>
        <v>0</v>
      </c>
      <c r="F206" s="33">
        <f t="shared" si="37"/>
        <v>0</v>
      </c>
      <c r="G206" s="33">
        <f t="shared" si="38"/>
        <v>0</v>
      </c>
      <c r="H206" s="33">
        <f t="shared" si="39"/>
        <v>0</v>
      </c>
      <c r="I206" s="33">
        <f t="shared" si="40"/>
        <v>0</v>
      </c>
      <c r="J206" s="33">
        <f t="shared" si="41"/>
        <v>0</v>
      </c>
      <c r="K206" s="33">
        <f t="shared" si="42"/>
        <v>0</v>
      </c>
      <c r="L206" s="33">
        <f t="shared" si="43"/>
        <v>0</v>
      </c>
      <c r="M206" s="33">
        <f t="shared" ca="1" si="44"/>
        <v>-2.600879278960749E-3</v>
      </c>
      <c r="N206" s="33">
        <f t="shared" ca="1" si="45"/>
        <v>0</v>
      </c>
      <c r="O206" s="92">
        <f t="shared" ca="1" si="46"/>
        <v>0</v>
      </c>
      <c r="P206" s="33">
        <f t="shared" ca="1" si="47"/>
        <v>0</v>
      </c>
      <c r="Q206" s="33">
        <f t="shared" ca="1" si="48"/>
        <v>0</v>
      </c>
      <c r="R206" s="20">
        <f t="shared" ca="1" si="49"/>
        <v>2.600879278960749E-3</v>
      </c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</row>
    <row r="207" spans="1:35" x14ac:dyDescent="0.2">
      <c r="A207" s="89"/>
      <c r="B207" s="89"/>
      <c r="C207" s="89"/>
      <c r="D207" s="91">
        <f t="shared" si="35"/>
        <v>0</v>
      </c>
      <c r="E207" s="91">
        <f t="shared" si="36"/>
        <v>0</v>
      </c>
      <c r="F207" s="33">
        <f t="shared" si="37"/>
        <v>0</v>
      </c>
      <c r="G207" s="33">
        <f t="shared" si="38"/>
        <v>0</v>
      </c>
      <c r="H207" s="33">
        <f t="shared" si="39"/>
        <v>0</v>
      </c>
      <c r="I207" s="33">
        <f t="shared" si="40"/>
        <v>0</v>
      </c>
      <c r="J207" s="33">
        <f t="shared" si="41"/>
        <v>0</v>
      </c>
      <c r="K207" s="33">
        <f t="shared" si="42"/>
        <v>0</v>
      </c>
      <c r="L207" s="33">
        <f t="shared" si="43"/>
        <v>0</v>
      </c>
      <c r="M207" s="33">
        <f t="shared" ca="1" si="44"/>
        <v>-2.600879278960749E-3</v>
      </c>
      <c r="N207" s="33">
        <f t="shared" ca="1" si="45"/>
        <v>0</v>
      </c>
      <c r="O207" s="92">
        <f t="shared" ca="1" si="46"/>
        <v>0</v>
      </c>
      <c r="P207" s="33">
        <f t="shared" ca="1" si="47"/>
        <v>0</v>
      </c>
      <c r="Q207" s="33">
        <f t="shared" ca="1" si="48"/>
        <v>0</v>
      </c>
      <c r="R207" s="20">
        <f t="shared" ca="1" si="49"/>
        <v>2.600879278960749E-3</v>
      </c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</row>
    <row r="208" spans="1:35" x14ac:dyDescent="0.2">
      <c r="A208" s="89"/>
      <c r="B208" s="89"/>
      <c r="C208" s="89"/>
      <c r="D208" s="91">
        <f t="shared" si="35"/>
        <v>0</v>
      </c>
      <c r="E208" s="91">
        <f t="shared" si="36"/>
        <v>0</v>
      </c>
      <c r="F208" s="33">
        <f t="shared" si="37"/>
        <v>0</v>
      </c>
      <c r="G208" s="33">
        <f t="shared" si="38"/>
        <v>0</v>
      </c>
      <c r="H208" s="33">
        <f t="shared" si="39"/>
        <v>0</v>
      </c>
      <c r="I208" s="33">
        <f t="shared" si="40"/>
        <v>0</v>
      </c>
      <c r="J208" s="33">
        <f t="shared" si="41"/>
        <v>0</v>
      </c>
      <c r="K208" s="33">
        <f t="shared" si="42"/>
        <v>0</v>
      </c>
      <c r="L208" s="33">
        <f t="shared" si="43"/>
        <v>0</v>
      </c>
      <c r="M208" s="33">
        <f t="shared" ca="1" si="44"/>
        <v>-2.600879278960749E-3</v>
      </c>
      <c r="N208" s="33">
        <f t="shared" ca="1" si="45"/>
        <v>0</v>
      </c>
      <c r="O208" s="92">
        <f t="shared" ca="1" si="46"/>
        <v>0</v>
      </c>
      <c r="P208" s="33">
        <f t="shared" ca="1" si="47"/>
        <v>0</v>
      </c>
      <c r="Q208" s="33">
        <f t="shared" ca="1" si="48"/>
        <v>0</v>
      </c>
      <c r="R208" s="20">
        <f t="shared" ca="1" si="49"/>
        <v>2.600879278960749E-3</v>
      </c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</row>
    <row r="209" spans="1:35" x14ac:dyDescent="0.2">
      <c r="A209" s="89"/>
      <c r="B209" s="89"/>
      <c r="C209" s="89"/>
      <c r="D209" s="91">
        <f t="shared" si="35"/>
        <v>0</v>
      </c>
      <c r="E209" s="91">
        <f t="shared" si="36"/>
        <v>0</v>
      </c>
      <c r="F209" s="33">
        <f t="shared" si="37"/>
        <v>0</v>
      </c>
      <c r="G209" s="33">
        <f t="shared" si="38"/>
        <v>0</v>
      </c>
      <c r="H209" s="33">
        <f t="shared" si="39"/>
        <v>0</v>
      </c>
      <c r="I209" s="33">
        <f t="shared" si="40"/>
        <v>0</v>
      </c>
      <c r="J209" s="33">
        <f t="shared" si="41"/>
        <v>0</v>
      </c>
      <c r="K209" s="33">
        <f t="shared" si="42"/>
        <v>0</v>
      </c>
      <c r="L209" s="33">
        <f t="shared" si="43"/>
        <v>0</v>
      </c>
      <c r="M209" s="33">
        <f t="shared" ca="1" si="44"/>
        <v>-2.600879278960749E-3</v>
      </c>
      <c r="N209" s="33">
        <f t="shared" ca="1" si="45"/>
        <v>0</v>
      </c>
      <c r="O209" s="92">
        <f t="shared" ca="1" si="46"/>
        <v>0</v>
      </c>
      <c r="P209" s="33">
        <f t="shared" ca="1" si="47"/>
        <v>0</v>
      </c>
      <c r="Q209" s="33">
        <f t="shared" ca="1" si="48"/>
        <v>0</v>
      </c>
      <c r="R209" s="20">
        <f t="shared" ca="1" si="49"/>
        <v>2.600879278960749E-3</v>
      </c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</row>
    <row r="210" spans="1:35" x14ac:dyDescent="0.2">
      <c r="A210" s="89"/>
      <c r="B210" s="89"/>
      <c r="C210" s="89"/>
      <c r="D210" s="91">
        <f t="shared" si="35"/>
        <v>0</v>
      </c>
      <c r="E210" s="91">
        <f t="shared" si="36"/>
        <v>0</v>
      </c>
      <c r="F210" s="33">
        <f t="shared" si="37"/>
        <v>0</v>
      </c>
      <c r="G210" s="33">
        <f t="shared" si="38"/>
        <v>0</v>
      </c>
      <c r="H210" s="33">
        <f t="shared" si="39"/>
        <v>0</v>
      </c>
      <c r="I210" s="33">
        <f t="shared" si="40"/>
        <v>0</v>
      </c>
      <c r="J210" s="33">
        <f t="shared" si="41"/>
        <v>0</v>
      </c>
      <c r="K210" s="33">
        <f t="shared" si="42"/>
        <v>0</v>
      </c>
      <c r="L210" s="33">
        <f t="shared" si="43"/>
        <v>0</v>
      </c>
      <c r="M210" s="33">
        <f t="shared" ca="1" si="44"/>
        <v>-2.600879278960749E-3</v>
      </c>
      <c r="N210" s="33">
        <f t="shared" ca="1" si="45"/>
        <v>0</v>
      </c>
      <c r="O210" s="92">
        <f t="shared" ca="1" si="46"/>
        <v>0</v>
      </c>
      <c r="P210" s="33">
        <f t="shared" ca="1" si="47"/>
        <v>0</v>
      </c>
      <c r="Q210" s="33">
        <f t="shared" ca="1" si="48"/>
        <v>0</v>
      </c>
      <c r="R210" s="20">
        <f t="shared" ca="1" si="49"/>
        <v>2.600879278960749E-3</v>
      </c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</row>
    <row r="211" spans="1:35" x14ac:dyDescent="0.2">
      <c r="A211" s="89"/>
      <c r="B211" s="89"/>
      <c r="C211" s="89"/>
      <c r="D211" s="91">
        <f t="shared" si="35"/>
        <v>0</v>
      </c>
      <c r="E211" s="91">
        <f t="shared" si="36"/>
        <v>0</v>
      </c>
      <c r="F211" s="33">
        <f t="shared" si="37"/>
        <v>0</v>
      </c>
      <c r="G211" s="33">
        <f t="shared" si="38"/>
        <v>0</v>
      </c>
      <c r="H211" s="33">
        <f t="shared" si="39"/>
        <v>0</v>
      </c>
      <c r="I211" s="33">
        <f t="shared" si="40"/>
        <v>0</v>
      </c>
      <c r="J211" s="33">
        <f t="shared" si="41"/>
        <v>0</v>
      </c>
      <c r="K211" s="33">
        <f t="shared" si="42"/>
        <v>0</v>
      </c>
      <c r="L211" s="33">
        <f t="shared" si="43"/>
        <v>0</v>
      </c>
      <c r="M211" s="33">
        <f t="shared" ca="1" si="44"/>
        <v>-2.600879278960749E-3</v>
      </c>
      <c r="N211" s="33">
        <f t="shared" ca="1" si="45"/>
        <v>0</v>
      </c>
      <c r="O211" s="92">
        <f t="shared" ca="1" si="46"/>
        <v>0</v>
      </c>
      <c r="P211" s="33">
        <f t="shared" ca="1" si="47"/>
        <v>0</v>
      </c>
      <c r="Q211" s="33">
        <f t="shared" ca="1" si="48"/>
        <v>0</v>
      </c>
      <c r="R211" s="20">
        <f t="shared" ca="1" si="49"/>
        <v>2.600879278960749E-3</v>
      </c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</row>
    <row r="212" spans="1:35" x14ac:dyDescent="0.2">
      <c r="A212" s="89"/>
      <c r="B212" s="89"/>
      <c r="C212" s="89"/>
      <c r="D212" s="91">
        <f t="shared" si="35"/>
        <v>0</v>
      </c>
      <c r="E212" s="91">
        <f t="shared" si="36"/>
        <v>0</v>
      </c>
      <c r="F212" s="33">
        <f t="shared" si="37"/>
        <v>0</v>
      </c>
      <c r="G212" s="33">
        <f t="shared" si="38"/>
        <v>0</v>
      </c>
      <c r="H212" s="33">
        <f t="shared" si="39"/>
        <v>0</v>
      </c>
      <c r="I212" s="33">
        <f t="shared" si="40"/>
        <v>0</v>
      </c>
      <c r="J212" s="33">
        <f t="shared" si="41"/>
        <v>0</v>
      </c>
      <c r="K212" s="33">
        <f t="shared" si="42"/>
        <v>0</v>
      </c>
      <c r="L212" s="33">
        <f t="shared" si="43"/>
        <v>0</v>
      </c>
      <c r="M212" s="33">
        <f t="shared" ca="1" si="44"/>
        <v>-2.600879278960749E-3</v>
      </c>
      <c r="N212" s="33">
        <f t="shared" ca="1" si="45"/>
        <v>0</v>
      </c>
      <c r="O212" s="92">
        <f t="shared" ca="1" si="46"/>
        <v>0</v>
      </c>
      <c r="P212" s="33">
        <f t="shared" ca="1" si="47"/>
        <v>0</v>
      </c>
      <c r="Q212" s="33">
        <f t="shared" ca="1" si="48"/>
        <v>0</v>
      </c>
      <c r="R212" s="20">
        <f t="shared" ca="1" si="49"/>
        <v>2.600879278960749E-3</v>
      </c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</row>
    <row r="213" spans="1:35" x14ac:dyDescent="0.2">
      <c r="A213" s="89"/>
      <c r="B213" s="89"/>
      <c r="C213" s="89"/>
      <c r="D213" s="91">
        <f t="shared" ref="D213:D276" si="50">A213/A$18</f>
        <v>0</v>
      </c>
      <c r="E213" s="91">
        <f t="shared" ref="E213:E276" si="51">B213/B$18</f>
        <v>0</v>
      </c>
      <c r="F213" s="33">
        <f t="shared" ref="F213:F276" si="52">$C213*D213</f>
        <v>0</v>
      </c>
      <c r="G213" s="33">
        <f t="shared" ref="G213:G276" si="53">$C213*E213</f>
        <v>0</v>
      </c>
      <c r="H213" s="33">
        <f t="shared" ref="H213:H276" si="54">C213*D213*D213</f>
        <v>0</v>
      </c>
      <c r="I213" s="33">
        <f t="shared" ref="I213:I276" si="55">C213*D213*D213*D213</f>
        <v>0</v>
      </c>
      <c r="J213" s="33">
        <f t="shared" ref="J213:J276" si="56">C213*D213*D213*D213*D213</f>
        <v>0</v>
      </c>
      <c r="K213" s="33">
        <f t="shared" ref="K213:K276" si="57">C213*E213*D213</f>
        <v>0</v>
      </c>
      <c r="L213" s="33">
        <f t="shared" ref="L213:L276" si="58">C213*E213*D213*D213</f>
        <v>0</v>
      </c>
      <c r="M213" s="33">
        <f t="shared" ref="M213:M276" ca="1" si="59">+E$4+E$5*D213+E$6*D213^2</f>
        <v>-2.600879278960749E-3</v>
      </c>
      <c r="N213" s="33">
        <f t="shared" ref="N213:N276" ca="1" si="60">C213*(M213-E213)^2</f>
        <v>0</v>
      </c>
      <c r="O213" s="92">
        <f t="shared" ref="O213:O276" ca="1" si="61">(C213*O$1-O$2*F213+O$3*H213)^2</f>
        <v>0</v>
      </c>
      <c r="P213" s="33">
        <f t="shared" ref="P213:P276" ca="1" si="62">(-C213*O$2+O$4*F213-O$5*H213)^2</f>
        <v>0</v>
      </c>
      <c r="Q213" s="33">
        <f t="shared" ref="Q213:Q276" ca="1" si="63">+(C213*O$3-F213*O$5+H213*O$6)^2</f>
        <v>0</v>
      </c>
      <c r="R213" s="20">
        <f t="shared" ref="R213:R276" ca="1" si="64">+E213-M213</f>
        <v>2.600879278960749E-3</v>
      </c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</row>
    <row r="214" spans="1:35" x14ac:dyDescent="0.2">
      <c r="A214" s="89"/>
      <c r="B214" s="89"/>
      <c r="C214" s="89"/>
      <c r="D214" s="91">
        <f t="shared" si="50"/>
        <v>0</v>
      </c>
      <c r="E214" s="91">
        <f t="shared" si="51"/>
        <v>0</v>
      </c>
      <c r="F214" s="33">
        <f t="shared" si="52"/>
        <v>0</v>
      </c>
      <c r="G214" s="33">
        <f t="shared" si="53"/>
        <v>0</v>
      </c>
      <c r="H214" s="33">
        <f t="shared" si="54"/>
        <v>0</v>
      </c>
      <c r="I214" s="33">
        <f t="shared" si="55"/>
        <v>0</v>
      </c>
      <c r="J214" s="33">
        <f t="shared" si="56"/>
        <v>0</v>
      </c>
      <c r="K214" s="33">
        <f t="shared" si="57"/>
        <v>0</v>
      </c>
      <c r="L214" s="33">
        <f t="shared" si="58"/>
        <v>0</v>
      </c>
      <c r="M214" s="33">
        <f t="shared" ca="1" si="59"/>
        <v>-2.600879278960749E-3</v>
      </c>
      <c r="N214" s="33">
        <f t="shared" ca="1" si="60"/>
        <v>0</v>
      </c>
      <c r="O214" s="92">
        <f t="shared" ca="1" si="61"/>
        <v>0</v>
      </c>
      <c r="P214" s="33">
        <f t="shared" ca="1" si="62"/>
        <v>0</v>
      </c>
      <c r="Q214" s="33">
        <f t="shared" ca="1" si="63"/>
        <v>0</v>
      </c>
      <c r="R214" s="20">
        <f t="shared" ca="1" si="64"/>
        <v>2.600879278960749E-3</v>
      </c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</row>
    <row r="215" spans="1:35" x14ac:dyDescent="0.2">
      <c r="A215" s="89"/>
      <c r="B215" s="89"/>
      <c r="C215" s="89"/>
      <c r="D215" s="91">
        <f t="shared" si="50"/>
        <v>0</v>
      </c>
      <c r="E215" s="91">
        <f t="shared" si="51"/>
        <v>0</v>
      </c>
      <c r="F215" s="33">
        <f t="shared" si="52"/>
        <v>0</v>
      </c>
      <c r="G215" s="33">
        <f t="shared" si="53"/>
        <v>0</v>
      </c>
      <c r="H215" s="33">
        <f t="shared" si="54"/>
        <v>0</v>
      </c>
      <c r="I215" s="33">
        <f t="shared" si="55"/>
        <v>0</v>
      </c>
      <c r="J215" s="33">
        <f t="shared" si="56"/>
        <v>0</v>
      </c>
      <c r="K215" s="33">
        <f t="shared" si="57"/>
        <v>0</v>
      </c>
      <c r="L215" s="33">
        <f t="shared" si="58"/>
        <v>0</v>
      </c>
      <c r="M215" s="33">
        <f t="shared" ca="1" si="59"/>
        <v>-2.600879278960749E-3</v>
      </c>
      <c r="N215" s="33">
        <f t="shared" ca="1" si="60"/>
        <v>0</v>
      </c>
      <c r="O215" s="92">
        <f t="shared" ca="1" si="61"/>
        <v>0</v>
      </c>
      <c r="P215" s="33">
        <f t="shared" ca="1" si="62"/>
        <v>0</v>
      </c>
      <c r="Q215" s="33">
        <f t="shared" ca="1" si="63"/>
        <v>0</v>
      </c>
      <c r="R215" s="20">
        <f t="shared" ca="1" si="64"/>
        <v>2.600879278960749E-3</v>
      </c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</row>
    <row r="216" spans="1:35" x14ac:dyDescent="0.2">
      <c r="A216" s="89"/>
      <c r="B216" s="89"/>
      <c r="C216" s="89"/>
      <c r="D216" s="91">
        <f t="shared" si="50"/>
        <v>0</v>
      </c>
      <c r="E216" s="91">
        <f t="shared" si="51"/>
        <v>0</v>
      </c>
      <c r="F216" s="33">
        <f t="shared" si="52"/>
        <v>0</v>
      </c>
      <c r="G216" s="33">
        <f t="shared" si="53"/>
        <v>0</v>
      </c>
      <c r="H216" s="33">
        <f t="shared" si="54"/>
        <v>0</v>
      </c>
      <c r="I216" s="33">
        <f t="shared" si="55"/>
        <v>0</v>
      </c>
      <c r="J216" s="33">
        <f t="shared" si="56"/>
        <v>0</v>
      </c>
      <c r="K216" s="33">
        <f t="shared" si="57"/>
        <v>0</v>
      </c>
      <c r="L216" s="33">
        <f t="shared" si="58"/>
        <v>0</v>
      </c>
      <c r="M216" s="33">
        <f t="shared" ca="1" si="59"/>
        <v>-2.600879278960749E-3</v>
      </c>
      <c r="N216" s="33">
        <f t="shared" ca="1" si="60"/>
        <v>0</v>
      </c>
      <c r="O216" s="92">
        <f t="shared" ca="1" si="61"/>
        <v>0</v>
      </c>
      <c r="P216" s="33">
        <f t="shared" ca="1" si="62"/>
        <v>0</v>
      </c>
      <c r="Q216" s="33">
        <f t="shared" ca="1" si="63"/>
        <v>0</v>
      </c>
      <c r="R216" s="20">
        <f t="shared" ca="1" si="64"/>
        <v>2.600879278960749E-3</v>
      </c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</row>
    <row r="217" spans="1:35" x14ac:dyDescent="0.2">
      <c r="A217" s="89"/>
      <c r="B217" s="89"/>
      <c r="C217" s="89"/>
      <c r="D217" s="91">
        <f t="shared" si="50"/>
        <v>0</v>
      </c>
      <c r="E217" s="91">
        <f t="shared" si="51"/>
        <v>0</v>
      </c>
      <c r="F217" s="33">
        <f t="shared" si="52"/>
        <v>0</v>
      </c>
      <c r="G217" s="33">
        <f t="shared" si="53"/>
        <v>0</v>
      </c>
      <c r="H217" s="33">
        <f t="shared" si="54"/>
        <v>0</v>
      </c>
      <c r="I217" s="33">
        <f t="shared" si="55"/>
        <v>0</v>
      </c>
      <c r="J217" s="33">
        <f t="shared" si="56"/>
        <v>0</v>
      </c>
      <c r="K217" s="33">
        <f t="shared" si="57"/>
        <v>0</v>
      </c>
      <c r="L217" s="33">
        <f t="shared" si="58"/>
        <v>0</v>
      </c>
      <c r="M217" s="33">
        <f t="shared" ca="1" si="59"/>
        <v>-2.600879278960749E-3</v>
      </c>
      <c r="N217" s="33">
        <f t="shared" ca="1" si="60"/>
        <v>0</v>
      </c>
      <c r="O217" s="92">
        <f t="shared" ca="1" si="61"/>
        <v>0</v>
      </c>
      <c r="P217" s="33">
        <f t="shared" ca="1" si="62"/>
        <v>0</v>
      </c>
      <c r="Q217" s="33">
        <f t="shared" ca="1" si="63"/>
        <v>0</v>
      </c>
      <c r="R217" s="20">
        <f t="shared" ca="1" si="64"/>
        <v>2.600879278960749E-3</v>
      </c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</row>
    <row r="218" spans="1:35" x14ac:dyDescent="0.2">
      <c r="A218" s="89"/>
      <c r="B218" s="89"/>
      <c r="C218" s="89"/>
      <c r="D218" s="91">
        <f t="shared" si="50"/>
        <v>0</v>
      </c>
      <c r="E218" s="91">
        <f t="shared" si="51"/>
        <v>0</v>
      </c>
      <c r="F218" s="33">
        <f t="shared" si="52"/>
        <v>0</v>
      </c>
      <c r="G218" s="33">
        <f t="shared" si="53"/>
        <v>0</v>
      </c>
      <c r="H218" s="33">
        <f t="shared" si="54"/>
        <v>0</v>
      </c>
      <c r="I218" s="33">
        <f t="shared" si="55"/>
        <v>0</v>
      </c>
      <c r="J218" s="33">
        <f t="shared" si="56"/>
        <v>0</v>
      </c>
      <c r="K218" s="33">
        <f t="shared" si="57"/>
        <v>0</v>
      </c>
      <c r="L218" s="33">
        <f t="shared" si="58"/>
        <v>0</v>
      </c>
      <c r="M218" s="33">
        <f t="shared" ca="1" si="59"/>
        <v>-2.600879278960749E-3</v>
      </c>
      <c r="N218" s="33">
        <f t="shared" ca="1" si="60"/>
        <v>0</v>
      </c>
      <c r="O218" s="92">
        <f t="shared" ca="1" si="61"/>
        <v>0</v>
      </c>
      <c r="P218" s="33">
        <f t="shared" ca="1" si="62"/>
        <v>0</v>
      </c>
      <c r="Q218" s="33">
        <f t="shared" ca="1" si="63"/>
        <v>0</v>
      </c>
      <c r="R218" s="20">
        <f t="shared" ca="1" si="64"/>
        <v>2.600879278960749E-3</v>
      </c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</row>
    <row r="219" spans="1:35" x14ac:dyDescent="0.2">
      <c r="A219" s="89"/>
      <c r="B219" s="89"/>
      <c r="C219" s="89"/>
      <c r="D219" s="91">
        <f t="shared" si="50"/>
        <v>0</v>
      </c>
      <c r="E219" s="91">
        <f t="shared" si="51"/>
        <v>0</v>
      </c>
      <c r="F219" s="33">
        <f t="shared" si="52"/>
        <v>0</v>
      </c>
      <c r="G219" s="33">
        <f t="shared" si="53"/>
        <v>0</v>
      </c>
      <c r="H219" s="33">
        <f t="shared" si="54"/>
        <v>0</v>
      </c>
      <c r="I219" s="33">
        <f t="shared" si="55"/>
        <v>0</v>
      </c>
      <c r="J219" s="33">
        <f t="shared" si="56"/>
        <v>0</v>
      </c>
      <c r="K219" s="33">
        <f t="shared" si="57"/>
        <v>0</v>
      </c>
      <c r="L219" s="33">
        <f t="shared" si="58"/>
        <v>0</v>
      </c>
      <c r="M219" s="33">
        <f t="shared" ca="1" si="59"/>
        <v>-2.600879278960749E-3</v>
      </c>
      <c r="N219" s="33">
        <f t="shared" ca="1" si="60"/>
        <v>0</v>
      </c>
      <c r="O219" s="92">
        <f t="shared" ca="1" si="61"/>
        <v>0</v>
      </c>
      <c r="P219" s="33">
        <f t="shared" ca="1" si="62"/>
        <v>0</v>
      </c>
      <c r="Q219" s="33">
        <f t="shared" ca="1" si="63"/>
        <v>0</v>
      </c>
      <c r="R219" s="20">
        <f t="shared" ca="1" si="64"/>
        <v>2.600879278960749E-3</v>
      </c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</row>
    <row r="220" spans="1:35" x14ac:dyDescent="0.2">
      <c r="A220" s="89"/>
      <c r="B220" s="89"/>
      <c r="C220" s="89"/>
      <c r="D220" s="91">
        <f t="shared" si="50"/>
        <v>0</v>
      </c>
      <c r="E220" s="91">
        <f t="shared" si="51"/>
        <v>0</v>
      </c>
      <c r="F220" s="33">
        <f t="shared" si="52"/>
        <v>0</v>
      </c>
      <c r="G220" s="33">
        <f t="shared" si="53"/>
        <v>0</v>
      </c>
      <c r="H220" s="33">
        <f t="shared" si="54"/>
        <v>0</v>
      </c>
      <c r="I220" s="33">
        <f t="shared" si="55"/>
        <v>0</v>
      </c>
      <c r="J220" s="33">
        <f t="shared" si="56"/>
        <v>0</v>
      </c>
      <c r="K220" s="33">
        <f t="shared" si="57"/>
        <v>0</v>
      </c>
      <c r="L220" s="33">
        <f t="shared" si="58"/>
        <v>0</v>
      </c>
      <c r="M220" s="33">
        <f t="shared" ca="1" si="59"/>
        <v>-2.600879278960749E-3</v>
      </c>
      <c r="N220" s="33">
        <f t="shared" ca="1" si="60"/>
        <v>0</v>
      </c>
      <c r="O220" s="92">
        <f t="shared" ca="1" si="61"/>
        <v>0</v>
      </c>
      <c r="P220" s="33">
        <f t="shared" ca="1" si="62"/>
        <v>0</v>
      </c>
      <c r="Q220" s="33">
        <f t="shared" ca="1" si="63"/>
        <v>0</v>
      </c>
      <c r="R220" s="20">
        <f t="shared" ca="1" si="64"/>
        <v>2.600879278960749E-3</v>
      </c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</row>
    <row r="221" spans="1:35" x14ac:dyDescent="0.2">
      <c r="A221" s="89"/>
      <c r="B221" s="89"/>
      <c r="C221" s="89"/>
      <c r="D221" s="91">
        <f t="shared" si="50"/>
        <v>0</v>
      </c>
      <c r="E221" s="91">
        <f t="shared" si="51"/>
        <v>0</v>
      </c>
      <c r="F221" s="33">
        <f t="shared" si="52"/>
        <v>0</v>
      </c>
      <c r="G221" s="33">
        <f t="shared" si="53"/>
        <v>0</v>
      </c>
      <c r="H221" s="33">
        <f t="shared" si="54"/>
        <v>0</v>
      </c>
      <c r="I221" s="33">
        <f t="shared" si="55"/>
        <v>0</v>
      </c>
      <c r="J221" s="33">
        <f t="shared" si="56"/>
        <v>0</v>
      </c>
      <c r="K221" s="33">
        <f t="shared" si="57"/>
        <v>0</v>
      </c>
      <c r="L221" s="33">
        <f t="shared" si="58"/>
        <v>0</v>
      </c>
      <c r="M221" s="33">
        <f t="shared" ca="1" si="59"/>
        <v>-2.600879278960749E-3</v>
      </c>
      <c r="N221" s="33">
        <f t="shared" ca="1" si="60"/>
        <v>0</v>
      </c>
      <c r="O221" s="92">
        <f t="shared" ca="1" si="61"/>
        <v>0</v>
      </c>
      <c r="P221" s="33">
        <f t="shared" ca="1" si="62"/>
        <v>0</v>
      </c>
      <c r="Q221" s="33">
        <f t="shared" ca="1" si="63"/>
        <v>0</v>
      </c>
      <c r="R221" s="20">
        <f t="shared" ca="1" si="64"/>
        <v>2.600879278960749E-3</v>
      </c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</row>
    <row r="222" spans="1:35" x14ac:dyDescent="0.2">
      <c r="A222" s="89"/>
      <c r="B222" s="89"/>
      <c r="C222" s="89"/>
      <c r="D222" s="91">
        <f t="shared" si="50"/>
        <v>0</v>
      </c>
      <c r="E222" s="91">
        <f t="shared" si="51"/>
        <v>0</v>
      </c>
      <c r="F222" s="33">
        <f t="shared" si="52"/>
        <v>0</v>
      </c>
      <c r="G222" s="33">
        <f t="shared" si="53"/>
        <v>0</v>
      </c>
      <c r="H222" s="33">
        <f t="shared" si="54"/>
        <v>0</v>
      </c>
      <c r="I222" s="33">
        <f t="shared" si="55"/>
        <v>0</v>
      </c>
      <c r="J222" s="33">
        <f t="shared" si="56"/>
        <v>0</v>
      </c>
      <c r="K222" s="33">
        <f t="shared" si="57"/>
        <v>0</v>
      </c>
      <c r="L222" s="33">
        <f t="shared" si="58"/>
        <v>0</v>
      </c>
      <c r="M222" s="33">
        <f t="shared" ca="1" si="59"/>
        <v>-2.600879278960749E-3</v>
      </c>
      <c r="N222" s="33">
        <f t="shared" ca="1" si="60"/>
        <v>0</v>
      </c>
      <c r="O222" s="92">
        <f t="shared" ca="1" si="61"/>
        <v>0</v>
      </c>
      <c r="P222" s="33">
        <f t="shared" ca="1" si="62"/>
        <v>0</v>
      </c>
      <c r="Q222" s="33">
        <f t="shared" ca="1" si="63"/>
        <v>0</v>
      </c>
      <c r="R222" s="20">
        <f t="shared" ca="1" si="64"/>
        <v>2.600879278960749E-3</v>
      </c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</row>
    <row r="223" spans="1:35" x14ac:dyDescent="0.2">
      <c r="A223" s="89"/>
      <c r="B223" s="89"/>
      <c r="C223" s="89"/>
      <c r="D223" s="91">
        <f t="shared" si="50"/>
        <v>0</v>
      </c>
      <c r="E223" s="91">
        <f t="shared" si="51"/>
        <v>0</v>
      </c>
      <c r="F223" s="33">
        <f t="shared" si="52"/>
        <v>0</v>
      </c>
      <c r="G223" s="33">
        <f t="shared" si="53"/>
        <v>0</v>
      </c>
      <c r="H223" s="33">
        <f t="shared" si="54"/>
        <v>0</v>
      </c>
      <c r="I223" s="33">
        <f t="shared" si="55"/>
        <v>0</v>
      </c>
      <c r="J223" s="33">
        <f t="shared" si="56"/>
        <v>0</v>
      </c>
      <c r="K223" s="33">
        <f t="shared" si="57"/>
        <v>0</v>
      </c>
      <c r="L223" s="33">
        <f t="shared" si="58"/>
        <v>0</v>
      </c>
      <c r="M223" s="33">
        <f t="shared" ca="1" si="59"/>
        <v>-2.600879278960749E-3</v>
      </c>
      <c r="N223" s="33">
        <f t="shared" ca="1" si="60"/>
        <v>0</v>
      </c>
      <c r="O223" s="92">
        <f t="shared" ca="1" si="61"/>
        <v>0</v>
      </c>
      <c r="P223" s="33">
        <f t="shared" ca="1" si="62"/>
        <v>0</v>
      </c>
      <c r="Q223" s="33">
        <f t="shared" ca="1" si="63"/>
        <v>0</v>
      </c>
      <c r="R223" s="20">
        <f t="shared" ca="1" si="64"/>
        <v>2.600879278960749E-3</v>
      </c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</row>
    <row r="224" spans="1:35" x14ac:dyDescent="0.2">
      <c r="A224" s="89"/>
      <c r="B224" s="89"/>
      <c r="C224" s="89"/>
      <c r="D224" s="91">
        <f t="shared" si="50"/>
        <v>0</v>
      </c>
      <c r="E224" s="91">
        <f t="shared" si="51"/>
        <v>0</v>
      </c>
      <c r="F224" s="33">
        <f t="shared" si="52"/>
        <v>0</v>
      </c>
      <c r="G224" s="33">
        <f t="shared" si="53"/>
        <v>0</v>
      </c>
      <c r="H224" s="33">
        <f t="shared" si="54"/>
        <v>0</v>
      </c>
      <c r="I224" s="33">
        <f t="shared" si="55"/>
        <v>0</v>
      </c>
      <c r="J224" s="33">
        <f t="shared" si="56"/>
        <v>0</v>
      </c>
      <c r="K224" s="33">
        <f t="shared" si="57"/>
        <v>0</v>
      </c>
      <c r="L224" s="33">
        <f t="shared" si="58"/>
        <v>0</v>
      </c>
      <c r="M224" s="33">
        <f t="shared" ca="1" si="59"/>
        <v>-2.600879278960749E-3</v>
      </c>
      <c r="N224" s="33">
        <f t="shared" ca="1" si="60"/>
        <v>0</v>
      </c>
      <c r="O224" s="92">
        <f t="shared" ca="1" si="61"/>
        <v>0</v>
      </c>
      <c r="P224" s="33">
        <f t="shared" ca="1" si="62"/>
        <v>0</v>
      </c>
      <c r="Q224" s="33">
        <f t="shared" ca="1" si="63"/>
        <v>0</v>
      </c>
      <c r="R224" s="20">
        <f t="shared" ca="1" si="64"/>
        <v>2.600879278960749E-3</v>
      </c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</row>
    <row r="225" spans="1:35" x14ac:dyDescent="0.2">
      <c r="A225" s="89"/>
      <c r="B225" s="89"/>
      <c r="C225" s="89"/>
      <c r="D225" s="91">
        <f t="shared" si="50"/>
        <v>0</v>
      </c>
      <c r="E225" s="91">
        <f t="shared" si="51"/>
        <v>0</v>
      </c>
      <c r="F225" s="33">
        <f t="shared" si="52"/>
        <v>0</v>
      </c>
      <c r="G225" s="33">
        <f t="shared" si="53"/>
        <v>0</v>
      </c>
      <c r="H225" s="33">
        <f t="shared" si="54"/>
        <v>0</v>
      </c>
      <c r="I225" s="33">
        <f t="shared" si="55"/>
        <v>0</v>
      </c>
      <c r="J225" s="33">
        <f t="shared" si="56"/>
        <v>0</v>
      </c>
      <c r="K225" s="33">
        <f t="shared" si="57"/>
        <v>0</v>
      </c>
      <c r="L225" s="33">
        <f t="shared" si="58"/>
        <v>0</v>
      </c>
      <c r="M225" s="33">
        <f t="shared" ca="1" si="59"/>
        <v>-2.600879278960749E-3</v>
      </c>
      <c r="N225" s="33">
        <f t="shared" ca="1" si="60"/>
        <v>0</v>
      </c>
      <c r="O225" s="92">
        <f t="shared" ca="1" si="61"/>
        <v>0</v>
      </c>
      <c r="P225" s="33">
        <f t="shared" ca="1" si="62"/>
        <v>0</v>
      </c>
      <c r="Q225" s="33">
        <f t="shared" ca="1" si="63"/>
        <v>0</v>
      </c>
      <c r="R225" s="20">
        <f t="shared" ca="1" si="64"/>
        <v>2.600879278960749E-3</v>
      </c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</row>
    <row r="226" spans="1:35" x14ac:dyDescent="0.2">
      <c r="A226" s="89"/>
      <c r="B226" s="89"/>
      <c r="C226" s="89"/>
      <c r="D226" s="91">
        <f t="shared" si="50"/>
        <v>0</v>
      </c>
      <c r="E226" s="91">
        <f t="shared" si="51"/>
        <v>0</v>
      </c>
      <c r="F226" s="33">
        <f t="shared" si="52"/>
        <v>0</v>
      </c>
      <c r="G226" s="33">
        <f t="shared" si="53"/>
        <v>0</v>
      </c>
      <c r="H226" s="33">
        <f t="shared" si="54"/>
        <v>0</v>
      </c>
      <c r="I226" s="33">
        <f t="shared" si="55"/>
        <v>0</v>
      </c>
      <c r="J226" s="33">
        <f t="shared" si="56"/>
        <v>0</v>
      </c>
      <c r="K226" s="33">
        <f t="shared" si="57"/>
        <v>0</v>
      </c>
      <c r="L226" s="33">
        <f t="shared" si="58"/>
        <v>0</v>
      </c>
      <c r="M226" s="33">
        <f t="shared" ca="1" si="59"/>
        <v>-2.600879278960749E-3</v>
      </c>
      <c r="N226" s="33">
        <f t="shared" ca="1" si="60"/>
        <v>0</v>
      </c>
      <c r="O226" s="92">
        <f t="shared" ca="1" si="61"/>
        <v>0</v>
      </c>
      <c r="P226" s="33">
        <f t="shared" ca="1" si="62"/>
        <v>0</v>
      </c>
      <c r="Q226" s="33">
        <f t="shared" ca="1" si="63"/>
        <v>0</v>
      </c>
      <c r="R226" s="20">
        <f t="shared" ca="1" si="64"/>
        <v>2.600879278960749E-3</v>
      </c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</row>
    <row r="227" spans="1:35" x14ac:dyDescent="0.2">
      <c r="A227" s="89"/>
      <c r="B227" s="89"/>
      <c r="C227" s="89"/>
      <c r="D227" s="91">
        <f t="shared" si="50"/>
        <v>0</v>
      </c>
      <c r="E227" s="91">
        <f t="shared" si="51"/>
        <v>0</v>
      </c>
      <c r="F227" s="33">
        <f t="shared" si="52"/>
        <v>0</v>
      </c>
      <c r="G227" s="33">
        <f t="shared" si="53"/>
        <v>0</v>
      </c>
      <c r="H227" s="33">
        <f t="shared" si="54"/>
        <v>0</v>
      </c>
      <c r="I227" s="33">
        <f t="shared" si="55"/>
        <v>0</v>
      </c>
      <c r="J227" s="33">
        <f t="shared" si="56"/>
        <v>0</v>
      </c>
      <c r="K227" s="33">
        <f t="shared" si="57"/>
        <v>0</v>
      </c>
      <c r="L227" s="33">
        <f t="shared" si="58"/>
        <v>0</v>
      </c>
      <c r="M227" s="33">
        <f t="shared" ca="1" si="59"/>
        <v>-2.600879278960749E-3</v>
      </c>
      <c r="N227" s="33">
        <f t="shared" ca="1" si="60"/>
        <v>0</v>
      </c>
      <c r="O227" s="92">
        <f t="shared" ca="1" si="61"/>
        <v>0</v>
      </c>
      <c r="P227" s="33">
        <f t="shared" ca="1" si="62"/>
        <v>0</v>
      </c>
      <c r="Q227" s="33">
        <f t="shared" ca="1" si="63"/>
        <v>0</v>
      </c>
      <c r="R227" s="20">
        <f t="shared" ca="1" si="64"/>
        <v>2.600879278960749E-3</v>
      </c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</row>
    <row r="228" spans="1:35" x14ac:dyDescent="0.2">
      <c r="A228" s="89"/>
      <c r="B228" s="89"/>
      <c r="C228" s="89"/>
      <c r="D228" s="91">
        <f t="shared" si="50"/>
        <v>0</v>
      </c>
      <c r="E228" s="91">
        <f t="shared" si="51"/>
        <v>0</v>
      </c>
      <c r="F228" s="33">
        <f t="shared" si="52"/>
        <v>0</v>
      </c>
      <c r="G228" s="33">
        <f t="shared" si="53"/>
        <v>0</v>
      </c>
      <c r="H228" s="33">
        <f t="shared" si="54"/>
        <v>0</v>
      </c>
      <c r="I228" s="33">
        <f t="shared" si="55"/>
        <v>0</v>
      </c>
      <c r="J228" s="33">
        <f t="shared" si="56"/>
        <v>0</v>
      </c>
      <c r="K228" s="33">
        <f t="shared" si="57"/>
        <v>0</v>
      </c>
      <c r="L228" s="33">
        <f t="shared" si="58"/>
        <v>0</v>
      </c>
      <c r="M228" s="33">
        <f t="shared" ca="1" si="59"/>
        <v>-2.600879278960749E-3</v>
      </c>
      <c r="N228" s="33">
        <f t="shared" ca="1" si="60"/>
        <v>0</v>
      </c>
      <c r="O228" s="92">
        <f t="shared" ca="1" si="61"/>
        <v>0</v>
      </c>
      <c r="P228" s="33">
        <f t="shared" ca="1" si="62"/>
        <v>0</v>
      </c>
      <c r="Q228" s="33">
        <f t="shared" ca="1" si="63"/>
        <v>0</v>
      </c>
      <c r="R228" s="20">
        <f t="shared" ca="1" si="64"/>
        <v>2.600879278960749E-3</v>
      </c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</row>
    <row r="229" spans="1:35" x14ac:dyDescent="0.2">
      <c r="A229" s="89"/>
      <c r="B229" s="89"/>
      <c r="C229" s="89"/>
      <c r="D229" s="91">
        <f t="shared" si="50"/>
        <v>0</v>
      </c>
      <c r="E229" s="91">
        <f t="shared" si="51"/>
        <v>0</v>
      </c>
      <c r="F229" s="33">
        <f t="shared" si="52"/>
        <v>0</v>
      </c>
      <c r="G229" s="33">
        <f t="shared" si="53"/>
        <v>0</v>
      </c>
      <c r="H229" s="33">
        <f t="shared" si="54"/>
        <v>0</v>
      </c>
      <c r="I229" s="33">
        <f t="shared" si="55"/>
        <v>0</v>
      </c>
      <c r="J229" s="33">
        <f t="shared" si="56"/>
        <v>0</v>
      </c>
      <c r="K229" s="33">
        <f t="shared" si="57"/>
        <v>0</v>
      </c>
      <c r="L229" s="33">
        <f t="shared" si="58"/>
        <v>0</v>
      </c>
      <c r="M229" s="33">
        <f t="shared" ca="1" si="59"/>
        <v>-2.600879278960749E-3</v>
      </c>
      <c r="N229" s="33">
        <f t="shared" ca="1" si="60"/>
        <v>0</v>
      </c>
      <c r="O229" s="92">
        <f t="shared" ca="1" si="61"/>
        <v>0</v>
      </c>
      <c r="P229" s="33">
        <f t="shared" ca="1" si="62"/>
        <v>0</v>
      </c>
      <c r="Q229" s="33">
        <f t="shared" ca="1" si="63"/>
        <v>0</v>
      </c>
      <c r="R229" s="20">
        <f t="shared" ca="1" si="64"/>
        <v>2.600879278960749E-3</v>
      </c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</row>
    <row r="230" spans="1:35" x14ac:dyDescent="0.2">
      <c r="A230" s="89"/>
      <c r="B230" s="89"/>
      <c r="C230" s="89"/>
      <c r="D230" s="91">
        <f t="shared" si="50"/>
        <v>0</v>
      </c>
      <c r="E230" s="91">
        <f t="shared" si="51"/>
        <v>0</v>
      </c>
      <c r="F230" s="33">
        <f t="shared" si="52"/>
        <v>0</v>
      </c>
      <c r="G230" s="33">
        <f t="shared" si="53"/>
        <v>0</v>
      </c>
      <c r="H230" s="33">
        <f t="shared" si="54"/>
        <v>0</v>
      </c>
      <c r="I230" s="33">
        <f t="shared" si="55"/>
        <v>0</v>
      </c>
      <c r="J230" s="33">
        <f t="shared" si="56"/>
        <v>0</v>
      </c>
      <c r="K230" s="33">
        <f t="shared" si="57"/>
        <v>0</v>
      </c>
      <c r="L230" s="33">
        <f t="shared" si="58"/>
        <v>0</v>
      </c>
      <c r="M230" s="33">
        <f t="shared" ca="1" si="59"/>
        <v>-2.600879278960749E-3</v>
      </c>
      <c r="N230" s="33">
        <f t="shared" ca="1" si="60"/>
        <v>0</v>
      </c>
      <c r="O230" s="92">
        <f t="shared" ca="1" si="61"/>
        <v>0</v>
      </c>
      <c r="P230" s="33">
        <f t="shared" ca="1" si="62"/>
        <v>0</v>
      </c>
      <c r="Q230" s="33">
        <f t="shared" ca="1" si="63"/>
        <v>0</v>
      </c>
      <c r="R230" s="20">
        <f t="shared" ca="1" si="64"/>
        <v>2.600879278960749E-3</v>
      </c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</row>
    <row r="231" spans="1:35" x14ac:dyDescent="0.2">
      <c r="A231" s="89"/>
      <c r="B231" s="89"/>
      <c r="C231" s="89"/>
      <c r="D231" s="91">
        <f t="shared" si="50"/>
        <v>0</v>
      </c>
      <c r="E231" s="91">
        <f t="shared" si="51"/>
        <v>0</v>
      </c>
      <c r="F231" s="33">
        <f t="shared" si="52"/>
        <v>0</v>
      </c>
      <c r="G231" s="33">
        <f t="shared" si="53"/>
        <v>0</v>
      </c>
      <c r="H231" s="33">
        <f t="shared" si="54"/>
        <v>0</v>
      </c>
      <c r="I231" s="33">
        <f t="shared" si="55"/>
        <v>0</v>
      </c>
      <c r="J231" s="33">
        <f t="shared" si="56"/>
        <v>0</v>
      </c>
      <c r="K231" s="33">
        <f t="shared" si="57"/>
        <v>0</v>
      </c>
      <c r="L231" s="33">
        <f t="shared" si="58"/>
        <v>0</v>
      </c>
      <c r="M231" s="33">
        <f t="shared" ca="1" si="59"/>
        <v>-2.600879278960749E-3</v>
      </c>
      <c r="N231" s="33">
        <f t="shared" ca="1" si="60"/>
        <v>0</v>
      </c>
      <c r="O231" s="92">
        <f t="shared" ca="1" si="61"/>
        <v>0</v>
      </c>
      <c r="P231" s="33">
        <f t="shared" ca="1" si="62"/>
        <v>0</v>
      </c>
      <c r="Q231" s="33">
        <f t="shared" ca="1" si="63"/>
        <v>0</v>
      </c>
      <c r="R231" s="20">
        <f t="shared" ca="1" si="64"/>
        <v>2.600879278960749E-3</v>
      </c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</row>
    <row r="232" spans="1:35" x14ac:dyDescent="0.2">
      <c r="A232" s="89"/>
      <c r="B232" s="89"/>
      <c r="C232" s="89"/>
      <c r="D232" s="91">
        <f t="shared" si="50"/>
        <v>0</v>
      </c>
      <c r="E232" s="91">
        <f t="shared" si="51"/>
        <v>0</v>
      </c>
      <c r="F232" s="33">
        <f t="shared" si="52"/>
        <v>0</v>
      </c>
      <c r="G232" s="33">
        <f t="shared" si="53"/>
        <v>0</v>
      </c>
      <c r="H232" s="33">
        <f t="shared" si="54"/>
        <v>0</v>
      </c>
      <c r="I232" s="33">
        <f t="shared" si="55"/>
        <v>0</v>
      </c>
      <c r="J232" s="33">
        <f t="shared" si="56"/>
        <v>0</v>
      </c>
      <c r="K232" s="33">
        <f t="shared" si="57"/>
        <v>0</v>
      </c>
      <c r="L232" s="33">
        <f t="shared" si="58"/>
        <v>0</v>
      </c>
      <c r="M232" s="33">
        <f t="shared" ca="1" si="59"/>
        <v>-2.600879278960749E-3</v>
      </c>
      <c r="N232" s="33">
        <f t="shared" ca="1" si="60"/>
        <v>0</v>
      </c>
      <c r="O232" s="92">
        <f t="shared" ca="1" si="61"/>
        <v>0</v>
      </c>
      <c r="P232" s="33">
        <f t="shared" ca="1" si="62"/>
        <v>0</v>
      </c>
      <c r="Q232" s="33">
        <f t="shared" ca="1" si="63"/>
        <v>0</v>
      </c>
      <c r="R232" s="20">
        <f t="shared" ca="1" si="64"/>
        <v>2.600879278960749E-3</v>
      </c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</row>
    <row r="233" spans="1:35" x14ac:dyDescent="0.2">
      <c r="A233" s="89"/>
      <c r="B233" s="89"/>
      <c r="C233" s="89"/>
      <c r="D233" s="91">
        <f t="shared" si="50"/>
        <v>0</v>
      </c>
      <c r="E233" s="91">
        <f t="shared" si="51"/>
        <v>0</v>
      </c>
      <c r="F233" s="33">
        <f t="shared" si="52"/>
        <v>0</v>
      </c>
      <c r="G233" s="33">
        <f t="shared" si="53"/>
        <v>0</v>
      </c>
      <c r="H233" s="33">
        <f t="shared" si="54"/>
        <v>0</v>
      </c>
      <c r="I233" s="33">
        <f t="shared" si="55"/>
        <v>0</v>
      </c>
      <c r="J233" s="33">
        <f t="shared" si="56"/>
        <v>0</v>
      </c>
      <c r="K233" s="33">
        <f t="shared" si="57"/>
        <v>0</v>
      </c>
      <c r="L233" s="33">
        <f t="shared" si="58"/>
        <v>0</v>
      </c>
      <c r="M233" s="33">
        <f t="shared" ca="1" si="59"/>
        <v>-2.600879278960749E-3</v>
      </c>
      <c r="N233" s="33">
        <f t="shared" ca="1" si="60"/>
        <v>0</v>
      </c>
      <c r="O233" s="92">
        <f t="shared" ca="1" si="61"/>
        <v>0</v>
      </c>
      <c r="P233" s="33">
        <f t="shared" ca="1" si="62"/>
        <v>0</v>
      </c>
      <c r="Q233" s="33">
        <f t="shared" ca="1" si="63"/>
        <v>0</v>
      </c>
      <c r="R233" s="20">
        <f t="shared" ca="1" si="64"/>
        <v>2.600879278960749E-3</v>
      </c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</row>
    <row r="234" spans="1:35" x14ac:dyDescent="0.2">
      <c r="A234" s="89"/>
      <c r="B234" s="89"/>
      <c r="C234" s="89"/>
      <c r="D234" s="91">
        <f t="shared" si="50"/>
        <v>0</v>
      </c>
      <c r="E234" s="91">
        <f t="shared" si="51"/>
        <v>0</v>
      </c>
      <c r="F234" s="33">
        <f t="shared" si="52"/>
        <v>0</v>
      </c>
      <c r="G234" s="33">
        <f t="shared" si="53"/>
        <v>0</v>
      </c>
      <c r="H234" s="33">
        <f t="shared" si="54"/>
        <v>0</v>
      </c>
      <c r="I234" s="33">
        <f t="shared" si="55"/>
        <v>0</v>
      </c>
      <c r="J234" s="33">
        <f t="shared" si="56"/>
        <v>0</v>
      </c>
      <c r="K234" s="33">
        <f t="shared" si="57"/>
        <v>0</v>
      </c>
      <c r="L234" s="33">
        <f t="shared" si="58"/>
        <v>0</v>
      </c>
      <c r="M234" s="33">
        <f t="shared" ca="1" si="59"/>
        <v>-2.600879278960749E-3</v>
      </c>
      <c r="N234" s="33">
        <f t="shared" ca="1" si="60"/>
        <v>0</v>
      </c>
      <c r="O234" s="92">
        <f t="shared" ca="1" si="61"/>
        <v>0</v>
      </c>
      <c r="P234" s="33">
        <f t="shared" ca="1" si="62"/>
        <v>0</v>
      </c>
      <c r="Q234" s="33">
        <f t="shared" ca="1" si="63"/>
        <v>0</v>
      </c>
      <c r="R234" s="20">
        <f t="shared" ca="1" si="64"/>
        <v>2.600879278960749E-3</v>
      </c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</row>
    <row r="235" spans="1:35" x14ac:dyDescent="0.2">
      <c r="A235" s="89"/>
      <c r="B235" s="89"/>
      <c r="C235" s="89"/>
      <c r="D235" s="91">
        <f t="shared" si="50"/>
        <v>0</v>
      </c>
      <c r="E235" s="91">
        <f t="shared" si="51"/>
        <v>0</v>
      </c>
      <c r="F235" s="33">
        <f t="shared" si="52"/>
        <v>0</v>
      </c>
      <c r="G235" s="33">
        <f t="shared" si="53"/>
        <v>0</v>
      </c>
      <c r="H235" s="33">
        <f t="shared" si="54"/>
        <v>0</v>
      </c>
      <c r="I235" s="33">
        <f t="shared" si="55"/>
        <v>0</v>
      </c>
      <c r="J235" s="33">
        <f t="shared" si="56"/>
        <v>0</v>
      </c>
      <c r="K235" s="33">
        <f t="shared" si="57"/>
        <v>0</v>
      </c>
      <c r="L235" s="33">
        <f t="shared" si="58"/>
        <v>0</v>
      </c>
      <c r="M235" s="33">
        <f t="shared" ca="1" si="59"/>
        <v>-2.600879278960749E-3</v>
      </c>
      <c r="N235" s="33">
        <f t="shared" ca="1" si="60"/>
        <v>0</v>
      </c>
      <c r="O235" s="92">
        <f t="shared" ca="1" si="61"/>
        <v>0</v>
      </c>
      <c r="P235" s="33">
        <f t="shared" ca="1" si="62"/>
        <v>0</v>
      </c>
      <c r="Q235" s="33">
        <f t="shared" ca="1" si="63"/>
        <v>0</v>
      </c>
      <c r="R235" s="20">
        <f t="shared" ca="1" si="64"/>
        <v>2.600879278960749E-3</v>
      </c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</row>
    <row r="236" spans="1:35" x14ac:dyDescent="0.2">
      <c r="A236" s="89"/>
      <c r="B236" s="89"/>
      <c r="C236" s="89"/>
      <c r="D236" s="91">
        <f t="shared" si="50"/>
        <v>0</v>
      </c>
      <c r="E236" s="91">
        <f t="shared" si="51"/>
        <v>0</v>
      </c>
      <c r="F236" s="33">
        <f t="shared" si="52"/>
        <v>0</v>
      </c>
      <c r="G236" s="33">
        <f t="shared" si="53"/>
        <v>0</v>
      </c>
      <c r="H236" s="33">
        <f t="shared" si="54"/>
        <v>0</v>
      </c>
      <c r="I236" s="33">
        <f t="shared" si="55"/>
        <v>0</v>
      </c>
      <c r="J236" s="33">
        <f t="shared" si="56"/>
        <v>0</v>
      </c>
      <c r="K236" s="33">
        <f t="shared" si="57"/>
        <v>0</v>
      </c>
      <c r="L236" s="33">
        <f t="shared" si="58"/>
        <v>0</v>
      </c>
      <c r="M236" s="33">
        <f t="shared" ca="1" si="59"/>
        <v>-2.600879278960749E-3</v>
      </c>
      <c r="N236" s="33">
        <f t="shared" ca="1" si="60"/>
        <v>0</v>
      </c>
      <c r="O236" s="92">
        <f t="shared" ca="1" si="61"/>
        <v>0</v>
      </c>
      <c r="P236" s="33">
        <f t="shared" ca="1" si="62"/>
        <v>0</v>
      </c>
      <c r="Q236" s="33">
        <f t="shared" ca="1" si="63"/>
        <v>0</v>
      </c>
      <c r="R236" s="20">
        <f t="shared" ca="1" si="64"/>
        <v>2.600879278960749E-3</v>
      </c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</row>
    <row r="237" spans="1:35" x14ac:dyDescent="0.2">
      <c r="A237" s="89"/>
      <c r="B237" s="89"/>
      <c r="C237" s="89"/>
      <c r="D237" s="91">
        <f t="shared" si="50"/>
        <v>0</v>
      </c>
      <c r="E237" s="91">
        <f t="shared" si="51"/>
        <v>0</v>
      </c>
      <c r="F237" s="33">
        <f t="shared" si="52"/>
        <v>0</v>
      </c>
      <c r="G237" s="33">
        <f t="shared" si="53"/>
        <v>0</v>
      </c>
      <c r="H237" s="33">
        <f t="shared" si="54"/>
        <v>0</v>
      </c>
      <c r="I237" s="33">
        <f t="shared" si="55"/>
        <v>0</v>
      </c>
      <c r="J237" s="33">
        <f t="shared" si="56"/>
        <v>0</v>
      </c>
      <c r="K237" s="33">
        <f t="shared" si="57"/>
        <v>0</v>
      </c>
      <c r="L237" s="33">
        <f t="shared" si="58"/>
        <v>0</v>
      </c>
      <c r="M237" s="33">
        <f t="shared" ca="1" si="59"/>
        <v>-2.600879278960749E-3</v>
      </c>
      <c r="N237" s="33">
        <f t="shared" ca="1" si="60"/>
        <v>0</v>
      </c>
      <c r="O237" s="92">
        <f t="shared" ca="1" si="61"/>
        <v>0</v>
      </c>
      <c r="P237" s="33">
        <f t="shared" ca="1" si="62"/>
        <v>0</v>
      </c>
      <c r="Q237" s="33">
        <f t="shared" ca="1" si="63"/>
        <v>0</v>
      </c>
      <c r="R237" s="20">
        <f t="shared" ca="1" si="64"/>
        <v>2.600879278960749E-3</v>
      </c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</row>
    <row r="238" spans="1:35" x14ac:dyDescent="0.2">
      <c r="A238" s="89"/>
      <c r="B238" s="89"/>
      <c r="C238" s="89"/>
      <c r="D238" s="91">
        <f t="shared" si="50"/>
        <v>0</v>
      </c>
      <c r="E238" s="91">
        <f t="shared" si="51"/>
        <v>0</v>
      </c>
      <c r="F238" s="33">
        <f t="shared" si="52"/>
        <v>0</v>
      </c>
      <c r="G238" s="33">
        <f t="shared" si="53"/>
        <v>0</v>
      </c>
      <c r="H238" s="33">
        <f t="shared" si="54"/>
        <v>0</v>
      </c>
      <c r="I238" s="33">
        <f t="shared" si="55"/>
        <v>0</v>
      </c>
      <c r="J238" s="33">
        <f t="shared" si="56"/>
        <v>0</v>
      </c>
      <c r="K238" s="33">
        <f t="shared" si="57"/>
        <v>0</v>
      </c>
      <c r="L238" s="33">
        <f t="shared" si="58"/>
        <v>0</v>
      </c>
      <c r="M238" s="33">
        <f t="shared" ca="1" si="59"/>
        <v>-2.600879278960749E-3</v>
      </c>
      <c r="N238" s="33">
        <f t="shared" ca="1" si="60"/>
        <v>0</v>
      </c>
      <c r="O238" s="92">
        <f t="shared" ca="1" si="61"/>
        <v>0</v>
      </c>
      <c r="P238" s="33">
        <f t="shared" ca="1" si="62"/>
        <v>0</v>
      </c>
      <c r="Q238" s="33">
        <f t="shared" ca="1" si="63"/>
        <v>0</v>
      </c>
      <c r="R238" s="20">
        <f t="shared" ca="1" si="64"/>
        <v>2.600879278960749E-3</v>
      </c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</row>
    <row r="239" spans="1:35" x14ac:dyDescent="0.2">
      <c r="A239" s="89"/>
      <c r="B239" s="89"/>
      <c r="C239" s="89"/>
      <c r="D239" s="91">
        <f t="shared" si="50"/>
        <v>0</v>
      </c>
      <c r="E239" s="91">
        <f t="shared" si="51"/>
        <v>0</v>
      </c>
      <c r="F239" s="33">
        <f t="shared" si="52"/>
        <v>0</v>
      </c>
      <c r="G239" s="33">
        <f t="shared" si="53"/>
        <v>0</v>
      </c>
      <c r="H239" s="33">
        <f t="shared" si="54"/>
        <v>0</v>
      </c>
      <c r="I239" s="33">
        <f t="shared" si="55"/>
        <v>0</v>
      </c>
      <c r="J239" s="33">
        <f t="shared" si="56"/>
        <v>0</v>
      </c>
      <c r="K239" s="33">
        <f t="shared" si="57"/>
        <v>0</v>
      </c>
      <c r="L239" s="33">
        <f t="shared" si="58"/>
        <v>0</v>
      </c>
      <c r="M239" s="33">
        <f t="shared" ca="1" si="59"/>
        <v>-2.600879278960749E-3</v>
      </c>
      <c r="N239" s="33">
        <f t="shared" ca="1" si="60"/>
        <v>0</v>
      </c>
      <c r="O239" s="92">
        <f t="shared" ca="1" si="61"/>
        <v>0</v>
      </c>
      <c r="P239" s="33">
        <f t="shared" ca="1" si="62"/>
        <v>0</v>
      </c>
      <c r="Q239" s="33">
        <f t="shared" ca="1" si="63"/>
        <v>0</v>
      </c>
      <c r="R239" s="20">
        <f t="shared" ca="1" si="64"/>
        <v>2.600879278960749E-3</v>
      </c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</row>
    <row r="240" spans="1:35" x14ac:dyDescent="0.2">
      <c r="A240" s="89"/>
      <c r="B240" s="89"/>
      <c r="C240" s="89"/>
      <c r="D240" s="91">
        <f t="shared" si="50"/>
        <v>0</v>
      </c>
      <c r="E240" s="91">
        <f t="shared" si="51"/>
        <v>0</v>
      </c>
      <c r="F240" s="33">
        <f t="shared" si="52"/>
        <v>0</v>
      </c>
      <c r="G240" s="33">
        <f t="shared" si="53"/>
        <v>0</v>
      </c>
      <c r="H240" s="33">
        <f t="shared" si="54"/>
        <v>0</v>
      </c>
      <c r="I240" s="33">
        <f t="shared" si="55"/>
        <v>0</v>
      </c>
      <c r="J240" s="33">
        <f t="shared" si="56"/>
        <v>0</v>
      </c>
      <c r="K240" s="33">
        <f t="shared" si="57"/>
        <v>0</v>
      </c>
      <c r="L240" s="33">
        <f t="shared" si="58"/>
        <v>0</v>
      </c>
      <c r="M240" s="33">
        <f t="shared" ca="1" si="59"/>
        <v>-2.600879278960749E-3</v>
      </c>
      <c r="N240" s="33">
        <f t="shared" ca="1" si="60"/>
        <v>0</v>
      </c>
      <c r="O240" s="92">
        <f t="shared" ca="1" si="61"/>
        <v>0</v>
      </c>
      <c r="P240" s="33">
        <f t="shared" ca="1" si="62"/>
        <v>0</v>
      </c>
      <c r="Q240" s="33">
        <f t="shared" ca="1" si="63"/>
        <v>0</v>
      </c>
      <c r="R240" s="20">
        <f t="shared" ca="1" si="64"/>
        <v>2.600879278960749E-3</v>
      </c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</row>
    <row r="241" spans="1:35" x14ac:dyDescent="0.2">
      <c r="A241" s="89"/>
      <c r="B241" s="89"/>
      <c r="C241" s="89"/>
      <c r="D241" s="91">
        <f t="shared" si="50"/>
        <v>0</v>
      </c>
      <c r="E241" s="91">
        <f t="shared" si="51"/>
        <v>0</v>
      </c>
      <c r="F241" s="33">
        <f t="shared" si="52"/>
        <v>0</v>
      </c>
      <c r="G241" s="33">
        <f t="shared" si="53"/>
        <v>0</v>
      </c>
      <c r="H241" s="33">
        <f t="shared" si="54"/>
        <v>0</v>
      </c>
      <c r="I241" s="33">
        <f t="shared" si="55"/>
        <v>0</v>
      </c>
      <c r="J241" s="33">
        <f t="shared" si="56"/>
        <v>0</v>
      </c>
      <c r="K241" s="33">
        <f t="shared" si="57"/>
        <v>0</v>
      </c>
      <c r="L241" s="33">
        <f t="shared" si="58"/>
        <v>0</v>
      </c>
      <c r="M241" s="33">
        <f t="shared" ca="1" si="59"/>
        <v>-2.600879278960749E-3</v>
      </c>
      <c r="N241" s="33">
        <f t="shared" ca="1" si="60"/>
        <v>0</v>
      </c>
      <c r="O241" s="92">
        <f t="shared" ca="1" si="61"/>
        <v>0</v>
      </c>
      <c r="P241" s="33">
        <f t="shared" ca="1" si="62"/>
        <v>0</v>
      </c>
      <c r="Q241" s="33">
        <f t="shared" ca="1" si="63"/>
        <v>0</v>
      </c>
      <c r="R241" s="20">
        <f t="shared" ca="1" si="64"/>
        <v>2.600879278960749E-3</v>
      </c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</row>
    <row r="242" spans="1:35" x14ac:dyDescent="0.2">
      <c r="A242" s="89"/>
      <c r="B242" s="89"/>
      <c r="C242" s="89"/>
      <c r="D242" s="91">
        <f t="shared" si="50"/>
        <v>0</v>
      </c>
      <c r="E242" s="91">
        <f t="shared" si="51"/>
        <v>0</v>
      </c>
      <c r="F242" s="33">
        <f t="shared" si="52"/>
        <v>0</v>
      </c>
      <c r="G242" s="33">
        <f t="shared" si="53"/>
        <v>0</v>
      </c>
      <c r="H242" s="33">
        <f t="shared" si="54"/>
        <v>0</v>
      </c>
      <c r="I242" s="33">
        <f t="shared" si="55"/>
        <v>0</v>
      </c>
      <c r="J242" s="33">
        <f t="shared" si="56"/>
        <v>0</v>
      </c>
      <c r="K242" s="33">
        <f t="shared" si="57"/>
        <v>0</v>
      </c>
      <c r="L242" s="33">
        <f t="shared" si="58"/>
        <v>0</v>
      </c>
      <c r="M242" s="33">
        <f t="shared" ca="1" si="59"/>
        <v>-2.600879278960749E-3</v>
      </c>
      <c r="N242" s="33">
        <f t="shared" ca="1" si="60"/>
        <v>0</v>
      </c>
      <c r="O242" s="92">
        <f t="shared" ca="1" si="61"/>
        <v>0</v>
      </c>
      <c r="P242" s="33">
        <f t="shared" ca="1" si="62"/>
        <v>0</v>
      </c>
      <c r="Q242" s="33">
        <f t="shared" ca="1" si="63"/>
        <v>0</v>
      </c>
      <c r="R242" s="20">
        <f t="shared" ca="1" si="64"/>
        <v>2.600879278960749E-3</v>
      </c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</row>
    <row r="243" spans="1:35" x14ac:dyDescent="0.2">
      <c r="A243" s="89"/>
      <c r="B243" s="89"/>
      <c r="C243" s="89"/>
      <c r="D243" s="91">
        <f t="shared" si="50"/>
        <v>0</v>
      </c>
      <c r="E243" s="91">
        <f t="shared" si="51"/>
        <v>0</v>
      </c>
      <c r="F243" s="33">
        <f t="shared" si="52"/>
        <v>0</v>
      </c>
      <c r="G243" s="33">
        <f t="shared" si="53"/>
        <v>0</v>
      </c>
      <c r="H243" s="33">
        <f t="shared" si="54"/>
        <v>0</v>
      </c>
      <c r="I243" s="33">
        <f t="shared" si="55"/>
        <v>0</v>
      </c>
      <c r="J243" s="33">
        <f t="shared" si="56"/>
        <v>0</v>
      </c>
      <c r="K243" s="33">
        <f t="shared" si="57"/>
        <v>0</v>
      </c>
      <c r="L243" s="33">
        <f t="shared" si="58"/>
        <v>0</v>
      </c>
      <c r="M243" s="33">
        <f t="shared" ca="1" si="59"/>
        <v>-2.600879278960749E-3</v>
      </c>
      <c r="N243" s="33">
        <f t="shared" ca="1" si="60"/>
        <v>0</v>
      </c>
      <c r="O243" s="92">
        <f t="shared" ca="1" si="61"/>
        <v>0</v>
      </c>
      <c r="P243" s="33">
        <f t="shared" ca="1" si="62"/>
        <v>0</v>
      </c>
      <c r="Q243" s="33">
        <f t="shared" ca="1" si="63"/>
        <v>0</v>
      </c>
      <c r="R243" s="20">
        <f t="shared" ca="1" si="64"/>
        <v>2.600879278960749E-3</v>
      </c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</row>
    <row r="244" spans="1:35" x14ac:dyDescent="0.2">
      <c r="A244" s="89"/>
      <c r="B244" s="89"/>
      <c r="C244" s="89"/>
      <c r="D244" s="91">
        <f t="shared" si="50"/>
        <v>0</v>
      </c>
      <c r="E244" s="91">
        <f t="shared" si="51"/>
        <v>0</v>
      </c>
      <c r="F244" s="33">
        <f t="shared" si="52"/>
        <v>0</v>
      </c>
      <c r="G244" s="33">
        <f t="shared" si="53"/>
        <v>0</v>
      </c>
      <c r="H244" s="33">
        <f t="shared" si="54"/>
        <v>0</v>
      </c>
      <c r="I244" s="33">
        <f t="shared" si="55"/>
        <v>0</v>
      </c>
      <c r="J244" s="33">
        <f t="shared" si="56"/>
        <v>0</v>
      </c>
      <c r="K244" s="33">
        <f t="shared" si="57"/>
        <v>0</v>
      </c>
      <c r="L244" s="33">
        <f t="shared" si="58"/>
        <v>0</v>
      </c>
      <c r="M244" s="33">
        <f t="shared" ca="1" si="59"/>
        <v>-2.600879278960749E-3</v>
      </c>
      <c r="N244" s="33">
        <f t="shared" ca="1" si="60"/>
        <v>0</v>
      </c>
      <c r="O244" s="92">
        <f t="shared" ca="1" si="61"/>
        <v>0</v>
      </c>
      <c r="P244" s="33">
        <f t="shared" ca="1" si="62"/>
        <v>0</v>
      </c>
      <c r="Q244" s="33">
        <f t="shared" ca="1" si="63"/>
        <v>0</v>
      </c>
      <c r="R244" s="20">
        <f t="shared" ca="1" si="64"/>
        <v>2.600879278960749E-3</v>
      </c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</row>
    <row r="245" spans="1:35" x14ac:dyDescent="0.2">
      <c r="A245" s="89"/>
      <c r="B245" s="89"/>
      <c r="C245" s="89"/>
      <c r="D245" s="91">
        <f t="shared" si="50"/>
        <v>0</v>
      </c>
      <c r="E245" s="91">
        <f t="shared" si="51"/>
        <v>0</v>
      </c>
      <c r="F245" s="33">
        <f t="shared" si="52"/>
        <v>0</v>
      </c>
      <c r="G245" s="33">
        <f t="shared" si="53"/>
        <v>0</v>
      </c>
      <c r="H245" s="33">
        <f t="shared" si="54"/>
        <v>0</v>
      </c>
      <c r="I245" s="33">
        <f t="shared" si="55"/>
        <v>0</v>
      </c>
      <c r="J245" s="33">
        <f t="shared" si="56"/>
        <v>0</v>
      </c>
      <c r="K245" s="33">
        <f t="shared" si="57"/>
        <v>0</v>
      </c>
      <c r="L245" s="33">
        <f t="shared" si="58"/>
        <v>0</v>
      </c>
      <c r="M245" s="33">
        <f t="shared" ca="1" si="59"/>
        <v>-2.600879278960749E-3</v>
      </c>
      <c r="N245" s="33">
        <f t="shared" ca="1" si="60"/>
        <v>0</v>
      </c>
      <c r="O245" s="92">
        <f t="shared" ca="1" si="61"/>
        <v>0</v>
      </c>
      <c r="P245" s="33">
        <f t="shared" ca="1" si="62"/>
        <v>0</v>
      </c>
      <c r="Q245" s="33">
        <f t="shared" ca="1" si="63"/>
        <v>0</v>
      </c>
      <c r="R245" s="20">
        <f t="shared" ca="1" si="64"/>
        <v>2.600879278960749E-3</v>
      </c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</row>
    <row r="246" spans="1:35" x14ac:dyDescent="0.2">
      <c r="A246" s="89"/>
      <c r="B246" s="89"/>
      <c r="C246" s="89"/>
      <c r="D246" s="91">
        <f t="shared" si="50"/>
        <v>0</v>
      </c>
      <c r="E246" s="91">
        <f t="shared" si="51"/>
        <v>0</v>
      </c>
      <c r="F246" s="33">
        <f t="shared" si="52"/>
        <v>0</v>
      </c>
      <c r="G246" s="33">
        <f t="shared" si="53"/>
        <v>0</v>
      </c>
      <c r="H246" s="33">
        <f t="shared" si="54"/>
        <v>0</v>
      </c>
      <c r="I246" s="33">
        <f t="shared" si="55"/>
        <v>0</v>
      </c>
      <c r="J246" s="33">
        <f t="shared" si="56"/>
        <v>0</v>
      </c>
      <c r="K246" s="33">
        <f t="shared" si="57"/>
        <v>0</v>
      </c>
      <c r="L246" s="33">
        <f t="shared" si="58"/>
        <v>0</v>
      </c>
      <c r="M246" s="33">
        <f t="shared" ca="1" si="59"/>
        <v>-2.600879278960749E-3</v>
      </c>
      <c r="N246" s="33">
        <f t="shared" ca="1" si="60"/>
        <v>0</v>
      </c>
      <c r="O246" s="92">
        <f t="shared" ca="1" si="61"/>
        <v>0</v>
      </c>
      <c r="P246" s="33">
        <f t="shared" ca="1" si="62"/>
        <v>0</v>
      </c>
      <c r="Q246" s="33">
        <f t="shared" ca="1" si="63"/>
        <v>0</v>
      </c>
      <c r="R246" s="20">
        <f t="shared" ca="1" si="64"/>
        <v>2.600879278960749E-3</v>
      </c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</row>
    <row r="247" spans="1:35" x14ac:dyDescent="0.2">
      <c r="A247" s="89"/>
      <c r="B247" s="89"/>
      <c r="C247" s="89"/>
      <c r="D247" s="91">
        <f t="shared" si="50"/>
        <v>0</v>
      </c>
      <c r="E247" s="91">
        <f t="shared" si="51"/>
        <v>0</v>
      </c>
      <c r="F247" s="33">
        <f t="shared" si="52"/>
        <v>0</v>
      </c>
      <c r="G247" s="33">
        <f t="shared" si="53"/>
        <v>0</v>
      </c>
      <c r="H247" s="33">
        <f t="shared" si="54"/>
        <v>0</v>
      </c>
      <c r="I247" s="33">
        <f t="shared" si="55"/>
        <v>0</v>
      </c>
      <c r="J247" s="33">
        <f t="shared" si="56"/>
        <v>0</v>
      </c>
      <c r="K247" s="33">
        <f t="shared" si="57"/>
        <v>0</v>
      </c>
      <c r="L247" s="33">
        <f t="shared" si="58"/>
        <v>0</v>
      </c>
      <c r="M247" s="33">
        <f t="shared" ca="1" si="59"/>
        <v>-2.600879278960749E-3</v>
      </c>
      <c r="N247" s="33">
        <f t="shared" ca="1" si="60"/>
        <v>0</v>
      </c>
      <c r="O247" s="92">
        <f t="shared" ca="1" si="61"/>
        <v>0</v>
      </c>
      <c r="P247" s="33">
        <f t="shared" ca="1" si="62"/>
        <v>0</v>
      </c>
      <c r="Q247" s="33">
        <f t="shared" ca="1" si="63"/>
        <v>0</v>
      </c>
      <c r="R247" s="20">
        <f t="shared" ca="1" si="64"/>
        <v>2.600879278960749E-3</v>
      </c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</row>
    <row r="248" spans="1:35" x14ac:dyDescent="0.2">
      <c r="A248" s="89"/>
      <c r="B248" s="89"/>
      <c r="C248" s="89"/>
      <c r="D248" s="91">
        <f t="shared" si="50"/>
        <v>0</v>
      </c>
      <c r="E248" s="91">
        <f t="shared" si="51"/>
        <v>0</v>
      </c>
      <c r="F248" s="33">
        <f t="shared" si="52"/>
        <v>0</v>
      </c>
      <c r="G248" s="33">
        <f t="shared" si="53"/>
        <v>0</v>
      </c>
      <c r="H248" s="33">
        <f t="shared" si="54"/>
        <v>0</v>
      </c>
      <c r="I248" s="33">
        <f t="shared" si="55"/>
        <v>0</v>
      </c>
      <c r="J248" s="33">
        <f t="shared" si="56"/>
        <v>0</v>
      </c>
      <c r="K248" s="33">
        <f t="shared" si="57"/>
        <v>0</v>
      </c>
      <c r="L248" s="33">
        <f t="shared" si="58"/>
        <v>0</v>
      </c>
      <c r="M248" s="33">
        <f t="shared" ca="1" si="59"/>
        <v>-2.600879278960749E-3</v>
      </c>
      <c r="N248" s="33">
        <f t="shared" ca="1" si="60"/>
        <v>0</v>
      </c>
      <c r="O248" s="92">
        <f t="shared" ca="1" si="61"/>
        <v>0</v>
      </c>
      <c r="P248" s="33">
        <f t="shared" ca="1" si="62"/>
        <v>0</v>
      </c>
      <c r="Q248" s="33">
        <f t="shared" ca="1" si="63"/>
        <v>0</v>
      </c>
      <c r="R248" s="20">
        <f t="shared" ca="1" si="64"/>
        <v>2.600879278960749E-3</v>
      </c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</row>
    <row r="249" spans="1:35" x14ac:dyDescent="0.2">
      <c r="A249" s="89"/>
      <c r="B249" s="89"/>
      <c r="C249" s="89"/>
      <c r="D249" s="91">
        <f t="shared" si="50"/>
        <v>0</v>
      </c>
      <c r="E249" s="91">
        <f t="shared" si="51"/>
        <v>0</v>
      </c>
      <c r="F249" s="33">
        <f t="shared" si="52"/>
        <v>0</v>
      </c>
      <c r="G249" s="33">
        <f t="shared" si="53"/>
        <v>0</v>
      </c>
      <c r="H249" s="33">
        <f t="shared" si="54"/>
        <v>0</v>
      </c>
      <c r="I249" s="33">
        <f t="shared" si="55"/>
        <v>0</v>
      </c>
      <c r="J249" s="33">
        <f t="shared" si="56"/>
        <v>0</v>
      </c>
      <c r="K249" s="33">
        <f t="shared" si="57"/>
        <v>0</v>
      </c>
      <c r="L249" s="33">
        <f t="shared" si="58"/>
        <v>0</v>
      </c>
      <c r="M249" s="33">
        <f t="shared" ca="1" si="59"/>
        <v>-2.600879278960749E-3</v>
      </c>
      <c r="N249" s="33">
        <f t="shared" ca="1" si="60"/>
        <v>0</v>
      </c>
      <c r="O249" s="92">
        <f t="shared" ca="1" si="61"/>
        <v>0</v>
      </c>
      <c r="P249" s="33">
        <f t="shared" ca="1" si="62"/>
        <v>0</v>
      </c>
      <c r="Q249" s="33">
        <f t="shared" ca="1" si="63"/>
        <v>0</v>
      </c>
      <c r="R249" s="20">
        <f t="shared" ca="1" si="64"/>
        <v>2.600879278960749E-3</v>
      </c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</row>
    <row r="250" spans="1:35" x14ac:dyDescent="0.2">
      <c r="A250" s="89"/>
      <c r="B250" s="89"/>
      <c r="C250" s="89"/>
      <c r="D250" s="91">
        <f t="shared" si="50"/>
        <v>0</v>
      </c>
      <c r="E250" s="91">
        <f t="shared" si="51"/>
        <v>0</v>
      </c>
      <c r="F250" s="33">
        <f t="shared" si="52"/>
        <v>0</v>
      </c>
      <c r="G250" s="33">
        <f t="shared" si="53"/>
        <v>0</v>
      </c>
      <c r="H250" s="33">
        <f t="shared" si="54"/>
        <v>0</v>
      </c>
      <c r="I250" s="33">
        <f t="shared" si="55"/>
        <v>0</v>
      </c>
      <c r="J250" s="33">
        <f t="shared" si="56"/>
        <v>0</v>
      </c>
      <c r="K250" s="33">
        <f t="shared" si="57"/>
        <v>0</v>
      </c>
      <c r="L250" s="33">
        <f t="shared" si="58"/>
        <v>0</v>
      </c>
      <c r="M250" s="33">
        <f t="shared" ca="1" si="59"/>
        <v>-2.600879278960749E-3</v>
      </c>
      <c r="N250" s="33">
        <f t="shared" ca="1" si="60"/>
        <v>0</v>
      </c>
      <c r="O250" s="92">
        <f t="shared" ca="1" si="61"/>
        <v>0</v>
      </c>
      <c r="P250" s="33">
        <f t="shared" ca="1" si="62"/>
        <v>0</v>
      </c>
      <c r="Q250" s="33">
        <f t="shared" ca="1" si="63"/>
        <v>0</v>
      </c>
      <c r="R250" s="20">
        <f t="shared" ca="1" si="64"/>
        <v>2.600879278960749E-3</v>
      </c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</row>
    <row r="251" spans="1:35" x14ac:dyDescent="0.2">
      <c r="A251" s="89"/>
      <c r="B251" s="89"/>
      <c r="C251" s="89"/>
      <c r="D251" s="91">
        <f t="shared" si="50"/>
        <v>0</v>
      </c>
      <c r="E251" s="91">
        <f t="shared" si="51"/>
        <v>0</v>
      </c>
      <c r="F251" s="33">
        <f t="shared" si="52"/>
        <v>0</v>
      </c>
      <c r="G251" s="33">
        <f t="shared" si="53"/>
        <v>0</v>
      </c>
      <c r="H251" s="33">
        <f t="shared" si="54"/>
        <v>0</v>
      </c>
      <c r="I251" s="33">
        <f t="shared" si="55"/>
        <v>0</v>
      </c>
      <c r="J251" s="33">
        <f t="shared" si="56"/>
        <v>0</v>
      </c>
      <c r="K251" s="33">
        <f t="shared" si="57"/>
        <v>0</v>
      </c>
      <c r="L251" s="33">
        <f t="shared" si="58"/>
        <v>0</v>
      </c>
      <c r="M251" s="33">
        <f t="shared" ca="1" si="59"/>
        <v>-2.600879278960749E-3</v>
      </c>
      <c r="N251" s="33">
        <f t="shared" ca="1" si="60"/>
        <v>0</v>
      </c>
      <c r="O251" s="92">
        <f t="shared" ca="1" si="61"/>
        <v>0</v>
      </c>
      <c r="P251" s="33">
        <f t="shared" ca="1" si="62"/>
        <v>0</v>
      </c>
      <c r="Q251" s="33">
        <f t="shared" ca="1" si="63"/>
        <v>0</v>
      </c>
      <c r="R251" s="20">
        <f t="shared" ca="1" si="64"/>
        <v>2.600879278960749E-3</v>
      </c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</row>
    <row r="252" spans="1:35" x14ac:dyDescent="0.2">
      <c r="A252" s="89"/>
      <c r="B252" s="89"/>
      <c r="C252" s="89"/>
      <c r="D252" s="91">
        <f t="shared" si="50"/>
        <v>0</v>
      </c>
      <c r="E252" s="91">
        <f t="shared" si="51"/>
        <v>0</v>
      </c>
      <c r="F252" s="33">
        <f t="shared" si="52"/>
        <v>0</v>
      </c>
      <c r="G252" s="33">
        <f t="shared" si="53"/>
        <v>0</v>
      </c>
      <c r="H252" s="33">
        <f t="shared" si="54"/>
        <v>0</v>
      </c>
      <c r="I252" s="33">
        <f t="shared" si="55"/>
        <v>0</v>
      </c>
      <c r="J252" s="33">
        <f t="shared" si="56"/>
        <v>0</v>
      </c>
      <c r="K252" s="33">
        <f t="shared" si="57"/>
        <v>0</v>
      </c>
      <c r="L252" s="33">
        <f t="shared" si="58"/>
        <v>0</v>
      </c>
      <c r="M252" s="33">
        <f t="shared" ca="1" si="59"/>
        <v>-2.600879278960749E-3</v>
      </c>
      <c r="N252" s="33">
        <f t="shared" ca="1" si="60"/>
        <v>0</v>
      </c>
      <c r="O252" s="92">
        <f t="shared" ca="1" si="61"/>
        <v>0</v>
      </c>
      <c r="P252" s="33">
        <f t="shared" ca="1" si="62"/>
        <v>0</v>
      </c>
      <c r="Q252" s="33">
        <f t="shared" ca="1" si="63"/>
        <v>0</v>
      </c>
      <c r="R252" s="20">
        <f t="shared" ca="1" si="64"/>
        <v>2.600879278960749E-3</v>
      </c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</row>
    <row r="253" spans="1:35" x14ac:dyDescent="0.2">
      <c r="A253" s="89"/>
      <c r="B253" s="89"/>
      <c r="C253" s="89"/>
      <c r="D253" s="91">
        <f t="shared" si="50"/>
        <v>0</v>
      </c>
      <c r="E253" s="91">
        <f t="shared" si="51"/>
        <v>0</v>
      </c>
      <c r="F253" s="33">
        <f t="shared" si="52"/>
        <v>0</v>
      </c>
      <c r="G253" s="33">
        <f t="shared" si="53"/>
        <v>0</v>
      </c>
      <c r="H253" s="33">
        <f t="shared" si="54"/>
        <v>0</v>
      </c>
      <c r="I253" s="33">
        <f t="shared" si="55"/>
        <v>0</v>
      </c>
      <c r="J253" s="33">
        <f t="shared" si="56"/>
        <v>0</v>
      </c>
      <c r="K253" s="33">
        <f t="shared" si="57"/>
        <v>0</v>
      </c>
      <c r="L253" s="33">
        <f t="shared" si="58"/>
        <v>0</v>
      </c>
      <c r="M253" s="33">
        <f t="shared" ca="1" si="59"/>
        <v>-2.600879278960749E-3</v>
      </c>
      <c r="N253" s="33">
        <f t="shared" ca="1" si="60"/>
        <v>0</v>
      </c>
      <c r="O253" s="92">
        <f t="shared" ca="1" si="61"/>
        <v>0</v>
      </c>
      <c r="P253" s="33">
        <f t="shared" ca="1" si="62"/>
        <v>0</v>
      </c>
      <c r="Q253" s="33">
        <f t="shared" ca="1" si="63"/>
        <v>0</v>
      </c>
      <c r="R253" s="20">
        <f t="shared" ca="1" si="64"/>
        <v>2.600879278960749E-3</v>
      </c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</row>
    <row r="254" spans="1:35" x14ac:dyDescent="0.2">
      <c r="A254" s="89"/>
      <c r="B254" s="89"/>
      <c r="C254" s="89"/>
      <c r="D254" s="91">
        <f t="shared" si="50"/>
        <v>0</v>
      </c>
      <c r="E254" s="91">
        <f t="shared" si="51"/>
        <v>0</v>
      </c>
      <c r="F254" s="33">
        <f t="shared" si="52"/>
        <v>0</v>
      </c>
      <c r="G254" s="33">
        <f t="shared" si="53"/>
        <v>0</v>
      </c>
      <c r="H254" s="33">
        <f t="shared" si="54"/>
        <v>0</v>
      </c>
      <c r="I254" s="33">
        <f t="shared" si="55"/>
        <v>0</v>
      </c>
      <c r="J254" s="33">
        <f t="shared" si="56"/>
        <v>0</v>
      </c>
      <c r="K254" s="33">
        <f t="shared" si="57"/>
        <v>0</v>
      </c>
      <c r="L254" s="33">
        <f t="shared" si="58"/>
        <v>0</v>
      </c>
      <c r="M254" s="33">
        <f t="shared" ca="1" si="59"/>
        <v>-2.600879278960749E-3</v>
      </c>
      <c r="N254" s="33">
        <f t="shared" ca="1" si="60"/>
        <v>0</v>
      </c>
      <c r="O254" s="92">
        <f t="shared" ca="1" si="61"/>
        <v>0</v>
      </c>
      <c r="P254" s="33">
        <f t="shared" ca="1" si="62"/>
        <v>0</v>
      </c>
      <c r="Q254" s="33">
        <f t="shared" ca="1" si="63"/>
        <v>0</v>
      </c>
      <c r="R254" s="20">
        <f t="shared" ca="1" si="64"/>
        <v>2.600879278960749E-3</v>
      </c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</row>
    <row r="255" spans="1:35" x14ac:dyDescent="0.2">
      <c r="A255" s="89"/>
      <c r="B255" s="89"/>
      <c r="C255" s="89"/>
      <c r="D255" s="91">
        <f t="shared" si="50"/>
        <v>0</v>
      </c>
      <c r="E255" s="91">
        <f t="shared" si="51"/>
        <v>0</v>
      </c>
      <c r="F255" s="33">
        <f t="shared" si="52"/>
        <v>0</v>
      </c>
      <c r="G255" s="33">
        <f t="shared" si="53"/>
        <v>0</v>
      </c>
      <c r="H255" s="33">
        <f t="shared" si="54"/>
        <v>0</v>
      </c>
      <c r="I255" s="33">
        <f t="shared" si="55"/>
        <v>0</v>
      </c>
      <c r="J255" s="33">
        <f t="shared" si="56"/>
        <v>0</v>
      </c>
      <c r="K255" s="33">
        <f t="shared" si="57"/>
        <v>0</v>
      </c>
      <c r="L255" s="33">
        <f t="shared" si="58"/>
        <v>0</v>
      </c>
      <c r="M255" s="33">
        <f t="shared" ca="1" si="59"/>
        <v>-2.600879278960749E-3</v>
      </c>
      <c r="N255" s="33">
        <f t="shared" ca="1" si="60"/>
        <v>0</v>
      </c>
      <c r="O255" s="92">
        <f t="shared" ca="1" si="61"/>
        <v>0</v>
      </c>
      <c r="P255" s="33">
        <f t="shared" ca="1" si="62"/>
        <v>0</v>
      </c>
      <c r="Q255" s="33">
        <f t="shared" ca="1" si="63"/>
        <v>0</v>
      </c>
      <c r="R255" s="20">
        <f t="shared" ca="1" si="64"/>
        <v>2.600879278960749E-3</v>
      </c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</row>
    <row r="256" spans="1:35" x14ac:dyDescent="0.2">
      <c r="A256" s="89"/>
      <c r="B256" s="89"/>
      <c r="C256" s="89"/>
      <c r="D256" s="91">
        <f t="shared" si="50"/>
        <v>0</v>
      </c>
      <c r="E256" s="91">
        <f t="shared" si="51"/>
        <v>0</v>
      </c>
      <c r="F256" s="33">
        <f t="shared" si="52"/>
        <v>0</v>
      </c>
      <c r="G256" s="33">
        <f t="shared" si="53"/>
        <v>0</v>
      </c>
      <c r="H256" s="33">
        <f t="shared" si="54"/>
        <v>0</v>
      </c>
      <c r="I256" s="33">
        <f t="shared" si="55"/>
        <v>0</v>
      </c>
      <c r="J256" s="33">
        <f t="shared" si="56"/>
        <v>0</v>
      </c>
      <c r="K256" s="33">
        <f t="shared" si="57"/>
        <v>0</v>
      </c>
      <c r="L256" s="33">
        <f t="shared" si="58"/>
        <v>0</v>
      </c>
      <c r="M256" s="33">
        <f t="shared" ca="1" si="59"/>
        <v>-2.600879278960749E-3</v>
      </c>
      <c r="N256" s="33">
        <f t="shared" ca="1" si="60"/>
        <v>0</v>
      </c>
      <c r="O256" s="92">
        <f t="shared" ca="1" si="61"/>
        <v>0</v>
      </c>
      <c r="P256" s="33">
        <f t="shared" ca="1" si="62"/>
        <v>0</v>
      </c>
      <c r="Q256" s="33">
        <f t="shared" ca="1" si="63"/>
        <v>0</v>
      </c>
      <c r="R256" s="20">
        <f t="shared" ca="1" si="64"/>
        <v>2.600879278960749E-3</v>
      </c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</row>
    <row r="257" spans="1:35" x14ac:dyDescent="0.2">
      <c r="A257" s="89"/>
      <c r="B257" s="89"/>
      <c r="C257" s="89"/>
      <c r="D257" s="91">
        <f t="shared" si="50"/>
        <v>0</v>
      </c>
      <c r="E257" s="91">
        <f t="shared" si="51"/>
        <v>0</v>
      </c>
      <c r="F257" s="33">
        <f t="shared" si="52"/>
        <v>0</v>
      </c>
      <c r="G257" s="33">
        <f t="shared" si="53"/>
        <v>0</v>
      </c>
      <c r="H257" s="33">
        <f t="shared" si="54"/>
        <v>0</v>
      </c>
      <c r="I257" s="33">
        <f t="shared" si="55"/>
        <v>0</v>
      </c>
      <c r="J257" s="33">
        <f t="shared" si="56"/>
        <v>0</v>
      </c>
      <c r="K257" s="33">
        <f t="shared" si="57"/>
        <v>0</v>
      </c>
      <c r="L257" s="33">
        <f t="shared" si="58"/>
        <v>0</v>
      </c>
      <c r="M257" s="33">
        <f t="shared" ca="1" si="59"/>
        <v>-2.600879278960749E-3</v>
      </c>
      <c r="N257" s="33">
        <f t="shared" ca="1" si="60"/>
        <v>0</v>
      </c>
      <c r="O257" s="92">
        <f t="shared" ca="1" si="61"/>
        <v>0</v>
      </c>
      <c r="P257" s="33">
        <f t="shared" ca="1" si="62"/>
        <v>0</v>
      </c>
      <c r="Q257" s="33">
        <f t="shared" ca="1" si="63"/>
        <v>0</v>
      </c>
      <c r="R257" s="20">
        <f t="shared" ca="1" si="64"/>
        <v>2.600879278960749E-3</v>
      </c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</row>
    <row r="258" spans="1:35" x14ac:dyDescent="0.2">
      <c r="A258" s="89"/>
      <c r="B258" s="89"/>
      <c r="C258" s="89"/>
      <c r="D258" s="91">
        <f t="shared" si="50"/>
        <v>0</v>
      </c>
      <c r="E258" s="91">
        <f t="shared" si="51"/>
        <v>0</v>
      </c>
      <c r="F258" s="33">
        <f t="shared" si="52"/>
        <v>0</v>
      </c>
      <c r="G258" s="33">
        <f t="shared" si="53"/>
        <v>0</v>
      </c>
      <c r="H258" s="33">
        <f t="shared" si="54"/>
        <v>0</v>
      </c>
      <c r="I258" s="33">
        <f t="shared" si="55"/>
        <v>0</v>
      </c>
      <c r="J258" s="33">
        <f t="shared" si="56"/>
        <v>0</v>
      </c>
      <c r="K258" s="33">
        <f t="shared" si="57"/>
        <v>0</v>
      </c>
      <c r="L258" s="33">
        <f t="shared" si="58"/>
        <v>0</v>
      </c>
      <c r="M258" s="33">
        <f t="shared" ca="1" si="59"/>
        <v>-2.600879278960749E-3</v>
      </c>
      <c r="N258" s="33">
        <f t="shared" ca="1" si="60"/>
        <v>0</v>
      </c>
      <c r="O258" s="92">
        <f t="shared" ca="1" si="61"/>
        <v>0</v>
      </c>
      <c r="P258" s="33">
        <f t="shared" ca="1" si="62"/>
        <v>0</v>
      </c>
      <c r="Q258" s="33">
        <f t="shared" ca="1" si="63"/>
        <v>0</v>
      </c>
      <c r="R258" s="20">
        <f t="shared" ca="1" si="64"/>
        <v>2.600879278960749E-3</v>
      </c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</row>
    <row r="259" spans="1:35" x14ac:dyDescent="0.2">
      <c r="A259" s="89"/>
      <c r="B259" s="89"/>
      <c r="C259" s="89"/>
      <c r="D259" s="91">
        <f t="shared" si="50"/>
        <v>0</v>
      </c>
      <c r="E259" s="91">
        <f t="shared" si="51"/>
        <v>0</v>
      </c>
      <c r="F259" s="33">
        <f t="shared" si="52"/>
        <v>0</v>
      </c>
      <c r="G259" s="33">
        <f t="shared" si="53"/>
        <v>0</v>
      </c>
      <c r="H259" s="33">
        <f t="shared" si="54"/>
        <v>0</v>
      </c>
      <c r="I259" s="33">
        <f t="shared" si="55"/>
        <v>0</v>
      </c>
      <c r="J259" s="33">
        <f t="shared" si="56"/>
        <v>0</v>
      </c>
      <c r="K259" s="33">
        <f t="shared" si="57"/>
        <v>0</v>
      </c>
      <c r="L259" s="33">
        <f t="shared" si="58"/>
        <v>0</v>
      </c>
      <c r="M259" s="33">
        <f t="shared" ca="1" si="59"/>
        <v>-2.600879278960749E-3</v>
      </c>
      <c r="N259" s="33">
        <f t="shared" ca="1" si="60"/>
        <v>0</v>
      </c>
      <c r="O259" s="92">
        <f t="shared" ca="1" si="61"/>
        <v>0</v>
      </c>
      <c r="P259" s="33">
        <f t="shared" ca="1" si="62"/>
        <v>0</v>
      </c>
      <c r="Q259" s="33">
        <f t="shared" ca="1" si="63"/>
        <v>0</v>
      </c>
      <c r="R259" s="20">
        <f t="shared" ca="1" si="64"/>
        <v>2.600879278960749E-3</v>
      </c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</row>
    <row r="260" spans="1:35" x14ac:dyDescent="0.2">
      <c r="A260" s="89"/>
      <c r="B260" s="89"/>
      <c r="C260" s="89"/>
      <c r="D260" s="91">
        <f t="shared" si="50"/>
        <v>0</v>
      </c>
      <c r="E260" s="91">
        <f t="shared" si="51"/>
        <v>0</v>
      </c>
      <c r="F260" s="33">
        <f t="shared" si="52"/>
        <v>0</v>
      </c>
      <c r="G260" s="33">
        <f t="shared" si="53"/>
        <v>0</v>
      </c>
      <c r="H260" s="33">
        <f t="shared" si="54"/>
        <v>0</v>
      </c>
      <c r="I260" s="33">
        <f t="shared" si="55"/>
        <v>0</v>
      </c>
      <c r="J260" s="33">
        <f t="shared" si="56"/>
        <v>0</v>
      </c>
      <c r="K260" s="33">
        <f t="shared" si="57"/>
        <v>0</v>
      </c>
      <c r="L260" s="33">
        <f t="shared" si="58"/>
        <v>0</v>
      </c>
      <c r="M260" s="33">
        <f t="shared" ca="1" si="59"/>
        <v>-2.600879278960749E-3</v>
      </c>
      <c r="N260" s="33">
        <f t="shared" ca="1" si="60"/>
        <v>0</v>
      </c>
      <c r="O260" s="92">
        <f t="shared" ca="1" si="61"/>
        <v>0</v>
      </c>
      <c r="P260" s="33">
        <f t="shared" ca="1" si="62"/>
        <v>0</v>
      </c>
      <c r="Q260" s="33">
        <f t="shared" ca="1" si="63"/>
        <v>0</v>
      </c>
      <c r="R260" s="20">
        <f t="shared" ca="1" si="64"/>
        <v>2.600879278960749E-3</v>
      </c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</row>
    <row r="261" spans="1:35" x14ac:dyDescent="0.2">
      <c r="A261" s="89"/>
      <c r="B261" s="89"/>
      <c r="C261" s="89"/>
      <c r="D261" s="91">
        <f t="shared" si="50"/>
        <v>0</v>
      </c>
      <c r="E261" s="91">
        <f t="shared" si="51"/>
        <v>0</v>
      </c>
      <c r="F261" s="33">
        <f t="shared" si="52"/>
        <v>0</v>
      </c>
      <c r="G261" s="33">
        <f t="shared" si="53"/>
        <v>0</v>
      </c>
      <c r="H261" s="33">
        <f t="shared" si="54"/>
        <v>0</v>
      </c>
      <c r="I261" s="33">
        <f t="shared" si="55"/>
        <v>0</v>
      </c>
      <c r="J261" s="33">
        <f t="shared" si="56"/>
        <v>0</v>
      </c>
      <c r="K261" s="33">
        <f t="shared" si="57"/>
        <v>0</v>
      </c>
      <c r="L261" s="33">
        <f t="shared" si="58"/>
        <v>0</v>
      </c>
      <c r="M261" s="33">
        <f t="shared" ca="1" si="59"/>
        <v>-2.600879278960749E-3</v>
      </c>
      <c r="N261" s="33">
        <f t="shared" ca="1" si="60"/>
        <v>0</v>
      </c>
      <c r="O261" s="92">
        <f t="shared" ca="1" si="61"/>
        <v>0</v>
      </c>
      <c r="P261" s="33">
        <f t="shared" ca="1" si="62"/>
        <v>0</v>
      </c>
      <c r="Q261" s="33">
        <f t="shared" ca="1" si="63"/>
        <v>0</v>
      </c>
      <c r="R261" s="20">
        <f t="shared" ca="1" si="64"/>
        <v>2.600879278960749E-3</v>
      </c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</row>
    <row r="262" spans="1:35" x14ac:dyDescent="0.2">
      <c r="A262" s="89"/>
      <c r="B262" s="89"/>
      <c r="C262" s="89"/>
      <c r="D262" s="91">
        <f t="shared" si="50"/>
        <v>0</v>
      </c>
      <c r="E262" s="91">
        <f t="shared" si="51"/>
        <v>0</v>
      </c>
      <c r="F262" s="33">
        <f t="shared" si="52"/>
        <v>0</v>
      </c>
      <c r="G262" s="33">
        <f t="shared" si="53"/>
        <v>0</v>
      </c>
      <c r="H262" s="33">
        <f t="shared" si="54"/>
        <v>0</v>
      </c>
      <c r="I262" s="33">
        <f t="shared" si="55"/>
        <v>0</v>
      </c>
      <c r="J262" s="33">
        <f t="shared" si="56"/>
        <v>0</v>
      </c>
      <c r="K262" s="33">
        <f t="shared" si="57"/>
        <v>0</v>
      </c>
      <c r="L262" s="33">
        <f t="shared" si="58"/>
        <v>0</v>
      </c>
      <c r="M262" s="33">
        <f t="shared" ca="1" si="59"/>
        <v>-2.600879278960749E-3</v>
      </c>
      <c r="N262" s="33">
        <f t="shared" ca="1" si="60"/>
        <v>0</v>
      </c>
      <c r="O262" s="92">
        <f t="shared" ca="1" si="61"/>
        <v>0</v>
      </c>
      <c r="P262" s="33">
        <f t="shared" ca="1" si="62"/>
        <v>0</v>
      </c>
      <c r="Q262" s="33">
        <f t="shared" ca="1" si="63"/>
        <v>0</v>
      </c>
      <c r="R262" s="20">
        <f t="shared" ca="1" si="64"/>
        <v>2.600879278960749E-3</v>
      </c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</row>
    <row r="263" spans="1:35" x14ac:dyDescent="0.2">
      <c r="A263" s="89"/>
      <c r="B263" s="89"/>
      <c r="C263" s="89"/>
      <c r="D263" s="91">
        <f t="shared" si="50"/>
        <v>0</v>
      </c>
      <c r="E263" s="91">
        <f t="shared" si="51"/>
        <v>0</v>
      </c>
      <c r="F263" s="33">
        <f t="shared" si="52"/>
        <v>0</v>
      </c>
      <c r="G263" s="33">
        <f t="shared" si="53"/>
        <v>0</v>
      </c>
      <c r="H263" s="33">
        <f t="shared" si="54"/>
        <v>0</v>
      </c>
      <c r="I263" s="33">
        <f t="shared" si="55"/>
        <v>0</v>
      </c>
      <c r="J263" s="33">
        <f t="shared" si="56"/>
        <v>0</v>
      </c>
      <c r="K263" s="33">
        <f t="shared" si="57"/>
        <v>0</v>
      </c>
      <c r="L263" s="33">
        <f t="shared" si="58"/>
        <v>0</v>
      </c>
      <c r="M263" s="33">
        <f t="shared" ca="1" si="59"/>
        <v>-2.600879278960749E-3</v>
      </c>
      <c r="N263" s="33">
        <f t="shared" ca="1" si="60"/>
        <v>0</v>
      </c>
      <c r="O263" s="92">
        <f t="shared" ca="1" si="61"/>
        <v>0</v>
      </c>
      <c r="P263" s="33">
        <f t="shared" ca="1" si="62"/>
        <v>0</v>
      </c>
      <c r="Q263" s="33">
        <f t="shared" ca="1" si="63"/>
        <v>0</v>
      </c>
      <c r="R263" s="20">
        <f t="shared" ca="1" si="64"/>
        <v>2.600879278960749E-3</v>
      </c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</row>
    <row r="264" spans="1:35" x14ac:dyDescent="0.2">
      <c r="A264" s="89"/>
      <c r="B264" s="89"/>
      <c r="C264" s="89"/>
      <c r="D264" s="91">
        <f t="shared" si="50"/>
        <v>0</v>
      </c>
      <c r="E264" s="91">
        <f t="shared" si="51"/>
        <v>0</v>
      </c>
      <c r="F264" s="33">
        <f t="shared" si="52"/>
        <v>0</v>
      </c>
      <c r="G264" s="33">
        <f t="shared" si="53"/>
        <v>0</v>
      </c>
      <c r="H264" s="33">
        <f t="shared" si="54"/>
        <v>0</v>
      </c>
      <c r="I264" s="33">
        <f t="shared" si="55"/>
        <v>0</v>
      </c>
      <c r="J264" s="33">
        <f t="shared" si="56"/>
        <v>0</v>
      </c>
      <c r="K264" s="33">
        <f t="shared" si="57"/>
        <v>0</v>
      </c>
      <c r="L264" s="33">
        <f t="shared" si="58"/>
        <v>0</v>
      </c>
      <c r="M264" s="33">
        <f t="shared" ca="1" si="59"/>
        <v>-2.600879278960749E-3</v>
      </c>
      <c r="N264" s="33">
        <f t="shared" ca="1" si="60"/>
        <v>0</v>
      </c>
      <c r="O264" s="92">
        <f t="shared" ca="1" si="61"/>
        <v>0</v>
      </c>
      <c r="P264" s="33">
        <f t="shared" ca="1" si="62"/>
        <v>0</v>
      </c>
      <c r="Q264" s="33">
        <f t="shared" ca="1" si="63"/>
        <v>0</v>
      </c>
      <c r="R264" s="20">
        <f t="shared" ca="1" si="64"/>
        <v>2.600879278960749E-3</v>
      </c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</row>
    <row r="265" spans="1:35" x14ac:dyDescent="0.2">
      <c r="A265" s="89"/>
      <c r="B265" s="89"/>
      <c r="C265" s="89"/>
      <c r="D265" s="91">
        <f t="shared" si="50"/>
        <v>0</v>
      </c>
      <c r="E265" s="91">
        <f t="shared" si="51"/>
        <v>0</v>
      </c>
      <c r="F265" s="33">
        <f t="shared" si="52"/>
        <v>0</v>
      </c>
      <c r="G265" s="33">
        <f t="shared" si="53"/>
        <v>0</v>
      </c>
      <c r="H265" s="33">
        <f t="shared" si="54"/>
        <v>0</v>
      </c>
      <c r="I265" s="33">
        <f t="shared" si="55"/>
        <v>0</v>
      </c>
      <c r="J265" s="33">
        <f t="shared" si="56"/>
        <v>0</v>
      </c>
      <c r="K265" s="33">
        <f t="shared" si="57"/>
        <v>0</v>
      </c>
      <c r="L265" s="33">
        <f t="shared" si="58"/>
        <v>0</v>
      </c>
      <c r="M265" s="33">
        <f t="shared" ca="1" si="59"/>
        <v>-2.600879278960749E-3</v>
      </c>
      <c r="N265" s="33">
        <f t="shared" ca="1" si="60"/>
        <v>0</v>
      </c>
      <c r="O265" s="92">
        <f t="shared" ca="1" si="61"/>
        <v>0</v>
      </c>
      <c r="P265" s="33">
        <f t="shared" ca="1" si="62"/>
        <v>0</v>
      </c>
      <c r="Q265" s="33">
        <f t="shared" ca="1" si="63"/>
        <v>0</v>
      </c>
      <c r="R265" s="20">
        <f t="shared" ca="1" si="64"/>
        <v>2.600879278960749E-3</v>
      </c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</row>
    <row r="266" spans="1:35" x14ac:dyDescent="0.2">
      <c r="A266" s="89"/>
      <c r="B266" s="89"/>
      <c r="C266" s="89"/>
      <c r="D266" s="91">
        <f t="shared" si="50"/>
        <v>0</v>
      </c>
      <c r="E266" s="91">
        <f t="shared" si="51"/>
        <v>0</v>
      </c>
      <c r="F266" s="33">
        <f t="shared" si="52"/>
        <v>0</v>
      </c>
      <c r="G266" s="33">
        <f t="shared" si="53"/>
        <v>0</v>
      </c>
      <c r="H266" s="33">
        <f t="shared" si="54"/>
        <v>0</v>
      </c>
      <c r="I266" s="33">
        <f t="shared" si="55"/>
        <v>0</v>
      </c>
      <c r="J266" s="33">
        <f t="shared" si="56"/>
        <v>0</v>
      </c>
      <c r="K266" s="33">
        <f t="shared" si="57"/>
        <v>0</v>
      </c>
      <c r="L266" s="33">
        <f t="shared" si="58"/>
        <v>0</v>
      </c>
      <c r="M266" s="33">
        <f t="shared" ca="1" si="59"/>
        <v>-2.600879278960749E-3</v>
      </c>
      <c r="N266" s="33">
        <f t="shared" ca="1" si="60"/>
        <v>0</v>
      </c>
      <c r="O266" s="92">
        <f t="shared" ca="1" si="61"/>
        <v>0</v>
      </c>
      <c r="P266" s="33">
        <f t="shared" ca="1" si="62"/>
        <v>0</v>
      </c>
      <c r="Q266" s="33">
        <f t="shared" ca="1" si="63"/>
        <v>0</v>
      </c>
      <c r="R266" s="20">
        <f t="shared" ca="1" si="64"/>
        <v>2.600879278960749E-3</v>
      </c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</row>
    <row r="267" spans="1:35" x14ac:dyDescent="0.2">
      <c r="A267" s="89"/>
      <c r="B267" s="89"/>
      <c r="C267" s="89"/>
      <c r="D267" s="91">
        <f t="shared" si="50"/>
        <v>0</v>
      </c>
      <c r="E267" s="91">
        <f t="shared" si="51"/>
        <v>0</v>
      </c>
      <c r="F267" s="33">
        <f t="shared" si="52"/>
        <v>0</v>
      </c>
      <c r="G267" s="33">
        <f t="shared" si="53"/>
        <v>0</v>
      </c>
      <c r="H267" s="33">
        <f t="shared" si="54"/>
        <v>0</v>
      </c>
      <c r="I267" s="33">
        <f t="shared" si="55"/>
        <v>0</v>
      </c>
      <c r="J267" s="33">
        <f t="shared" si="56"/>
        <v>0</v>
      </c>
      <c r="K267" s="33">
        <f t="shared" si="57"/>
        <v>0</v>
      </c>
      <c r="L267" s="33">
        <f t="shared" si="58"/>
        <v>0</v>
      </c>
      <c r="M267" s="33">
        <f t="shared" ca="1" si="59"/>
        <v>-2.600879278960749E-3</v>
      </c>
      <c r="N267" s="33">
        <f t="shared" ca="1" si="60"/>
        <v>0</v>
      </c>
      <c r="O267" s="92">
        <f t="shared" ca="1" si="61"/>
        <v>0</v>
      </c>
      <c r="P267" s="33">
        <f t="shared" ca="1" si="62"/>
        <v>0</v>
      </c>
      <c r="Q267" s="33">
        <f t="shared" ca="1" si="63"/>
        <v>0</v>
      </c>
      <c r="R267" s="20">
        <f t="shared" ca="1" si="64"/>
        <v>2.600879278960749E-3</v>
      </c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</row>
    <row r="268" spans="1:35" x14ac:dyDescent="0.2">
      <c r="A268" s="89"/>
      <c r="B268" s="89"/>
      <c r="C268" s="89"/>
      <c r="D268" s="91">
        <f t="shared" si="50"/>
        <v>0</v>
      </c>
      <c r="E268" s="91">
        <f t="shared" si="51"/>
        <v>0</v>
      </c>
      <c r="F268" s="33">
        <f t="shared" si="52"/>
        <v>0</v>
      </c>
      <c r="G268" s="33">
        <f t="shared" si="53"/>
        <v>0</v>
      </c>
      <c r="H268" s="33">
        <f t="shared" si="54"/>
        <v>0</v>
      </c>
      <c r="I268" s="33">
        <f t="shared" si="55"/>
        <v>0</v>
      </c>
      <c r="J268" s="33">
        <f t="shared" si="56"/>
        <v>0</v>
      </c>
      <c r="K268" s="33">
        <f t="shared" si="57"/>
        <v>0</v>
      </c>
      <c r="L268" s="33">
        <f t="shared" si="58"/>
        <v>0</v>
      </c>
      <c r="M268" s="33">
        <f t="shared" ca="1" si="59"/>
        <v>-2.600879278960749E-3</v>
      </c>
      <c r="N268" s="33">
        <f t="shared" ca="1" si="60"/>
        <v>0</v>
      </c>
      <c r="O268" s="92">
        <f t="shared" ca="1" si="61"/>
        <v>0</v>
      </c>
      <c r="P268" s="33">
        <f t="shared" ca="1" si="62"/>
        <v>0</v>
      </c>
      <c r="Q268" s="33">
        <f t="shared" ca="1" si="63"/>
        <v>0</v>
      </c>
      <c r="R268" s="20">
        <f t="shared" ca="1" si="64"/>
        <v>2.600879278960749E-3</v>
      </c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</row>
    <row r="269" spans="1:35" x14ac:dyDescent="0.2">
      <c r="A269" s="89"/>
      <c r="B269" s="89"/>
      <c r="C269" s="89"/>
      <c r="D269" s="91">
        <f t="shared" si="50"/>
        <v>0</v>
      </c>
      <c r="E269" s="91">
        <f t="shared" si="51"/>
        <v>0</v>
      </c>
      <c r="F269" s="33">
        <f t="shared" si="52"/>
        <v>0</v>
      </c>
      <c r="G269" s="33">
        <f t="shared" si="53"/>
        <v>0</v>
      </c>
      <c r="H269" s="33">
        <f t="shared" si="54"/>
        <v>0</v>
      </c>
      <c r="I269" s="33">
        <f t="shared" si="55"/>
        <v>0</v>
      </c>
      <c r="J269" s="33">
        <f t="shared" si="56"/>
        <v>0</v>
      </c>
      <c r="K269" s="33">
        <f t="shared" si="57"/>
        <v>0</v>
      </c>
      <c r="L269" s="33">
        <f t="shared" si="58"/>
        <v>0</v>
      </c>
      <c r="M269" s="33">
        <f t="shared" ca="1" si="59"/>
        <v>-2.600879278960749E-3</v>
      </c>
      <c r="N269" s="33">
        <f t="shared" ca="1" si="60"/>
        <v>0</v>
      </c>
      <c r="O269" s="92">
        <f t="shared" ca="1" si="61"/>
        <v>0</v>
      </c>
      <c r="P269" s="33">
        <f t="shared" ca="1" si="62"/>
        <v>0</v>
      </c>
      <c r="Q269" s="33">
        <f t="shared" ca="1" si="63"/>
        <v>0</v>
      </c>
      <c r="R269" s="20">
        <f t="shared" ca="1" si="64"/>
        <v>2.600879278960749E-3</v>
      </c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</row>
    <row r="270" spans="1:35" x14ac:dyDescent="0.2">
      <c r="A270" s="89"/>
      <c r="B270" s="89"/>
      <c r="C270" s="89"/>
      <c r="D270" s="91">
        <f t="shared" si="50"/>
        <v>0</v>
      </c>
      <c r="E270" s="91">
        <f t="shared" si="51"/>
        <v>0</v>
      </c>
      <c r="F270" s="33">
        <f t="shared" si="52"/>
        <v>0</v>
      </c>
      <c r="G270" s="33">
        <f t="shared" si="53"/>
        <v>0</v>
      </c>
      <c r="H270" s="33">
        <f t="shared" si="54"/>
        <v>0</v>
      </c>
      <c r="I270" s="33">
        <f t="shared" si="55"/>
        <v>0</v>
      </c>
      <c r="J270" s="33">
        <f t="shared" si="56"/>
        <v>0</v>
      </c>
      <c r="K270" s="33">
        <f t="shared" si="57"/>
        <v>0</v>
      </c>
      <c r="L270" s="33">
        <f t="shared" si="58"/>
        <v>0</v>
      </c>
      <c r="M270" s="33">
        <f t="shared" ca="1" si="59"/>
        <v>-2.600879278960749E-3</v>
      </c>
      <c r="N270" s="33">
        <f t="shared" ca="1" si="60"/>
        <v>0</v>
      </c>
      <c r="O270" s="92">
        <f t="shared" ca="1" si="61"/>
        <v>0</v>
      </c>
      <c r="P270" s="33">
        <f t="shared" ca="1" si="62"/>
        <v>0</v>
      </c>
      <c r="Q270" s="33">
        <f t="shared" ca="1" si="63"/>
        <v>0</v>
      </c>
      <c r="R270" s="20">
        <f t="shared" ca="1" si="64"/>
        <v>2.600879278960749E-3</v>
      </c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</row>
    <row r="271" spans="1:35" x14ac:dyDescent="0.2">
      <c r="A271" s="89"/>
      <c r="B271" s="89"/>
      <c r="C271" s="89"/>
      <c r="D271" s="91">
        <f t="shared" si="50"/>
        <v>0</v>
      </c>
      <c r="E271" s="91">
        <f t="shared" si="51"/>
        <v>0</v>
      </c>
      <c r="F271" s="33">
        <f t="shared" si="52"/>
        <v>0</v>
      </c>
      <c r="G271" s="33">
        <f t="shared" si="53"/>
        <v>0</v>
      </c>
      <c r="H271" s="33">
        <f t="shared" si="54"/>
        <v>0</v>
      </c>
      <c r="I271" s="33">
        <f t="shared" si="55"/>
        <v>0</v>
      </c>
      <c r="J271" s="33">
        <f t="shared" si="56"/>
        <v>0</v>
      </c>
      <c r="K271" s="33">
        <f t="shared" si="57"/>
        <v>0</v>
      </c>
      <c r="L271" s="33">
        <f t="shared" si="58"/>
        <v>0</v>
      </c>
      <c r="M271" s="33">
        <f t="shared" ca="1" si="59"/>
        <v>-2.600879278960749E-3</v>
      </c>
      <c r="N271" s="33">
        <f t="shared" ca="1" si="60"/>
        <v>0</v>
      </c>
      <c r="O271" s="92">
        <f t="shared" ca="1" si="61"/>
        <v>0</v>
      </c>
      <c r="P271" s="33">
        <f t="shared" ca="1" si="62"/>
        <v>0</v>
      </c>
      <c r="Q271" s="33">
        <f t="shared" ca="1" si="63"/>
        <v>0</v>
      </c>
      <c r="R271" s="20">
        <f t="shared" ca="1" si="64"/>
        <v>2.600879278960749E-3</v>
      </c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</row>
    <row r="272" spans="1:35" x14ac:dyDescent="0.2">
      <c r="A272" s="89"/>
      <c r="B272" s="89"/>
      <c r="C272" s="89"/>
      <c r="D272" s="91">
        <f t="shared" si="50"/>
        <v>0</v>
      </c>
      <c r="E272" s="91">
        <f t="shared" si="51"/>
        <v>0</v>
      </c>
      <c r="F272" s="33">
        <f t="shared" si="52"/>
        <v>0</v>
      </c>
      <c r="G272" s="33">
        <f t="shared" si="53"/>
        <v>0</v>
      </c>
      <c r="H272" s="33">
        <f t="shared" si="54"/>
        <v>0</v>
      </c>
      <c r="I272" s="33">
        <f t="shared" si="55"/>
        <v>0</v>
      </c>
      <c r="J272" s="33">
        <f t="shared" si="56"/>
        <v>0</v>
      </c>
      <c r="K272" s="33">
        <f t="shared" si="57"/>
        <v>0</v>
      </c>
      <c r="L272" s="33">
        <f t="shared" si="58"/>
        <v>0</v>
      </c>
      <c r="M272" s="33">
        <f t="shared" ca="1" si="59"/>
        <v>-2.600879278960749E-3</v>
      </c>
      <c r="N272" s="33">
        <f t="shared" ca="1" si="60"/>
        <v>0</v>
      </c>
      <c r="O272" s="92">
        <f t="shared" ca="1" si="61"/>
        <v>0</v>
      </c>
      <c r="P272" s="33">
        <f t="shared" ca="1" si="62"/>
        <v>0</v>
      </c>
      <c r="Q272" s="33">
        <f t="shared" ca="1" si="63"/>
        <v>0</v>
      </c>
      <c r="R272" s="20">
        <f t="shared" ca="1" si="64"/>
        <v>2.600879278960749E-3</v>
      </c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</row>
    <row r="273" spans="1:35" x14ac:dyDescent="0.2">
      <c r="A273" s="89"/>
      <c r="B273" s="89"/>
      <c r="C273" s="89"/>
      <c r="D273" s="91">
        <f t="shared" si="50"/>
        <v>0</v>
      </c>
      <c r="E273" s="91">
        <f t="shared" si="51"/>
        <v>0</v>
      </c>
      <c r="F273" s="33">
        <f t="shared" si="52"/>
        <v>0</v>
      </c>
      <c r="G273" s="33">
        <f t="shared" si="53"/>
        <v>0</v>
      </c>
      <c r="H273" s="33">
        <f t="shared" si="54"/>
        <v>0</v>
      </c>
      <c r="I273" s="33">
        <f t="shared" si="55"/>
        <v>0</v>
      </c>
      <c r="J273" s="33">
        <f t="shared" si="56"/>
        <v>0</v>
      </c>
      <c r="K273" s="33">
        <f t="shared" si="57"/>
        <v>0</v>
      </c>
      <c r="L273" s="33">
        <f t="shared" si="58"/>
        <v>0</v>
      </c>
      <c r="M273" s="33">
        <f t="shared" ca="1" si="59"/>
        <v>-2.600879278960749E-3</v>
      </c>
      <c r="N273" s="33">
        <f t="shared" ca="1" si="60"/>
        <v>0</v>
      </c>
      <c r="O273" s="92">
        <f t="shared" ca="1" si="61"/>
        <v>0</v>
      </c>
      <c r="P273" s="33">
        <f t="shared" ca="1" si="62"/>
        <v>0</v>
      </c>
      <c r="Q273" s="33">
        <f t="shared" ca="1" si="63"/>
        <v>0</v>
      </c>
      <c r="R273" s="20">
        <f t="shared" ca="1" si="64"/>
        <v>2.600879278960749E-3</v>
      </c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</row>
    <row r="274" spans="1:35" x14ac:dyDescent="0.2">
      <c r="A274" s="89"/>
      <c r="B274" s="89"/>
      <c r="C274" s="89"/>
      <c r="D274" s="91">
        <f t="shared" si="50"/>
        <v>0</v>
      </c>
      <c r="E274" s="91">
        <f t="shared" si="51"/>
        <v>0</v>
      </c>
      <c r="F274" s="33">
        <f t="shared" si="52"/>
        <v>0</v>
      </c>
      <c r="G274" s="33">
        <f t="shared" si="53"/>
        <v>0</v>
      </c>
      <c r="H274" s="33">
        <f t="shared" si="54"/>
        <v>0</v>
      </c>
      <c r="I274" s="33">
        <f t="shared" si="55"/>
        <v>0</v>
      </c>
      <c r="J274" s="33">
        <f t="shared" si="56"/>
        <v>0</v>
      </c>
      <c r="K274" s="33">
        <f t="shared" si="57"/>
        <v>0</v>
      </c>
      <c r="L274" s="33">
        <f t="shared" si="58"/>
        <v>0</v>
      </c>
      <c r="M274" s="33">
        <f t="shared" ca="1" si="59"/>
        <v>-2.600879278960749E-3</v>
      </c>
      <c r="N274" s="33">
        <f t="shared" ca="1" si="60"/>
        <v>0</v>
      </c>
      <c r="O274" s="92">
        <f t="shared" ca="1" si="61"/>
        <v>0</v>
      </c>
      <c r="P274" s="33">
        <f t="shared" ca="1" si="62"/>
        <v>0</v>
      </c>
      <c r="Q274" s="33">
        <f t="shared" ca="1" si="63"/>
        <v>0</v>
      </c>
      <c r="R274" s="20">
        <f t="shared" ca="1" si="64"/>
        <v>2.600879278960749E-3</v>
      </c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</row>
    <row r="275" spans="1:35" x14ac:dyDescent="0.2">
      <c r="A275" s="89"/>
      <c r="B275" s="89"/>
      <c r="C275" s="89"/>
      <c r="D275" s="91">
        <f t="shared" si="50"/>
        <v>0</v>
      </c>
      <c r="E275" s="91">
        <f t="shared" si="51"/>
        <v>0</v>
      </c>
      <c r="F275" s="33">
        <f t="shared" si="52"/>
        <v>0</v>
      </c>
      <c r="G275" s="33">
        <f t="shared" si="53"/>
        <v>0</v>
      </c>
      <c r="H275" s="33">
        <f t="shared" si="54"/>
        <v>0</v>
      </c>
      <c r="I275" s="33">
        <f t="shared" si="55"/>
        <v>0</v>
      </c>
      <c r="J275" s="33">
        <f t="shared" si="56"/>
        <v>0</v>
      </c>
      <c r="K275" s="33">
        <f t="shared" si="57"/>
        <v>0</v>
      </c>
      <c r="L275" s="33">
        <f t="shared" si="58"/>
        <v>0</v>
      </c>
      <c r="M275" s="33">
        <f t="shared" ca="1" si="59"/>
        <v>-2.600879278960749E-3</v>
      </c>
      <c r="N275" s="33">
        <f t="shared" ca="1" si="60"/>
        <v>0</v>
      </c>
      <c r="O275" s="92">
        <f t="shared" ca="1" si="61"/>
        <v>0</v>
      </c>
      <c r="P275" s="33">
        <f t="shared" ca="1" si="62"/>
        <v>0</v>
      </c>
      <c r="Q275" s="33">
        <f t="shared" ca="1" si="63"/>
        <v>0</v>
      </c>
      <c r="R275" s="20">
        <f t="shared" ca="1" si="64"/>
        <v>2.600879278960749E-3</v>
      </c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</row>
    <row r="276" spans="1:35" x14ac:dyDescent="0.2">
      <c r="A276" s="89"/>
      <c r="B276" s="89"/>
      <c r="C276" s="89"/>
      <c r="D276" s="91">
        <f t="shared" si="50"/>
        <v>0</v>
      </c>
      <c r="E276" s="91">
        <f t="shared" si="51"/>
        <v>0</v>
      </c>
      <c r="F276" s="33">
        <f t="shared" si="52"/>
        <v>0</v>
      </c>
      <c r="G276" s="33">
        <f t="shared" si="53"/>
        <v>0</v>
      </c>
      <c r="H276" s="33">
        <f t="shared" si="54"/>
        <v>0</v>
      </c>
      <c r="I276" s="33">
        <f t="shared" si="55"/>
        <v>0</v>
      </c>
      <c r="J276" s="33">
        <f t="shared" si="56"/>
        <v>0</v>
      </c>
      <c r="K276" s="33">
        <f t="shared" si="57"/>
        <v>0</v>
      </c>
      <c r="L276" s="33">
        <f t="shared" si="58"/>
        <v>0</v>
      </c>
      <c r="M276" s="33">
        <f t="shared" ca="1" si="59"/>
        <v>-2.600879278960749E-3</v>
      </c>
      <c r="N276" s="33">
        <f t="shared" ca="1" si="60"/>
        <v>0</v>
      </c>
      <c r="O276" s="92">
        <f t="shared" ca="1" si="61"/>
        <v>0</v>
      </c>
      <c r="P276" s="33">
        <f t="shared" ca="1" si="62"/>
        <v>0</v>
      </c>
      <c r="Q276" s="33">
        <f t="shared" ca="1" si="63"/>
        <v>0</v>
      </c>
      <c r="R276" s="20">
        <f t="shared" ca="1" si="64"/>
        <v>2.600879278960749E-3</v>
      </c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</row>
    <row r="277" spans="1:35" x14ac:dyDescent="0.2">
      <c r="A277" s="89"/>
      <c r="B277" s="89"/>
      <c r="C277" s="89"/>
      <c r="D277" s="91">
        <f t="shared" ref="D277:D336" si="65">A277/A$18</f>
        <v>0</v>
      </c>
      <c r="E277" s="91">
        <f t="shared" ref="E277:E336" si="66">B277/B$18</f>
        <v>0</v>
      </c>
      <c r="F277" s="33">
        <f t="shared" ref="F277:F336" si="67">$C277*D277</f>
        <v>0</v>
      </c>
      <c r="G277" s="33">
        <f t="shared" ref="G277:G336" si="68">$C277*E277</f>
        <v>0</v>
      </c>
      <c r="H277" s="33">
        <f t="shared" ref="H277:H336" si="69">C277*D277*D277</f>
        <v>0</v>
      </c>
      <c r="I277" s="33">
        <f t="shared" ref="I277:I336" si="70">C277*D277*D277*D277</f>
        <v>0</v>
      </c>
      <c r="J277" s="33">
        <f t="shared" ref="J277:J336" si="71">C277*D277*D277*D277*D277</f>
        <v>0</v>
      </c>
      <c r="K277" s="33">
        <f t="shared" ref="K277:K336" si="72">C277*E277*D277</f>
        <v>0</v>
      </c>
      <c r="L277" s="33">
        <f t="shared" ref="L277:L336" si="73">C277*E277*D277*D277</f>
        <v>0</v>
      </c>
      <c r="M277" s="33">
        <f t="shared" ref="M277:M336" ca="1" si="74">+E$4+E$5*D277+E$6*D277^2</f>
        <v>-2.600879278960749E-3</v>
      </c>
      <c r="N277" s="33">
        <f t="shared" ref="N277:N336" ca="1" si="75">C277*(M277-E277)^2</f>
        <v>0</v>
      </c>
      <c r="O277" s="92">
        <f t="shared" ref="O277:O336" ca="1" si="76">(C277*O$1-O$2*F277+O$3*H277)^2</f>
        <v>0</v>
      </c>
      <c r="P277" s="33">
        <f t="shared" ref="P277:P336" ca="1" si="77">(-C277*O$2+O$4*F277-O$5*H277)^2</f>
        <v>0</v>
      </c>
      <c r="Q277" s="33">
        <f t="shared" ref="Q277:Q336" ca="1" si="78">+(C277*O$3-F277*O$5+H277*O$6)^2</f>
        <v>0</v>
      </c>
      <c r="R277" s="20">
        <f t="shared" ref="R277:R336" ca="1" si="79">+E277-M277</f>
        <v>2.600879278960749E-3</v>
      </c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</row>
    <row r="278" spans="1:35" x14ac:dyDescent="0.2">
      <c r="A278" s="89"/>
      <c r="B278" s="89"/>
      <c r="C278" s="89"/>
      <c r="D278" s="91">
        <f t="shared" si="65"/>
        <v>0</v>
      </c>
      <c r="E278" s="91">
        <f t="shared" si="66"/>
        <v>0</v>
      </c>
      <c r="F278" s="33">
        <f t="shared" si="67"/>
        <v>0</v>
      </c>
      <c r="G278" s="33">
        <f t="shared" si="68"/>
        <v>0</v>
      </c>
      <c r="H278" s="33">
        <f t="shared" si="69"/>
        <v>0</v>
      </c>
      <c r="I278" s="33">
        <f t="shared" si="70"/>
        <v>0</v>
      </c>
      <c r="J278" s="33">
        <f t="shared" si="71"/>
        <v>0</v>
      </c>
      <c r="K278" s="33">
        <f t="shared" si="72"/>
        <v>0</v>
      </c>
      <c r="L278" s="33">
        <f t="shared" si="73"/>
        <v>0</v>
      </c>
      <c r="M278" s="33">
        <f t="shared" ca="1" si="74"/>
        <v>-2.600879278960749E-3</v>
      </c>
      <c r="N278" s="33">
        <f t="shared" ca="1" si="75"/>
        <v>0</v>
      </c>
      <c r="O278" s="92">
        <f t="shared" ca="1" si="76"/>
        <v>0</v>
      </c>
      <c r="P278" s="33">
        <f t="shared" ca="1" si="77"/>
        <v>0</v>
      </c>
      <c r="Q278" s="33">
        <f t="shared" ca="1" si="78"/>
        <v>0</v>
      </c>
      <c r="R278" s="20">
        <f t="shared" ca="1" si="79"/>
        <v>2.600879278960749E-3</v>
      </c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</row>
    <row r="279" spans="1:35" x14ac:dyDescent="0.2">
      <c r="A279" s="89"/>
      <c r="B279" s="89"/>
      <c r="C279" s="89"/>
      <c r="D279" s="91">
        <f t="shared" si="65"/>
        <v>0</v>
      </c>
      <c r="E279" s="91">
        <f t="shared" si="66"/>
        <v>0</v>
      </c>
      <c r="F279" s="33">
        <f t="shared" si="67"/>
        <v>0</v>
      </c>
      <c r="G279" s="33">
        <f t="shared" si="68"/>
        <v>0</v>
      </c>
      <c r="H279" s="33">
        <f t="shared" si="69"/>
        <v>0</v>
      </c>
      <c r="I279" s="33">
        <f t="shared" si="70"/>
        <v>0</v>
      </c>
      <c r="J279" s="33">
        <f t="shared" si="71"/>
        <v>0</v>
      </c>
      <c r="K279" s="33">
        <f t="shared" si="72"/>
        <v>0</v>
      </c>
      <c r="L279" s="33">
        <f t="shared" si="73"/>
        <v>0</v>
      </c>
      <c r="M279" s="33">
        <f t="shared" ca="1" si="74"/>
        <v>-2.600879278960749E-3</v>
      </c>
      <c r="N279" s="33">
        <f t="shared" ca="1" si="75"/>
        <v>0</v>
      </c>
      <c r="O279" s="92">
        <f t="shared" ca="1" si="76"/>
        <v>0</v>
      </c>
      <c r="P279" s="33">
        <f t="shared" ca="1" si="77"/>
        <v>0</v>
      </c>
      <c r="Q279" s="33">
        <f t="shared" ca="1" si="78"/>
        <v>0</v>
      </c>
      <c r="R279" s="20">
        <f t="shared" ca="1" si="79"/>
        <v>2.600879278960749E-3</v>
      </c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</row>
    <row r="280" spans="1:35" x14ac:dyDescent="0.2">
      <c r="A280" s="89"/>
      <c r="B280" s="89"/>
      <c r="C280" s="89"/>
      <c r="D280" s="91">
        <f t="shared" si="65"/>
        <v>0</v>
      </c>
      <c r="E280" s="91">
        <f t="shared" si="66"/>
        <v>0</v>
      </c>
      <c r="F280" s="33">
        <f t="shared" si="67"/>
        <v>0</v>
      </c>
      <c r="G280" s="33">
        <f t="shared" si="68"/>
        <v>0</v>
      </c>
      <c r="H280" s="33">
        <f t="shared" si="69"/>
        <v>0</v>
      </c>
      <c r="I280" s="33">
        <f t="shared" si="70"/>
        <v>0</v>
      </c>
      <c r="J280" s="33">
        <f t="shared" si="71"/>
        <v>0</v>
      </c>
      <c r="K280" s="33">
        <f t="shared" si="72"/>
        <v>0</v>
      </c>
      <c r="L280" s="33">
        <f t="shared" si="73"/>
        <v>0</v>
      </c>
      <c r="M280" s="33">
        <f t="shared" ca="1" si="74"/>
        <v>-2.600879278960749E-3</v>
      </c>
      <c r="N280" s="33">
        <f t="shared" ca="1" si="75"/>
        <v>0</v>
      </c>
      <c r="O280" s="92">
        <f t="shared" ca="1" si="76"/>
        <v>0</v>
      </c>
      <c r="P280" s="33">
        <f t="shared" ca="1" si="77"/>
        <v>0</v>
      </c>
      <c r="Q280" s="33">
        <f t="shared" ca="1" si="78"/>
        <v>0</v>
      </c>
      <c r="R280" s="20">
        <f t="shared" ca="1" si="79"/>
        <v>2.600879278960749E-3</v>
      </c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</row>
    <row r="281" spans="1:35" x14ac:dyDescent="0.2">
      <c r="A281" s="89"/>
      <c r="B281" s="89"/>
      <c r="C281" s="89"/>
      <c r="D281" s="91">
        <f t="shared" si="65"/>
        <v>0</v>
      </c>
      <c r="E281" s="91">
        <f t="shared" si="66"/>
        <v>0</v>
      </c>
      <c r="F281" s="33">
        <f t="shared" si="67"/>
        <v>0</v>
      </c>
      <c r="G281" s="33">
        <f t="shared" si="68"/>
        <v>0</v>
      </c>
      <c r="H281" s="33">
        <f t="shared" si="69"/>
        <v>0</v>
      </c>
      <c r="I281" s="33">
        <f t="shared" si="70"/>
        <v>0</v>
      </c>
      <c r="J281" s="33">
        <f t="shared" si="71"/>
        <v>0</v>
      </c>
      <c r="K281" s="33">
        <f t="shared" si="72"/>
        <v>0</v>
      </c>
      <c r="L281" s="33">
        <f t="shared" si="73"/>
        <v>0</v>
      </c>
      <c r="M281" s="33">
        <f t="shared" ca="1" si="74"/>
        <v>-2.600879278960749E-3</v>
      </c>
      <c r="N281" s="33">
        <f t="shared" ca="1" si="75"/>
        <v>0</v>
      </c>
      <c r="O281" s="92">
        <f t="shared" ca="1" si="76"/>
        <v>0</v>
      </c>
      <c r="P281" s="33">
        <f t="shared" ca="1" si="77"/>
        <v>0</v>
      </c>
      <c r="Q281" s="33">
        <f t="shared" ca="1" si="78"/>
        <v>0</v>
      </c>
      <c r="R281" s="20">
        <f t="shared" ca="1" si="79"/>
        <v>2.600879278960749E-3</v>
      </c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</row>
    <row r="282" spans="1:35" x14ac:dyDescent="0.2">
      <c r="A282" s="89"/>
      <c r="B282" s="89"/>
      <c r="C282" s="89"/>
      <c r="D282" s="91">
        <f t="shared" si="65"/>
        <v>0</v>
      </c>
      <c r="E282" s="91">
        <f t="shared" si="66"/>
        <v>0</v>
      </c>
      <c r="F282" s="33">
        <f t="shared" si="67"/>
        <v>0</v>
      </c>
      <c r="G282" s="33">
        <f t="shared" si="68"/>
        <v>0</v>
      </c>
      <c r="H282" s="33">
        <f t="shared" si="69"/>
        <v>0</v>
      </c>
      <c r="I282" s="33">
        <f t="shared" si="70"/>
        <v>0</v>
      </c>
      <c r="J282" s="33">
        <f t="shared" si="71"/>
        <v>0</v>
      </c>
      <c r="K282" s="33">
        <f t="shared" si="72"/>
        <v>0</v>
      </c>
      <c r="L282" s="33">
        <f t="shared" si="73"/>
        <v>0</v>
      </c>
      <c r="M282" s="33">
        <f t="shared" ca="1" si="74"/>
        <v>-2.600879278960749E-3</v>
      </c>
      <c r="N282" s="33">
        <f t="shared" ca="1" si="75"/>
        <v>0</v>
      </c>
      <c r="O282" s="92">
        <f t="shared" ca="1" si="76"/>
        <v>0</v>
      </c>
      <c r="P282" s="33">
        <f t="shared" ca="1" si="77"/>
        <v>0</v>
      </c>
      <c r="Q282" s="33">
        <f t="shared" ca="1" si="78"/>
        <v>0</v>
      </c>
      <c r="R282" s="20">
        <f t="shared" ca="1" si="79"/>
        <v>2.600879278960749E-3</v>
      </c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</row>
    <row r="283" spans="1:35" x14ac:dyDescent="0.2">
      <c r="A283" s="89"/>
      <c r="B283" s="89"/>
      <c r="C283" s="89"/>
      <c r="D283" s="91">
        <f t="shared" si="65"/>
        <v>0</v>
      </c>
      <c r="E283" s="91">
        <f t="shared" si="66"/>
        <v>0</v>
      </c>
      <c r="F283" s="33">
        <f t="shared" si="67"/>
        <v>0</v>
      </c>
      <c r="G283" s="33">
        <f t="shared" si="68"/>
        <v>0</v>
      </c>
      <c r="H283" s="33">
        <f t="shared" si="69"/>
        <v>0</v>
      </c>
      <c r="I283" s="33">
        <f t="shared" si="70"/>
        <v>0</v>
      </c>
      <c r="J283" s="33">
        <f t="shared" si="71"/>
        <v>0</v>
      </c>
      <c r="K283" s="33">
        <f t="shared" si="72"/>
        <v>0</v>
      </c>
      <c r="L283" s="33">
        <f t="shared" si="73"/>
        <v>0</v>
      </c>
      <c r="M283" s="33">
        <f t="shared" ca="1" si="74"/>
        <v>-2.600879278960749E-3</v>
      </c>
      <c r="N283" s="33">
        <f t="shared" ca="1" si="75"/>
        <v>0</v>
      </c>
      <c r="O283" s="92">
        <f t="shared" ca="1" si="76"/>
        <v>0</v>
      </c>
      <c r="P283" s="33">
        <f t="shared" ca="1" si="77"/>
        <v>0</v>
      </c>
      <c r="Q283" s="33">
        <f t="shared" ca="1" si="78"/>
        <v>0</v>
      </c>
      <c r="R283" s="20">
        <f t="shared" ca="1" si="79"/>
        <v>2.600879278960749E-3</v>
      </c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</row>
    <row r="284" spans="1:35" x14ac:dyDescent="0.2">
      <c r="A284" s="89"/>
      <c r="B284" s="89"/>
      <c r="C284" s="89"/>
      <c r="D284" s="91">
        <f t="shared" si="65"/>
        <v>0</v>
      </c>
      <c r="E284" s="91">
        <f t="shared" si="66"/>
        <v>0</v>
      </c>
      <c r="F284" s="33">
        <f t="shared" si="67"/>
        <v>0</v>
      </c>
      <c r="G284" s="33">
        <f t="shared" si="68"/>
        <v>0</v>
      </c>
      <c r="H284" s="33">
        <f t="shared" si="69"/>
        <v>0</v>
      </c>
      <c r="I284" s="33">
        <f t="shared" si="70"/>
        <v>0</v>
      </c>
      <c r="J284" s="33">
        <f t="shared" si="71"/>
        <v>0</v>
      </c>
      <c r="K284" s="33">
        <f t="shared" si="72"/>
        <v>0</v>
      </c>
      <c r="L284" s="33">
        <f t="shared" si="73"/>
        <v>0</v>
      </c>
      <c r="M284" s="33">
        <f t="shared" ca="1" si="74"/>
        <v>-2.600879278960749E-3</v>
      </c>
      <c r="N284" s="33">
        <f t="shared" ca="1" si="75"/>
        <v>0</v>
      </c>
      <c r="O284" s="92">
        <f t="shared" ca="1" si="76"/>
        <v>0</v>
      </c>
      <c r="P284" s="33">
        <f t="shared" ca="1" si="77"/>
        <v>0</v>
      </c>
      <c r="Q284" s="33">
        <f t="shared" ca="1" si="78"/>
        <v>0</v>
      </c>
      <c r="R284" s="20">
        <f t="shared" ca="1" si="79"/>
        <v>2.600879278960749E-3</v>
      </c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</row>
    <row r="285" spans="1:35" x14ac:dyDescent="0.2">
      <c r="A285" s="89"/>
      <c r="B285" s="89"/>
      <c r="C285" s="89"/>
      <c r="D285" s="91">
        <f t="shared" si="65"/>
        <v>0</v>
      </c>
      <c r="E285" s="91">
        <f t="shared" si="66"/>
        <v>0</v>
      </c>
      <c r="F285" s="33">
        <f t="shared" si="67"/>
        <v>0</v>
      </c>
      <c r="G285" s="33">
        <f t="shared" si="68"/>
        <v>0</v>
      </c>
      <c r="H285" s="33">
        <f t="shared" si="69"/>
        <v>0</v>
      </c>
      <c r="I285" s="33">
        <f t="shared" si="70"/>
        <v>0</v>
      </c>
      <c r="J285" s="33">
        <f t="shared" si="71"/>
        <v>0</v>
      </c>
      <c r="K285" s="33">
        <f t="shared" si="72"/>
        <v>0</v>
      </c>
      <c r="L285" s="33">
        <f t="shared" si="73"/>
        <v>0</v>
      </c>
      <c r="M285" s="33">
        <f t="shared" ca="1" si="74"/>
        <v>-2.600879278960749E-3</v>
      </c>
      <c r="N285" s="33">
        <f t="shared" ca="1" si="75"/>
        <v>0</v>
      </c>
      <c r="O285" s="92">
        <f t="shared" ca="1" si="76"/>
        <v>0</v>
      </c>
      <c r="P285" s="33">
        <f t="shared" ca="1" si="77"/>
        <v>0</v>
      </c>
      <c r="Q285" s="33">
        <f t="shared" ca="1" si="78"/>
        <v>0</v>
      </c>
      <c r="R285" s="20">
        <f t="shared" ca="1" si="79"/>
        <v>2.600879278960749E-3</v>
      </c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</row>
    <row r="286" spans="1:35" x14ac:dyDescent="0.2">
      <c r="A286" s="89"/>
      <c r="B286" s="89"/>
      <c r="C286" s="89"/>
      <c r="D286" s="91">
        <f t="shared" si="65"/>
        <v>0</v>
      </c>
      <c r="E286" s="91">
        <f t="shared" si="66"/>
        <v>0</v>
      </c>
      <c r="F286" s="33">
        <f t="shared" si="67"/>
        <v>0</v>
      </c>
      <c r="G286" s="33">
        <f t="shared" si="68"/>
        <v>0</v>
      </c>
      <c r="H286" s="33">
        <f t="shared" si="69"/>
        <v>0</v>
      </c>
      <c r="I286" s="33">
        <f t="shared" si="70"/>
        <v>0</v>
      </c>
      <c r="J286" s="33">
        <f t="shared" si="71"/>
        <v>0</v>
      </c>
      <c r="K286" s="33">
        <f t="shared" si="72"/>
        <v>0</v>
      </c>
      <c r="L286" s="33">
        <f t="shared" si="73"/>
        <v>0</v>
      </c>
      <c r="M286" s="33">
        <f t="shared" ca="1" si="74"/>
        <v>-2.600879278960749E-3</v>
      </c>
      <c r="N286" s="33">
        <f t="shared" ca="1" si="75"/>
        <v>0</v>
      </c>
      <c r="O286" s="92">
        <f t="shared" ca="1" si="76"/>
        <v>0</v>
      </c>
      <c r="P286" s="33">
        <f t="shared" ca="1" si="77"/>
        <v>0</v>
      </c>
      <c r="Q286" s="33">
        <f t="shared" ca="1" si="78"/>
        <v>0</v>
      </c>
      <c r="R286" s="20">
        <f t="shared" ca="1" si="79"/>
        <v>2.600879278960749E-3</v>
      </c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</row>
    <row r="287" spans="1:35" x14ac:dyDescent="0.2">
      <c r="A287" s="89"/>
      <c r="B287" s="89"/>
      <c r="C287" s="89"/>
      <c r="D287" s="91">
        <f t="shared" si="65"/>
        <v>0</v>
      </c>
      <c r="E287" s="91">
        <f t="shared" si="66"/>
        <v>0</v>
      </c>
      <c r="F287" s="33">
        <f t="shared" si="67"/>
        <v>0</v>
      </c>
      <c r="G287" s="33">
        <f t="shared" si="68"/>
        <v>0</v>
      </c>
      <c r="H287" s="33">
        <f t="shared" si="69"/>
        <v>0</v>
      </c>
      <c r="I287" s="33">
        <f t="shared" si="70"/>
        <v>0</v>
      </c>
      <c r="J287" s="33">
        <f t="shared" si="71"/>
        <v>0</v>
      </c>
      <c r="K287" s="33">
        <f t="shared" si="72"/>
        <v>0</v>
      </c>
      <c r="L287" s="33">
        <f t="shared" si="73"/>
        <v>0</v>
      </c>
      <c r="M287" s="33">
        <f t="shared" ca="1" si="74"/>
        <v>-2.600879278960749E-3</v>
      </c>
      <c r="N287" s="33">
        <f t="shared" ca="1" si="75"/>
        <v>0</v>
      </c>
      <c r="O287" s="92">
        <f t="shared" ca="1" si="76"/>
        <v>0</v>
      </c>
      <c r="P287" s="33">
        <f t="shared" ca="1" si="77"/>
        <v>0</v>
      </c>
      <c r="Q287" s="33">
        <f t="shared" ca="1" si="78"/>
        <v>0</v>
      </c>
      <c r="R287" s="20">
        <f t="shared" ca="1" si="79"/>
        <v>2.600879278960749E-3</v>
      </c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</row>
    <row r="288" spans="1:35" x14ac:dyDescent="0.2">
      <c r="A288" s="89"/>
      <c r="B288" s="89"/>
      <c r="C288" s="89"/>
      <c r="D288" s="91">
        <f t="shared" si="65"/>
        <v>0</v>
      </c>
      <c r="E288" s="91">
        <f t="shared" si="66"/>
        <v>0</v>
      </c>
      <c r="F288" s="33">
        <f t="shared" si="67"/>
        <v>0</v>
      </c>
      <c r="G288" s="33">
        <f t="shared" si="68"/>
        <v>0</v>
      </c>
      <c r="H288" s="33">
        <f t="shared" si="69"/>
        <v>0</v>
      </c>
      <c r="I288" s="33">
        <f t="shared" si="70"/>
        <v>0</v>
      </c>
      <c r="J288" s="33">
        <f t="shared" si="71"/>
        <v>0</v>
      </c>
      <c r="K288" s="33">
        <f t="shared" si="72"/>
        <v>0</v>
      </c>
      <c r="L288" s="33">
        <f t="shared" si="73"/>
        <v>0</v>
      </c>
      <c r="M288" s="33">
        <f t="shared" ca="1" si="74"/>
        <v>-2.600879278960749E-3</v>
      </c>
      <c r="N288" s="33">
        <f t="shared" ca="1" si="75"/>
        <v>0</v>
      </c>
      <c r="O288" s="92">
        <f t="shared" ca="1" si="76"/>
        <v>0</v>
      </c>
      <c r="P288" s="33">
        <f t="shared" ca="1" si="77"/>
        <v>0</v>
      </c>
      <c r="Q288" s="33">
        <f t="shared" ca="1" si="78"/>
        <v>0</v>
      </c>
      <c r="R288" s="20">
        <f t="shared" ca="1" si="79"/>
        <v>2.600879278960749E-3</v>
      </c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</row>
    <row r="289" spans="1:35" x14ac:dyDescent="0.2">
      <c r="A289" s="89"/>
      <c r="B289" s="89"/>
      <c r="C289" s="89"/>
      <c r="D289" s="91">
        <f t="shared" si="65"/>
        <v>0</v>
      </c>
      <c r="E289" s="91">
        <f t="shared" si="66"/>
        <v>0</v>
      </c>
      <c r="F289" s="33">
        <f t="shared" si="67"/>
        <v>0</v>
      </c>
      <c r="G289" s="33">
        <f t="shared" si="68"/>
        <v>0</v>
      </c>
      <c r="H289" s="33">
        <f t="shared" si="69"/>
        <v>0</v>
      </c>
      <c r="I289" s="33">
        <f t="shared" si="70"/>
        <v>0</v>
      </c>
      <c r="J289" s="33">
        <f t="shared" si="71"/>
        <v>0</v>
      </c>
      <c r="K289" s="33">
        <f t="shared" si="72"/>
        <v>0</v>
      </c>
      <c r="L289" s="33">
        <f t="shared" si="73"/>
        <v>0</v>
      </c>
      <c r="M289" s="33">
        <f t="shared" ca="1" si="74"/>
        <v>-2.600879278960749E-3</v>
      </c>
      <c r="N289" s="33">
        <f t="shared" ca="1" si="75"/>
        <v>0</v>
      </c>
      <c r="O289" s="92">
        <f t="shared" ca="1" si="76"/>
        <v>0</v>
      </c>
      <c r="P289" s="33">
        <f t="shared" ca="1" si="77"/>
        <v>0</v>
      </c>
      <c r="Q289" s="33">
        <f t="shared" ca="1" si="78"/>
        <v>0</v>
      </c>
      <c r="R289" s="20">
        <f t="shared" ca="1" si="79"/>
        <v>2.600879278960749E-3</v>
      </c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</row>
    <row r="290" spans="1:35" x14ac:dyDescent="0.2">
      <c r="A290" s="89"/>
      <c r="B290" s="89"/>
      <c r="C290" s="89"/>
      <c r="D290" s="91">
        <f t="shared" si="65"/>
        <v>0</v>
      </c>
      <c r="E290" s="91">
        <f t="shared" si="66"/>
        <v>0</v>
      </c>
      <c r="F290" s="33">
        <f t="shared" si="67"/>
        <v>0</v>
      </c>
      <c r="G290" s="33">
        <f t="shared" si="68"/>
        <v>0</v>
      </c>
      <c r="H290" s="33">
        <f t="shared" si="69"/>
        <v>0</v>
      </c>
      <c r="I290" s="33">
        <f t="shared" si="70"/>
        <v>0</v>
      </c>
      <c r="J290" s="33">
        <f t="shared" si="71"/>
        <v>0</v>
      </c>
      <c r="K290" s="33">
        <f t="shared" si="72"/>
        <v>0</v>
      </c>
      <c r="L290" s="33">
        <f t="shared" si="73"/>
        <v>0</v>
      </c>
      <c r="M290" s="33">
        <f t="shared" ca="1" si="74"/>
        <v>-2.600879278960749E-3</v>
      </c>
      <c r="N290" s="33">
        <f t="shared" ca="1" si="75"/>
        <v>0</v>
      </c>
      <c r="O290" s="92">
        <f t="shared" ca="1" si="76"/>
        <v>0</v>
      </c>
      <c r="P290" s="33">
        <f t="shared" ca="1" si="77"/>
        <v>0</v>
      </c>
      <c r="Q290" s="33">
        <f t="shared" ca="1" si="78"/>
        <v>0</v>
      </c>
      <c r="R290" s="20">
        <f t="shared" ca="1" si="79"/>
        <v>2.600879278960749E-3</v>
      </c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</row>
    <row r="291" spans="1:35" x14ac:dyDescent="0.2">
      <c r="A291" s="89"/>
      <c r="B291" s="89"/>
      <c r="C291" s="89"/>
      <c r="D291" s="91">
        <f t="shared" si="65"/>
        <v>0</v>
      </c>
      <c r="E291" s="91">
        <f t="shared" si="66"/>
        <v>0</v>
      </c>
      <c r="F291" s="33">
        <f t="shared" si="67"/>
        <v>0</v>
      </c>
      <c r="G291" s="33">
        <f t="shared" si="68"/>
        <v>0</v>
      </c>
      <c r="H291" s="33">
        <f t="shared" si="69"/>
        <v>0</v>
      </c>
      <c r="I291" s="33">
        <f t="shared" si="70"/>
        <v>0</v>
      </c>
      <c r="J291" s="33">
        <f t="shared" si="71"/>
        <v>0</v>
      </c>
      <c r="K291" s="33">
        <f t="shared" si="72"/>
        <v>0</v>
      </c>
      <c r="L291" s="33">
        <f t="shared" si="73"/>
        <v>0</v>
      </c>
      <c r="M291" s="33">
        <f t="shared" ca="1" si="74"/>
        <v>-2.600879278960749E-3</v>
      </c>
      <c r="N291" s="33">
        <f t="shared" ca="1" si="75"/>
        <v>0</v>
      </c>
      <c r="O291" s="92">
        <f t="shared" ca="1" si="76"/>
        <v>0</v>
      </c>
      <c r="P291" s="33">
        <f t="shared" ca="1" si="77"/>
        <v>0</v>
      </c>
      <c r="Q291" s="33">
        <f t="shared" ca="1" si="78"/>
        <v>0</v>
      </c>
      <c r="R291" s="20">
        <f t="shared" ca="1" si="79"/>
        <v>2.600879278960749E-3</v>
      </c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</row>
    <row r="292" spans="1:35" x14ac:dyDescent="0.2">
      <c r="A292" s="89"/>
      <c r="B292" s="89"/>
      <c r="C292" s="89"/>
      <c r="D292" s="91">
        <f t="shared" si="65"/>
        <v>0</v>
      </c>
      <c r="E292" s="91">
        <f t="shared" si="66"/>
        <v>0</v>
      </c>
      <c r="F292" s="33">
        <f t="shared" si="67"/>
        <v>0</v>
      </c>
      <c r="G292" s="33">
        <f t="shared" si="68"/>
        <v>0</v>
      </c>
      <c r="H292" s="33">
        <f t="shared" si="69"/>
        <v>0</v>
      </c>
      <c r="I292" s="33">
        <f t="shared" si="70"/>
        <v>0</v>
      </c>
      <c r="J292" s="33">
        <f t="shared" si="71"/>
        <v>0</v>
      </c>
      <c r="K292" s="33">
        <f t="shared" si="72"/>
        <v>0</v>
      </c>
      <c r="L292" s="33">
        <f t="shared" si="73"/>
        <v>0</v>
      </c>
      <c r="M292" s="33">
        <f t="shared" ca="1" si="74"/>
        <v>-2.600879278960749E-3</v>
      </c>
      <c r="N292" s="33">
        <f t="shared" ca="1" si="75"/>
        <v>0</v>
      </c>
      <c r="O292" s="92">
        <f t="shared" ca="1" si="76"/>
        <v>0</v>
      </c>
      <c r="P292" s="33">
        <f t="shared" ca="1" si="77"/>
        <v>0</v>
      </c>
      <c r="Q292" s="33">
        <f t="shared" ca="1" si="78"/>
        <v>0</v>
      </c>
      <c r="R292" s="20">
        <f t="shared" ca="1" si="79"/>
        <v>2.600879278960749E-3</v>
      </c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</row>
    <row r="293" spans="1:35" x14ac:dyDescent="0.2">
      <c r="A293" s="89"/>
      <c r="B293" s="89"/>
      <c r="C293" s="89"/>
      <c r="D293" s="91">
        <f t="shared" si="65"/>
        <v>0</v>
      </c>
      <c r="E293" s="91">
        <f t="shared" si="66"/>
        <v>0</v>
      </c>
      <c r="F293" s="33">
        <f t="shared" si="67"/>
        <v>0</v>
      </c>
      <c r="G293" s="33">
        <f t="shared" si="68"/>
        <v>0</v>
      </c>
      <c r="H293" s="33">
        <f t="shared" si="69"/>
        <v>0</v>
      </c>
      <c r="I293" s="33">
        <f t="shared" si="70"/>
        <v>0</v>
      </c>
      <c r="J293" s="33">
        <f t="shared" si="71"/>
        <v>0</v>
      </c>
      <c r="K293" s="33">
        <f t="shared" si="72"/>
        <v>0</v>
      </c>
      <c r="L293" s="33">
        <f t="shared" si="73"/>
        <v>0</v>
      </c>
      <c r="M293" s="33">
        <f t="shared" ca="1" si="74"/>
        <v>-2.600879278960749E-3</v>
      </c>
      <c r="N293" s="33">
        <f t="shared" ca="1" si="75"/>
        <v>0</v>
      </c>
      <c r="O293" s="92">
        <f t="shared" ca="1" si="76"/>
        <v>0</v>
      </c>
      <c r="P293" s="33">
        <f t="shared" ca="1" si="77"/>
        <v>0</v>
      </c>
      <c r="Q293" s="33">
        <f t="shared" ca="1" si="78"/>
        <v>0</v>
      </c>
      <c r="R293" s="20">
        <f t="shared" ca="1" si="79"/>
        <v>2.600879278960749E-3</v>
      </c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</row>
    <row r="294" spans="1:35" x14ac:dyDescent="0.2">
      <c r="A294" s="89"/>
      <c r="B294" s="89"/>
      <c r="C294" s="89"/>
      <c r="D294" s="91">
        <f t="shared" si="65"/>
        <v>0</v>
      </c>
      <c r="E294" s="91">
        <f t="shared" si="66"/>
        <v>0</v>
      </c>
      <c r="F294" s="33">
        <f t="shared" si="67"/>
        <v>0</v>
      </c>
      <c r="G294" s="33">
        <f t="shared" si="68"/>
        <v>0</v>
      </c>
      <c r="H294" s="33">
        <f t="shared" si="69"/>
        <v>0</v>
      </c>
      <c r="I294" s="33">
        <f t="shared" si="70"/>
        <v>0</v>
      </c>
      <c r="J294" s="33">
        <f t="shared" si="71"/>
        <v>0</v>
      </c>
      <c r="K294" s="33">
        <f t="shared" si="72"/>
        <v>0</v>
      </c>
      <c r="L294" s="33">
        <f t="shared" si="73"/>
        <v>0</v>
      </c>
      <c r="M294" s="33">
        <f t="shared" ca="1" si="74"/>
        <v>-2.600879278960749E-3</v>
      </c>
      <c r="N294" s="33">
        <f t="shared" ca="1" si="75"/>
        <v>0</v>
      </c>
      <c r="O294" s="92">
        <f t="shared" ca="1" si="76"/>
        <v>0</v>
      </c>
      <c r="P294" s="33">
        <f t="shared" ca="1" si="77"/>
        <v>0</v>
      </c>
      <c r="Q294" s="33">
        <f t="shared" ca="1" si="78"/>
        <v>0</v>
      </c>
      <c r="R294" s="20">
        <f t="shared" ca="1" si="79"/>
        <v>2.600879278960749E-3</v>
      </c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</row>
    <row r="295" spans="1:35" x14ac:dyDescent="0.2">
      <c r="A295" s="89"/>
      <c r="B295" s="89"/>
      <c r="C295" s="89"/>
      <c r="D295" s="91">
        <f t="shared" si="65"/>
        <v>0</v>
      </c>
      <c r="E295" s="91">
        <f t="shared" si="66"/>
        <v>0</v>
      </c>
      <c r="F295" s="33">
        <f t="shared" si="67"/>
        <v>0</v>
      </c>
      <c r="G295" s="33">
        <f t="shared" si="68"/>
        <v>0</v>
      </c>
      <c r="H295" s="33">
        <f t="shared" si="69"/>
        <v>0</v>
      </c>
      <c r="I295" s="33">
        <f t="shared" si="70"/>
        <v>0</v>
      </c>
      <c r="J295" s="33">
        <f t="shared" si="71"/>
        <v>0</v>
      </c>
      <c r="K295" s="33">
        <f t="shared" si="72"/>
        <v>0</v>
      </c>
      <c r="L295" s="33">
        <f t="shared" si="73"/>
        <v>0</v>
      </c>
      <c r="M295" s="33">
        <f t="shared" ca="1" si="74"/>
        <v>-2.600879278960749E-3</v>
      </c>
      <c r="N295" s="33">
        <f t="shared" ca="1" si="75"/>
        <v>0</v>
      </c>
      <c r="O295" s="92">
        <f t="shared" ca="1" si="76"/>
        <v>0</v>
      </c>
      <c r="P295" s="33">
        <f t="shared" ca="1" si="77"/>
        <v>0</v>
      </c>
      <c r="Q295" s="33">
        <f t="shared" ca="1" si="78"/>
        <v>0</v>
      </c>
      <c r="R295" s="20">
        <f t="shared" ca="1" si="79"/>
        <v>2.600879278960749E-3</v>
      </c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</row>
    <row r="296" spans="1:35" x14ac:dyDescent="0.2">
      <c r="A296" s="89"/>
      <c r="B296" s="89"/>
      <c r="C296" s="89"/>
      <c r="D296" s="91">
        <f t="shared" si="65"/>
        <v>0</v>
      </c>
      <c r="E296" s="91">
        <f t="shared" si="66"/>
        <v>0</v>
      </c>
      <c r="F296" s="33">
        <f t="shared" si="67"/>
        <v>0</v>
      </c>
      <c r="G296" s="33">
        <f t="shared" si="68"/>
        <v>0</v>
      </c>
      <c r="H296" s="33">
        <f t="shared" si="69"/>
        <v>0</v>
      </c>
      <c r="I296" s="33">
        <f t="shared" si="70"/>
        <v>0</v>
      </c>
      <c r="J296" s="33">
        <f t="shared" si="71"/>
        <v>0</v>
      </c>
      <c r="K296" s="33">
        <f t="shared" si="72"/>
        <v>0</v>
      </c>
      <c r="L296" s="33">
        <f t="shared" si="73"/>
        <v>0</v>
      </c>
      <c r="M296" s="33">
        <f t="shared" ca="1" si="74"/>
        <v>-2.600879278960749E-3</v>
      </c>
      <c r="N296" s="33">
        <f t="shared" ca="1" si="75"/>
        <v>0</v>
      </c>
      <c r="O296" s="92">
        <f t="shared" ca="1" si="76"/>
        <v>0</v>
      </c>
      <c r="P296" s="33">
        <f t="shared" ca="1" si="77"/>
        <v>0</v>
      </c>
      <c r="Q296" s="33">
        <f t="shared" ca="1" si="78"/>
        <v>0</v>
      </c>
      <c r="R296" s="20">
        <f t="shared" ca="1" si="79"/>
        <v>2.600879278960749E-3</v>
      </c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</row>
    <row r="297" spans="1:35" x14ac:dyDescent="0.2">
      <c r="A297" s="89"/>
      <c r="B297" s="89"/>
      <c r="C297" s="89"/>
      <c r="D297" s="91">
        <f t="shared" si="65"/>
        <v>0</v>
      </c>
      <c r="E297" s="91">
        <f t="shared" si="66"/>
        <v>0</v>
      </c>
      <c r="F297" s="33">
        <f t="shared" si="67"/>
        <v>0</v>
      </c>
      <c r="G297" s="33">
        <f t="shared" si="68"/>
        <v>0</v>
      </c>
      <c r="H297" s="33">
        <f t="shared" si="69"/>
        <v>0</v>
      </c>
      <c r="I297" s="33">
        <f t="shared" si="70"/>
        <v>0</v>
      </c>
      <c r="J297" s="33">
        <f t="shared" si="71"/>
        <v>0</v>
      </c>
      <c r="K297" s="33">
        <f t="shared" si="72"/>
        <v>0</v>
      </c>
      <c r="L297" s="33">
        <f t="shared" si="73"/>
        <v>0</v>
      </c>
      <c r="M297" s="33">
        <f t="shared" ca="1" si="74"/>
        <v>-2.600879278960749E-3</v>
      </c>
      <c r="N297" s="33">
        <f t="shared" ca="1" si="75"/>
        <v>0</v>
      </c>
      <c r="O297" s="92">
        <f t="shared" ca="1" si="76"/>
        <v>0</v>
      </c>
      <c r="P297" s="33">
        <f t="shared" ca="1" si="77"/>
        <v>0</v>
      </c>
      <c r="Q297" s="33">
        <f t="shared" ca="1" si="78"/>
        <v>0</v>
      </c>
      <c r="R297" s="20">
        <f t="shared" ca="1" si="79"/>
        <v>2.600879278960749E-3</v>
      </c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</row>
    <row r="298" spans="1:35" x14ac:dyDescent="0.2">
      <c r="A298" s="89"/>
      <c r="B298" s="89"/>
      <c r="C298" s="89"/>
      <c r="D298" s="91">
        <f t="shared" si="65"/>
        <v>0</v>
      </c>
      <c r="E298" s="91">
        <f t="shared" si="66"/>
        <v>0</v>
      </c>
      <c r="F298" s="33">
        <f t="shared" si="67"/>
        <v>0</v>
      </c>
      <c r="G298" s="33">
        <f t="shared" si="68"/>
        <v>0</v>
      </c>
      <c r="H298" s="33">
        <f t="shared" si="69"/>
        <v>0</v>
      </c>
      <c r="I298" s="33">
        <f t="shared" si="70"/>
        <v>0</v>
      </c>
      <c r="J298" s="33">
        <f t="shared" si="71"/>
        <v>0</v>
      </c>
      <c r="K298" s="33">
        <f t="shared" si="72"/>
        <v>0</v>
      </c>
      <c r="L298" s="33">
        <f t="shared" si="73"/>
        <v>0</v>
      </c>
      <c r="M298" s="33">
        <f t="shared" ca="1" si="74"/>
        <v>-2.600879278960749E-3</v>
      </c>
      <c r="N298" s="33">
        <f t="shared" ca="1" si="75"/>
        <v>0</v>
      </c>
      <c r="O298" s="92">
        <f t="shared" ca="1" si="76"/>
        <v>0</v>
      </c>
      <c r="P298" s="33">
        <f t="shared" ca="1" si="77"/>
        <v>0</v>
      </c>
      <c r="Q298" s="33">
        <f t="shared" ca="1" si="78"/>
        <v>0</v>
      </c>
      <c r="R298" s="20">
        <f t="shared" ca="1" si="79"/>
        <v>2.600879278960749E-3</v>
      </c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</row>
    <row r="299" spans="1:35" x14ac:dyDescent="0.2">
      <c r="A299" s="89"/>
      <c r="B299" s="89"/>
      <c r="C299" s="89"/>
      <c r="D299" s="91">
        <f t="shared" si="65"/>
        <v>0</v>
      </c>
      <c r="E299" s="91">
        <f t="shared" si="66"/>
        <v>0</v>
      </c>
      <c r="F299" s="33">
        <f t="shared" si="67"/>
        <v>0</v>
      </c>
      <c r="G299" s="33">
        <f t="shared" si="68"/>
        <v>0</v>
      </c>
      <c r="H299" s="33">
        <f t="shared" si="69"/>
        <v>0</v>
      </c>
      <c r="I299" s="33">
        <f t="shared" si="70"/>
        <v>0</v>
      </c>
      <c r="J299" s="33">
        <f t="shared" si="71"/>
        <v>0</v>
      </c>
      <c r="K299" s="33">
        <f t="shared" si="72"/>
        <v>0</v>
      </c>
      <c r="L299" s="33">
        <f t="shared" si="73"/>
        <v>0</v>
      </c>
      <c r="M299" s="33">
        <f t="shared" ca="1" si="74"/>
        <v>-2.600879278960749E-3</v>
      </c>
      <c r="N299" s="33">
        <f t="shared" ca="1" si="75"/>
        <v>0</v>
      </c>
      <c r="O299" s="92">
        <f t="shared" ca="1" si="76"/>
        <v>0</v>
      </c>
      <c r="P299" s="33">
        <f t="shared" ca="1" si="77"/>
        <v>0</v>
      </c>
      <c r="Q299" s="33">
        <f t="shared" ca="1" si="78"/>
        <v>0</v>
      </c>
      <c r="R299" s="20">
        <f t="shared" ca="1" si="79"/>
        <v>2.600879278960749E-3</v>
      </c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</row>
    <row r="300" spans="1:35" x14ac:dyDescent="0.2">
      <c r="A300" s="89"/>
      <c r="B300" s="89"/>
      <c r="C300" s="89"/>
      <c r="D300" s="91">
        <f t="shared" si="65"/>
        <v>0</v>
      </c>
      <c r="E300" s="91">
        <f t="shared" si="66"/>
        <v>0</v>
      </c>
      <c r="F300" s="33">
        <f t="shared" si="67"/>
        <v>0</v>
      </c>
      <c r="G300" s="33">
        <f t="shared" si="68"/>
        <v>0</v>
      </c>
      <c r="H300" s="33">
        <f t="shared" si="69"/>
        <v>0</v>
      </c>
      <c r="I300" s="33">
        <f t="shared" si="70"/>
        <v>0</v>
      </c>
      <c r="J300" s="33">
        <f t="shared" si="71"/>
        <v>0</v>
      </c>
      <c r="K300" s="33">
        <f t="shared" si="72"/>
        <v>0</v>
      </c>
      <c r="L300" s="33">
        <f t="shared" si="73"/>
        <v>0</v>
      </c>
      <c r="M300" s="33">
        <f t="shared" ca="1" si="74"/>
        <v>-2.600879278960749E-3</v>
      </c>
      <c r="N300" s="33">
        <f t="shared" ca="1" si="75"/>
        <v>0</v>
      </c>
      <c r="O300" s="92">
        <f t="shared" ca="1" si="76"/>
        <v>0</v>
      </c>
      <c r="P300" s="33">
        <f t="shared" ca="1" si="77"/>
        <v>0</v>
      </c>
      <c r="Q300" s="33">
        <f t="shared" ca="1" si="78"/>
        <v>0</v>
      </c>
      <c r="R300" s="20">
        <f t="shared" ca="1" si="79"/>
        <v>2.600879278960749E-3</v>
      </c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</row>
    <row r="301" spans="1:35" x14ac:dyDescent="0.2">
      <c r="A301" s="89"/>
      <c r="B301" s="89"/>
      <c r="C301" s="89"/>
      <c r="D301" s="91">
        <f t="shared" si="65"/>
        <v>0</v>
      </c>
      <c r="E301" s="91">
        <f t="shared" si="66"/>
        <v>0</v>
      </c>
      <c r="F301" s="33">
        <f t="shared" si="67"/>
        <v>0</v>
      </c>
      <c r="G301" s="33">
        <f t="shared" si="68"/>
        <v>0</v>
      </c>
      <c r="H301" s="33">
        <f t="shared" si="69"/>
        <v>0</v>
      </c>
      <c r="I301" s="33">
        <f t="shared" si="70"/>
        <v>0</v>
      </c>
      <c r="J301" s="33">
        <f t="shared" si="71"/>
        <v>0</v>
      </c>
      <c r="K301" s="33">
        <f t="shared" si="72"/>
        <v>0</v>
      </c>
      <c r="L301" s="33">
        <f t="shared" si="73"/>
        <v>0</v>
      </c>
      <c r="M301" s="33">
        <f t="shared" ca="1" si="74"/>
        <v>-2.600879278960749E-3</v>
      </c>
      <c r="N301" s="33">
        <f t="shared" ca="1" si="75"/>
        <v>0</v>
      </c>
      <c r="O301" s="92">
        <f t="shared" ca="1" si="76"/>
        <v>0</v>
      </c>
      <c r="P301" s="33">
        <f t="shared" ca="1" si="77"/>
        <v>0</v>
      </c>
      <c r="Q301" s="33">
        <f t="shared" ca="1" si="78"/>
        <v>0</v>
      </c>
      <c r="R301" s="20">
        <f t="shared" ca="1" si="79"/>
        <v>2.600879278960749E-3</v>
      </c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</row>
    <row r="302" spans="1:35" x14ac:dyDescent="0.2">
      <c r="A302" s="89"/>
      <c r="B302" s="89"/>
      <c r="C302" s="89"/>
      <c r="D302" s="91">
        <f t="shared" si="65"/>
        <v>0</v>
      </c>
      <c r="E302" s="91">
        <f t="shared" si="66"/>
        <v>0</v>
      </c>
      <c r="F302" s="33">
        <f t="shared" si="67"/>
        <v>0</v>
      </c>
      <c r="G302" s="33">
        <f t="shared" si="68"/>
        <v>0</v>
      </c>
      <c r="H302" s="33">
        <f t="shared" si="69"/>
        <v>0</v>
      </c>
      <c r="I302" s="33">
        <f t="shared" si="70"/>
        <v>0</v>
      </c>
      <c r="J302" s="33">
        <f t="shared" si="71"/>
        <v>0</v>
      </c>
      <c r="K302" s="33">
        <f t="shared" si="72"/>
        <v>0</v>
      </c>
      <c r="L302" s="33">
        <f t="shared" si="73"/>
        <v>0</v>
      </c>
      <c r="M302" s="33">
        <f t="shared" ca="1" si="74"/>
        <v>-2.600879278960749E-3</v>
      </c>
      <c r="N302" s="33">
        <f t="shared" ca="1" si="75"/>
        <v>0</v>
      </c>
      <c r="O302" s="92">
        <f t="shared" ca="1" si="76"/>
        <v>0</v>
      </c>
      <c r="P302" s="33">
        <f t="shared" ca="1" si="77"/>
        <v>0</v>
      </c>
      <c r="Q302" s="33">
        <f t="shared" ca="1" si="78"/>
        <v>0</v>
      </c>
      <c r="R302" s="20">
        <f t="shared" ca="1" si="79"/>
        <v>2.600879278960749E-3</v>
      </c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</row>
    <row r="303" spans="1:35" x14ac:dyDescent="0.2">
      <c r="A303" s="89"/>
      <c r="B303" s="89"/>
      <c r="C303" s="89"/>
      <c r="D303" s="91">
        <f t="shared" si="65"/>
        <v>0</v>
      </c>
      <c r="E303" s="91">
        <f t="shared" si="66"/>
        <v>0</v>
      </c>
      <c r="F303" s="33">
        <f t="shared" si="67"/>
        <v>0</v>
      </c>
      <c r="G303" s="33">
        <f t="shared" si="68"/>
        <v>0</v>
      </c>
      <c r="H303" s="33">
        <f t="shared" si="69"/>
        <v>0</v>
      </c>
      <c r="I303" s="33">
        <f t="shared" si="70"/>
        <v>0</v>
      </c>
      <c r="J303" s="33">
        <f t="shared" si="71"/>
        <v>0</v>
      </c>
      <c r="K303" s="33">
        <f t="shared" si="72"/>
        <v>0</v>
      </c>
      <c r="L303" s="33">
        <f t="shared" si="73"/>
        <v>0</v>
      </c>
      <c r="M303" s="33">
        <f t="shared" ca="1" si="74"/>
        <v>-2.600879278960749E-3</v>
      </c>
      <c r="N303" s="33">
        <f t="shared" ca="1" si="75"/>
        <v>0</v>
      </c>
      <c r="O303" s="92">
        <f t="shared" ca="1" si="76"/>
        <v>0</v>
      </c>
      <c r="P303" s="33">
        <f t="shared" ca="1" si="77"/>
        <v>0</v>
      </c>
      <c r="Q303" s="33">
        <f t="shared" ca="1" si="78"/>
        <v>0</v>
      </c>
      <c r="R303" s="20">
        <f t="shared" ca="1" si="79"/>
        <v>2.600879278960749E-3</v>
      </c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</row>
    <row r="304" spans="1:35" x14ac:dyDescent="0.2">
      <c r="A304" s="89"/>
      <c r="B304" s="89"/>
      <c r="C304" s="89"/>
      <c r="D304" s="91">
        <f t="shared" si="65"/>
        <v>0</v>
      </c>
      <c r="E304" s="91">
        <f t="shared" si="66"/>
        <v>0</v>
      </c>
      <c r="F304" s="33">
        <f t="shared" si="67"/>
        <v>0</v>
      </c>
      <c r="G304" s="33">
        <f t="shared" si="68"/>
        <v>0</v>
      </c>
      <c r="H304" s="33">
        <f t="shared" si="69"/>
        <v>0</v>
      </c>
      <c r="I304" s="33">
        <f t="shared" si="70"/>
        <v>0</v>
      </c>
      <c r="J304" s="33">
        <f t="shared" si="71"/>
        <v>0</v>
      </c>
      <c r="K304" s="33">
        <f t="shared" si="72"/>
        <v>0</v>
      </c>
      <c r="L304" s="33">
        <f t="shared" si="73"/>
        <v>0</v>
      </c>
      <c r="M304" s="33">
        <f t="shared" ca="1" si="74"/>
        <v>-2.600879278960749E-3</v>
      </c>
      <c r="N304" s="33">
        <f t="shared" ca="1" si="75"/>
        <v>0</v>
      </c>
      <c r="O304" s="92">
        <f t="shared" ca="1" si="76"/>
        <v>0</v>
      </c>
      <c r="P304" s="33">
        <f t="shared" ca="1" si="77"/>
        <v>0</v>
      </c>
      <c r="Q304" s="33">
        <f t="shared" ca="1" si="78"/>
        <v>0</v>
      </c>
      <c r="R304" s="20">
        <f t="shared" ca="1" si="79"/>
        <v>2.600879278960749E-3</v>
      </c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</row>
    <row r="305" spans="1:35" x14ac:dyDescent="0.2">
      <c r="A305" s="89"/>
      <c r="B305" s="89"/>
      <c r="C305" s="89"/>
      <c r="D305" s="91">
        <f t="shared" si="65"/>
        <v>0</v>
      </c>
      <c r="E305" s="91">
        <f t="shared" si="66"/>
        <v>0</v>
      </c>
      <c r="F305" s="33">
        <f t="shared" si="67"/>
        <v>0</v>
      </c>
      <c r="G305" s="33">
        <f t="shared" si="68"/>
        <v>0</v>
      </c>
      <c r="H305" s="33">
        <f t="shared" si="69"/>
        <v>0</v>
      </c>
      <c r="I305" s="33">
        <f t="shared" si="70"/>
        <v>0</v>
      </c>
      <c r="J305" s="33">
        <f t="shared" si="71"/>
        <v>0</v>
      </c>
      <c r="K305" s="33">
        <f t="shared" si="72"/>
        <v>0</v>
      </c>
      <c r="L305" s="33">
        <f t="shared" si="73"/>
        <v>0</v>
      </c>
      <c r="M305" s="33">
        <f t="shared" ca="1" si="74"/>
        <v>-2.600879278960749E-3</v>
      </c>
      <c r="N305" s="33">
        <f t="shared" ca="1" si="75"/>
        <v>0</v>
      </c>
      <c r="O305" s="92">
        <f t="shared" ca="1" si="76"/>
        <v>0</v>
      </c>
      <c r="P305" s="33">
        <f t="shared" ca="1" si="77"/>
        <v>0</v>
      </c>
      <c r="Q305" s="33">
        <f t="shared" ca="1" si="78"/>
        <v>0</v>
      </c>
      <c r="R305" s="20">
        <f t="shared" ca="1" si="79"/>
        <v>2.600879278960749E-3</v>
      </c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</row>
    <row r="306" spans="1:35" x14ac:dyDescent="0.2">
      <c r="A306" s="89"/>
      <c r="B306" s="89"/>
      <c r="C306" s="89"/>
      <c r="D306" s="91">
        <f t="shared" si="65"/>
        <v>0</v>
      </c>
      <c r="E306" s="91">
        <f t="shared" si="66"/>
        <v>0</v>
      </c>
      <c r="F306" s="33">
        <f t="shared" si="67"/>
        <v>0</v>
      </c>
      <c r="G306" s="33">
        <f t="shared" si="68"/>
        <v>0</v>
      </c>
      <c r="H306" s="33">
        <f t="shared" si="69"/>
        <v>0</v>
      </c>
      <c r="I306" s="33">
        <f t="shared" si="70"/>
        <v>0</v>
      </c>
      <c r="J306" s="33">
        <f t="shared" si="71"/>
        <v>0</v>
      </c>
      <c r="K306" s="33">
        <f t="shared" si="72"/>
        <v>0</v>
      </c>
      <c r="L306" s="33">
        <f t="shared" si="73"/>
        <v>0</v>
      </c>
      <c r="M306" s="33">
        <f t="shared" ca="1" si="74"/>
        <v>-2.600879278960749E-3</v>
      </c>
      <c r="N306" s="33">
        <f t="shared" ca="1" si="75"/>
        <v>0</v>
      </c>
      <c r="O306" s="92">
        <f t="shared" ca="1" si="76"/>
        <v>0</v>
      </c>
      <c r="P306" s="33">
        <f t="shared" ca="1" si="77"/>
        <v>0</v>
      </c>
      <c r="Q306" s="33">
        <f t="shared" ca="1" si="78"/>
        <v>0</v>
      </c>
      <c r="R306" s="20">
        <f t="shared" ca="1" si="79"/>
        <v>2.600879278960749E-3</v>
      </c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</row>
    <row r="307" spans="1:35" x14ac:dyDescent="0.2">
      <c r="A307" s="89"/>
      <c r="B307" s="89"/>
      <c r="C307" s="89"/>
      <c r="D307" s="91">
        <f t="shared" si="65"/>
        <v>0</v>
      </c>
      <c r="E307" s="91">
        <f t="shared" si="66"/>
        <v>0</v>
      </c>
      <c r="F307" s="33">
        <f t="shared" si="67"/>
        <v>0</v>
      </c>
      <c r="G307" s="33">
        <f t="shared" si="68"/>
        <v>0</v>
      </c>
      <c r="H307" s="33">
        <f t="shared" si="69"/>
        <v>0</v>
      </c>
      <c r="I307" s="33">
        <f t="shared" si="70"/>
        <v>0</v>
      </c>
      <c r="J307" s="33">
        <f t="shared" si="71"/>
        <v>0</v>
      </c>
      <c r="K307" s="33">
        <f t="shared" si="72"/>
        <v>0</v>
      </c>
      <c r="L307" s="33">
        <f t="shared" si="73"/>
        <v>0</v>
      </c>
      <c r="M307" s="33">
        <f t="shared" ca="1" si="74"/>
        <v>-2.600879278960749E-3</v>
      </c>
      <c r="N307" s="33">
        <f t="shared" ca="1" si="75"/>
        <v>0</v>
      </c>
      <c r="O307" s="92">
        <f t="shared" ca="1" si="76"/>
        <v>0</v>
      </c>
      <c r="P307" s="33">
        <f t="shared" ca="1" si="77"/>
        <v>0</v>
      </c>
      <c r="Q307" s="33">
        <f t="shared" ca="1" si="78"/>
        <v>0</v>
      </c>
      <c r="R307" s="20">
        <f t="shared" ca="1" si="79"/>
        <v>2.600879278960749E-3</v>
      </c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</row>
    <row r="308" spans="1:35" x14ac:dyDescent="0.2">
      <c r="A308" s="89"/>
      <c r="B308" s="89"/>
      <c r="C308" s="89"/>
      <c r="D308" s="91">
        <f t="shared" si="65"/>
        <v>0</v>
      </c>
      <c r="E308" s="91">
        <f t="shared" si="66"/>
        <v>0</v>
      </c>
      <c r="F308" s="33">
        <f t="shared" si="67"/>
        <v>0</v>
      </c>
      <c r="G308" s="33">
        <f t="shared" si="68"/>
        <v>0</v>
      </c>
      <c r="H308" s="33">
        <f t="shared" si="69"/>
        <v>0</v>
      </c>
      <c r="I308" s="33">
        <f t="shared" si="70"/>
        <v>0</v>
      </c>
      <c r="J308" s="33">
        <f t="shared" si="71"/>
        <v>0</v>
      </c>
      <c r="K308" s="33">
        <f t="shared" si="72"/>
        <v>0</v>
      </c>
      <c r="L308" s="33">
        <f t="shared" si="73"/>
        <v>0</v>
      </c>
      <c r="M308" s="33">
        <f t="shared" ca="1" si="74"/>
        <v>-2.600879278960749E-3</v>
      </c>
      <c r="N308" s="33">
        <f t="shared" ca="1" si="75"/>
        <v>0</v>
      </c>
      <c r="O308" s="92">
        <f t="shared" ca="1" si="76"/>
        <v>0</v>
      </c>
      <c r="P308" s="33">
        <f t="shared" ca="1" si="77"/>
        <v>0</v>
      </c>
      <c r="Q308" s="33">
        <f t="shared" ca="1" si="78"/>
        <v>0</v>
      </c>
      <c r="R308" s="20">
        <f t="shared" ca="1" si="79"/>
        <v>2.600879278960749E-3</v>
      </c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</row>
    <row r="309" spans="1:35" x14ac:dyDescent="0.2">
      <c r="A309" s="89"/>
      <c r="B309" s="89"/>
      <c r="C309" s="89"/>
      <c r="D309" s="91">
        <f t="shared" si="65"/>
        <v>0</v>
      </c>
      <c r="E309" s="91">
        <f t="shared" si="66"/>
        <v>0</v>
      </c>
      <c r="F309" s="33">
        <f t="shared" si="67"/>
        <v>0</v>
      </c>
      <c r="G309" s="33">
        <f t="shared" si="68"/>
        <v>0</v>
      </c>
      <c r="H309" s="33">
        <f t="shared" si="69"/>
        <v>0</v>
      </c>
      <c r="I309" s="33">
        <f t="shared" si="70"/>
        <v>0</v>
      </c>
      <c r="J309" s="33">
        <f t="shared" si="71"/>
        <v>0</v>
      </c>
      <c r="K309" s="33">
        <f t="shared" si="72"/>
        <v>0</v>
      </c>
      <c r="L309" s="33">
        <f t="shared" si="73"/>
        <v>0</v>
      </c>
      <c r="M309" s="33">
        <f t="shared" ca="1" si="74"/>
        <v>-2.600879278960749E-3</v>
      </c>
      <c r="N309" s="33">
        <f t="shared" ca="1" si="75"/>
        <v>0</v>
      </c>
      <c r="O309" s="92">
        <f t="shared" ca="1" si="76"/>
        <v>0</v>
      </c>
      <c r="P309" s="33">
        <f t="shared" ca="1" si="77"/>
        <v>0</v>
      </c>
      <c r="Q309" s="33">
        <f t="shared" ca="1" si="78"/>
        <v>0</v>
      </c>
      <c r="R309" s="20">
        <f t="shared" ca="1" si="79"/>
        <v>2.600879278960749E-3</v>
      </c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</row>
    <row r="310" spans="1:35" x14ac:dyDescent="0.2">
      <c r="A310" s="89"/>
      <c r="B310" s="89"/>
      <c r="C310" s="89"/>
      <c r="D310" s="91">
        <f t="shared" si="65"/>
        <v>0</v>
      </c>
      <c r="E310" s="91">
        <f t="shared" si="66"/>
        <v>0</v>
      </c>
      <c r="F310" s="33">
        <f t="shared" si="67"/>
        <v>0</v>
      </c>
      <c r="G310" s="33">
        <f t="shared" si="68"/>
        <v>0</v>
      </c>
      <c r="H310" s="33">
        <f t="shared" si="69"/>
        <v>0</v>
      </c>
      <c r="I310" s="33">
        <f t="shared" si="70"/>
        <v>0</v>
      </c>
      <c r="J310" s="33">
        <f t="shared" si="71"/>
        <v>0</v>
      </c>
      <c r="K310" s="33">
        <f t="shared" si="72"/>
        <v>0</v>
      </c>
      <c r="L310" s="33">
        <f t="shared" si="73"/>
        <v>0</v>
      </c>
      <c r="M310" s="33">
        <f t="shared" ca="1" si="74"/>
        <v>-2.600879278960749E-3</v>
      </c>
      <c r="N310" s="33">
        <f t="shared" ca="1" si="75"/>
        <v>0</v>
      </c>
      <c r="O310" s="92">
        <f t="shared" ca="1" si="76"/>
        <v>0</v>
      </c>
      <c r="P310" s="33">
        <f t="shared" ca="1" si="77"/>
        <v>0</v>
      </c>
      <c r="Q310" s="33">
        <f t="shared" ca="1" si="78"/>
        <v>0</v>
      </c>
      <c r="R310" s="20">
        <f t="shared" ca="1" si="79"/>
        <v>2.600879278960749E-3</v>
      </c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</row>
    <row r="311" spans="1:35" x14ac:dyDescent="0.2">
      <c r="A311" s="89"/>
      <c r="B311" s="89"/>
      <c r="C311" s="89"/>
      <c r="D311" s="91">
        <f t="shared" si="65"/>
        <v>0</v>
      </c>
      <c r="E311" s="91">
        <f t="shared" si="66"/>
        <v>0</v>
      </c>
      <c r="F311" s="33">
        <f t="shared" si="67"/>
        <v>0</v>
      </c>
      <c r="G311" s="33">
        <f t="shared" si="68"/>
        <v>0</v>
      </c>
      <c r="H311" s="33">
        <f t="shared" si="69"/>
        <v>0</v>
      </c>
      <c r="I311" s="33">
        <f t="shared" si="70"/>
        <v>0</v>
      </c>
      <c r="J311" s="33">
        <f t="shared" si="71"/>
        <v>0</v>
      </c>
      <c r="K311" s="33">
        <f t="shared" si="72"/>
        <v>0</v>
      </c>
      <c r="L311" s="33">
        <f t="shared" si="73"/>
        <v>0</v>
      </c>
      <c r="M311" s="33">
        <f t="shared" ca="1" si="74"/>
        <v>-2.600879278960749E-3</v>
      </c>
      <c r="N311" s="33">
        <f t="shared" ca="1" si="75"/>
        <v>0</v>
      </c>
      <c r="O311" s="92">
        <f t="shared" ca="1" si="76"/>
        <v>0</v>
      </c>
      <c r="P311" s="33">
        <f t="shared" ca="1" si="77"/>
        <v>0</v>
      </c>
      <c r="Q311" s="33">
        <f t="shared" ca="1" si="78"/>
        <v>0</v>
      </c>
      <c r="R311" s="20">
        <f t="shared" ca="1" si="79"/>
        <v>2.600879278960749E-3</v>
      </c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</row>
    <row r="312" spans="1:35" x14ac:dyDescent="0.2">
      <c r="A312" s="89"/>
      <c r="B312" s="89"/>
      <c r="C312" s="89"/>
      <c r="D312" s="91">
        <f t="shared" si="65"/>
        <v>0</v>
      </c>
      <c r="E312" s="91">
        <f t="shared" si="66"/>
        <v>0</v>
      </c>
      <c r="F312" s="33">
        <f t="shared" si="67"/>
        <v>0</v>
      </c>
      <c r="G312" s="33">
        <f t="shared" si="68"/>
        <v>0</v>
      </c>
      <c r="H312" s="33">
        <f t="shared" si="69"/>
        <v>0</v>
      </c>
      <c r="I312" s="33">
        <f t="shared" si="70"/>
        <v>0</v>
      </c>
      <c r="J312" s="33">
        <f t="shared" si="71"/>
        <v>0</v>
      </c>
      <c r="K312" s="33">
        <f t="shared" si="72"/>
        <v>0</v>
      </c>
      <c r="L312" s="33">
        <f t="shared" si="73"/>
        <v>0</v>
      </c>
      <c r="M312" s="33">
        <f t="shared" ca="1" si="74"/>
        <v>-2.600879278960749E-3</v>
      </c>
      <c r="N312" s="33">
        <f t="shared" ca="1" si="75"/>
        <v>0</v>
      </c>
      <c r="O312" s="92">
        <f t="shared" ca="1" si="76"/>
        <v>0</v>
      </c>
      <c r="P312" s="33">
        <f t="shared" ca="1" si="77"/>
        <v>0</v>
      </c>
      <c r="Q312" s="33">
        <f t="shared" ca="1" si="78"/>
        <v>0</v>
      </c>
      <c r="R312" s="20">
        <f t="shared" ca="1" si="79"/>
        <v>2.600879278960749E-3</v>
      </c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</row>
    <row r="313" spans="1:35" x14ac:dyDescent="0.2">
      <c r="A313" s="89"/>
      <c r="B313" s="89"/>
      <c r="C313" s="89"/>
      <c r="D313" s="91">
        <f t="shared" si="65"/>
        <v>0</v>
      </c>
      <c r="E313" s="91">
        <f t="shared" si="66"/>
        <v>0</v>
      </c>
      <c r="F313" s="33">
        <f t="shared" si="67"/>
        <v>0</v>
      </c>
      <c r="G313" s="33">
        <f t="shared" si="68"/>
        <v>0</v>
      </c>
      <c r="H313" s="33">
        <f t="shared" si="69"/>
        <v>0</v>
      </c>
      <c r="I313" s="33">
        <f t="shared" si="70"/>
        <v>0</v>
      </c>
      <c r="J313" s="33">
        <f t="shared" si="71"/>
        <v>0</v>
      </c>
      <c r="K313" s="33">
        <f t="shared" si="72"/>
        <v>0</v>
      </c>
      <c r="L313" s="33">
        <f t="shared" si="73"/>
        <v>0</v>
      </c>
      <c r="M313" s="33">
        <f t="shared" ca="1" si="74"/>
        <v>-2.600879278960749E-3</v>
      </c>
      <c r="N313" s="33">
        <f t="shared" ca="1" si="75"/>
        <v>0</v>
      </c>
      <c r="O313" s="92">
        <f t="shared" ca="1" si="76"/>
        <v>0</v>
      </c>
      <c r="P313" s="33">
        <f t="shared" ca="1" si="77"/>
        <v>0</v>
      </c>
      <c r="Q313" s="33">
        <f t="shared" ca="1" si="78"/>
        <v>0</v>
      </c>
      <c r="R313" s="20">
        <f t="shared" ca="1" si="79"/>
        <v>2.600879278960749E-3</v>
      </c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</row>
    <row r="314" spans="1:35" x14ac:dyDescent="0.2">
      <c r="A314" s="89"/>
      <c r="B314" s="89"/>
      <c r="C314" s="89"/>
      <c r="D314" s="91">
        <f t="shared" si="65"/>
        <v>0</v>
      </c>
      <c r="E314" s="91">
        <f t="shared" si="66"/>
        <v>0</v>
      </c>
      <c r="F314" s="33">
        <f t="shared" si="67"/>
        <v>0</v>
      </c>
      <c r="G314" s="33">
        <f t="shared" si="68"/>
        <v>0</v>
      </c>
      <c r="H314" s="33">
        <f t="shared" si="69"/>
        <v>0</v>
      </c>
      <c r="I314" s="33">
        <f t="shared" si="70"/>
        <v>0</v>
      </c>
      <c r="J314" s="33">
        <f t="shared" si="71"/>
        <v>0</v>
      </c>
      <c r="K314" s="33">
        <f t="shared" si="72"/>
        <v>0</v>
      </c>
      <c r="L314" s="33">
        <f t="shared" si="73"/>
        <v>0</v>
      </c>
      <c r="M314" s="33">
        <f t="shared" ca="1" si="74"/>
        <v>-2.600879278960749E-3</v>
      </c>
      <c r="N314" s="33">
        <f t="shared" ca="1" si="75"/>
        <v>0</v>
      </c>
      <c r="O314" s="92">
        <f t="shared" ca="1" si="76"/>
        <v>0</v>
      </c>
      <c r="P314" s="33">
        <f t="shared" ca="1" si="77"/>
        <v>0</v>
      </c>
      <c r="Q314" s="33">
        <f t="shared" ca="1" si="78"/>
        <v>0</v>
      </c>
      <c r="R314" s="20">
        <f t="shared" ca="1" si="79"/>
        <v>2.600879278960749E-3</v>
      </c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</row>
    <row r="315" spans="1:35" x14ac:dyDescent="0.2">
      <c r="A315" s="89"/>
      <c r="B315" s="89"/>
      <c r="C315" s="89"/>
      <c r="D315" s="91">
        <f t="shared" si="65"/>
        <v>0</v>
      </c>
      <c r="E315" s="91">
        <f t="shared" si="66"/>
        <v>0</v>
      </c>
      <c r="F315" s="33">
        <f t="shared" si="67"/>
        <v>0</v>
      </c>
      <c r="G315" s="33">
        <f t="shared" si="68"/>
        <v>0</v>
      </c>
      <c r="H315" s="33">
        <f t="shared" si="69"/>
        <v>0</v>
      </c>
      <c r="I315" s="33">
        <f t="shared" si="70"/>
        <v>0</v>
      </c>
      <c r="J315" s="33">
        <f t="shared" si="71"/>
        <v>0</v>
      </c>
      <c r="K315" s="33">
        <f t="shared" si="72"/>
        <v>0</v>
      </c>
      <c r="L315" s="33">
        <f t="shared" si="73"/>
        <v>0</v>
      </c>
      <c r="M315" s="33">
        <f t="shared" ca="1" si="74"/>
        <v>-2.600879278960749E-3</v>
      </c>
      <c r="N315" s="33">
        <f t="shared" ca="1" si="75"/>
        <v>0</v>
      </c>
      <c r="O315" s="92">
        <f t="shared" ca="1" si="76"/>
        <v>0</v>
      </c>
      <c r="P315" s="33">
        <f t="shared" ca="1" si="77"/>
        <v>0</v>
      </c>
      <c r="Q315" s="33">
        <f t="shared" ca="1" si="78"/>
        <v>0</v>
      </c>
      <c r="R315" s="20">
        <f t="shared" ca="1" si="79"/>
        <v>2.600879278960749E-3</v>
      </c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</row>
    <row r="316" spans="1:35" x14ac:dyDescent="0.2">
      <c r="A316" s="89"/>
      <c r="B316" s="89"/>
      <c r="C316" s="89"/>
      <c r="D316" s="91">
        <f t="shared" si="65"/>
        <v>0</v>
      </c>
      <c r="E316" s="91">
        <f t="shared" si="66"/>
        <v>0</v>
      </c>
      <c r="F316" s="33">
        <f t="shared" si="67"/>
        <v>0</v>
      </c>
      <c r="G316" s="33">
        <f t="shared" si="68"/>
        <v>0</v>
      </c>
      <c r="H316" s="33">
        <f t="shared" si="69"/>
        <v>0</v>
      </c>
      <c r="I316" s="33">
        <f t="shared" si="70"/>
        <v>0</v>
      </c>
      <c r="J316" s="33">
        <f t="shared" si="71"/>
        <v>0</v>
      </c>
      <c r="K316" s="33">
        <f t="shared" si="72"/>
        <v>0</v>
      </c>
      <c r="L316" s="33">
        <f t="shared" si="73"/>
        <v>0</v>
      </c>
      <c r="M316" s="33">
        <f t="shared" ca="1" si="74"/>
        <v>-2.600879278960749E-3</v>
      </c>
      <c r="N316" s="33">
        <f t="shared" ca="1" si="75"/>
        <v>0</v>
      </c>
      <c r="O316" s="92">
        <f t="shared" ca="1" si="76"/>
        <v>0</v>
      </c>
      <c r="P316" s="33">
        <f t="shared" ca="1" si="77"/>
        <v>0</v>
      </c>
      <c r="Q316" s="33">
        <f t="shared" ca="1" si="78"/>
        <v>0</v>
      </c>
      <c r="R316" s="20">
        <f t="shared" ca="1" si="79"/>
        <v>2.600879278960749E-3</v>
      </c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</row>
    <row r="317" spans="1:35" x14ac:dyDescent="0.2">
      <c r="A317" s="89"/>
      <c r="B317" s="89"/>
      <c r="C317" s="89"/>
      <c r="D317" s="91">
        <f t="shared" si="65"/>
        <v>0</v>
      </c>
      <c r="E317" s="91">
        <f t="shared" si="66"/>
        <v>0</v>
      </c>
      <c r="F317" s="33">
        <f t="shared" si="67"/>
        <v>0</v>
      </c>
      <c r="G317" s="33">
        <f t="shared" si="68"/>
        <v>0</v>
      </c>
      <c r="H317" s="33">
        <f t="shared" si="69"/>
        <v>0</v>
      </c>
      <c r="I317" s="33">
        <f t="shared" si="70"/>
        <v>0</v>
      </c>
      <c r="J317" s="33">
        <f t="shared" si="71"/>
        <v>0</v>
      </c>
      <c r="K317" s="33">
        <f t="shared" si="72"/>
        <v>0</v>
      </c>
      <c r="L317" s="33">
        <f t="shared" si="73"/>
        <v>0</v>
      </c>
      <c r="M317" s="33">
        <f t="shared" ca="1" si="74"/>
        <v>-2.600879278960749E-3</v>
      </c>
      <c r="N317" s="33">
        <f t="shared" ca="1" si="75"/>
        <v>0</v>
      </c>
      <c r="O317" s="92">
        <f t="shared" ca="1" si="76"/>
        <v>0</v>
      </c>
      <c r="P317" s="33">
        <f t="shared" ca="1" si="77"/>
        <v>0</v>
      </c>
      <c r="Q317" s="33">
        <f t="shared" ca="1" si="78"/>
        <v>0</v>
      </c>
      <c r="R317" s="20">
        <f t="shared" ca="1" si="79"/>
        <v>2.600879278960749E-3</v>
      </c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</row>
    <row r="318" spans="1:35" x14ac:dyDescent="0.2">
      <c r="A318" s="89"/>
      <c r="B318" s="89"/>
      <c r="C318" s="89"/>
      <c r="D318" s="91">
        <f t="shared" si="65"/>
        <v>0</v>
      </c>
      <c r="E318" s="91">
        <f t="shared" si="66"/>
        <v>0</v>
      </c>
      <c r="F318" s="33">
        <f t="shared" si="67"/>
        <v>0</v>
      </c>
      <c r="G318" s="33">
        <f t="shared" si="68"/>
        <v>0</v>
      </c>
      <c r="H318" s="33">
        <f t="shared" si="69"/>
        <v>0</v>
      </c>
      <c r="I318" s="33">
        <f t="shared" si="70"/>
        <v>0</v>
      </c>
      <c r="J318" s="33">
        <f t="shared" si="71"/>
        <v>0</v>
      </c>
      <c r="K318" s="33">
        <f t="shared" si="72"/>
        <v>0</v>
      </c>
      <c r="L318" s="33">
        <f t="shared" si="73"/>
        <v>0</v>
      </c>
      <c r="M318" s="33">
        <f t="shared" ca="1" si="74"/>
        <v>-2.600879278960749E-3</v>
      </c>
      <c r="N318" s="33">
        <f t="shared" ca="1" si="75"/>
        <v>0</v>
      </c>
      <c r="O318" s="92">
        <f t="shared" ca="1" si="76"/>
        <v>0</v>
      </c>
      <c r="P318" s="33">
        <f t="shared" ca="1" si="77"/>
        <v>0</v>
      </c>
      <c r="Q318" s="33">
        <f t="shared" ca="1" si="78"/>
        <v>0</v>
      </c>
      <c r="R318" s="20">
        <f t="shared" ca="1" si="79"/>
        <v>2.600879278960749E-3</v>
      </c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</row>
    <row r="319" spans="1:35" x14ac:dyDescent="0.2">
      <c r="A319" s="89"/>
      <c r="B319" s="89"/>
      <c r="C319" s="89"/>
      <c r="D319" s="91">
        <f t="shared" si="65"/>
        <v>0</v>
      </c>
      <c r="E319" s="91">
        <f t="shared" si="66"/>
        <v>0</v>
      </c>
      <c r="F319" s="33">
        <f t="shared" si="67"/>
        <v>0</v>
      </c>
      <c r="G319" s="33">
        <f t="shared" si="68"/>
        <v>0</v>
      </c>
      <c r="H319" s="33">
        <f t="shared" si="69"/>
        <v>0</v>
      </c>
      <c r="I319" s="33">
        <f t="shared" si="70"/>
        <v>0</v>
      </c>
      <c r="J319" s="33">
        <f t="shared" si="71"/>
        <v>0</v>
      </c>
      <c r="K319" s="33">
        <f t="shared" si="72"/>
        <v>0</v>
      </c>
      <c r="L319" s="33">
        <f t="shared" si="73"/>
        <v>0</v>
      </c>
      <c r="M319" s="33">
        <f t="shared" ca="1" si="74"/>
        <v>-2.600879278960749E-3</v>
      </c>
      <c r="N319" s="33">
        <f t="shared" ca="1" si="75"/>
        <v>0</v>
      </c>
      <c r="O319" s="92">
        <f t="shared" ca="1" si="76"/>
        <v>0</v>
      </c>
      <c r="P319" s="33">
        <f t="shared" ca="1" si="77"/>
        <v>0</v>
      </c>
      <c r="Q319" s="33">
        <f t="shared" ca="1" si="78"/>
        <v>0</v>
      </c>
      <c r="R319" s="20">
        <f t="shared" ca="1" si="79"/>
        <v>2.600879278960749E-3</v>
      </c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</row>
    <row r="320" spans="1:35" x14ac:dyDescent="0.2">
      <c r="A320" s="89"/>
      <c r="B320" s="89"/>
      <c r="C320" s="89"/>
      <c r="D320" s="91">
        <f t="shared" si="65"/>
        <v>0</v>
      </c>
      <c r="E320" s="91">
        <f t="shared" si="66"/>
        <v>0</v>
      </c>
      <c r="F320" s="33">
        <f t="shared" si="67"/>
        <v>0</v>
      </c>
      <c r="G320" s="33">
        <f t="shared" si="68"/>
        <v>0</v>
      </c>
      <c r="H320" s="33">
        <f t="shared" si="69"/>
        <v>0</v>
      </c>
      <c r="I320" s="33">
        <f t="shared" si="70"/>
        <v>0</v>
      </c>
      <c r="J320" s="33">
        <f t="shared" si="71"/>
        <v>0</v>
      </c>
      <c r="K320" s="33">
        <f t="shared" si="72"/>
        <v>0</v>
      </c>
      <c r="L320" s="33">
        <f t="shared" si="73"/>
        <v>0</v>
      </c>
      <c r="M320" s="33">
        <f t="shared" ca="1" si="74"/>
        <v>-2.600879278960749E-3</v>
      </c>
      <c r="N320" s="33">
        <f t="shared" ca="1" si="75"/>
        <v>0</v>
      </c>
      <c r="O320" s="92">
        <f t="shared" ca="1" si="76"/>
        <v>0</v>
      </c>
      <c r="P320" s="33">
        <f t="shared" ca="1" si="77"/>
        <v>0</v>
      </c>
      <c r="Q320" s="33">
        <f t="shared" ca="1" si="78"/>
        <v>0</v>
      </c>
      <c r="R320" s="20">
        <f t="shared" ca="1" si="79"/>
        <v>2.600879278960749E-3</v>
      </c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</row>
    <row r="321" spans="1:35" x14ac:dyDescent="0.2">
      <c r="A321" s="89"/>
      <c r="B321" s="89"/>
      <c r="C321" s="89"/>
      <c r="D321" s="91">
        <f t="shared" si="65"/>
        <v>0</v>
      </c>
      <c r="E321" s="91">
        <f t="shared" si="66"/>
        <v>0</v>
      </c>
      <c r="F321" s="33">
        <f t="shared" si="67"/>
        <v>0</v>
      </c>
      <c r="G321" s="33">
        <f t="shared" si="68"/>
        <v>0</v>
      </c>
      <c r="H321" s="33">
        <f t="shared" si="69"/>
        <v>0</v>
      </c>
      <c r="I321" s="33">
        <f t="shared" si="70"/>
        <v>0</v>
      </c>
      <c r="J321" s="33">
        <f t="shared" si="71"/>
        <v>0</v>
      </c>
      <c r="K321" s="33">
        <f t="shared" si="72"/>
        <v>0</v>
      </c>
      <c r="L321" s="33">
        <f t="shared" si="73"/>
        <v>0</v>
      </c>
      <c r="M321" s="33">
        <f t="shared" ca="1" si="74"/>
        <v>-2.600879278960749E-3</v>
      </c>
      <c r="N321" s="33">
        <f t="shared" ca="1" si="75"/>
        <v>0</v>
      </c>
      <c r="O321" s="92">
        <f t="shared" ca="1" si="76"/>
        <v>0</v>
      </c>
      <c r="P321" s="33">
        <f t="shared" ca="1" si="77"/>
        <v>0</v>
      </c>
      <c r="Q321" s="33">
        <f t="shared" ca="1" si="78"/>
        <v>0</v>
      </c>
      <c r="R321" s="20">
        <f t="shared" ca="1" si="79"/>
        <v>2.600879278960749E-3</v>
      </c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</row>
    <row r="322" spans="1:35" x14ac:dyDescent="0.2">
      <c r="A322" s="89"/>
      <c r="B322" s="89"/>
      <c r="C322" s="89"/>
      <c r="D322" s="91">
        <f t="shared" si="65"/>
        <v>0</v>
      </c>
      <c r="E322" s="91">
        <f t="shared" si="66"/>
        <v>0</v>
      </c>
      <c r="F322" s="33">
        <f t="shared" si="67"/>
        <v>0</v>
      </c>
      <c r="G322" s="33">
        <f t="shared" si="68"/>
        <v>0</v>
      </c>
      <c r="H322" s="33">
        <f t="shared" si="69"/>
        <v>0</v>
      </c>
      <c r="I322" s="33">
        <f t="shared" si="70"/>
        <v>0</v>
      </c>
      <c r="J322" s="33">
        <f t="shared" si="71"/>
        <v>0</v>
      </c>
      <c r="K322" s="33">
        <f t="shared" si="72"/>
        <v>0</v>
      </c>
      <c r="L322" s="33">
        <f t="shared" si="73"/>
        <v>0</v>
      </c>
      <c r="M322" s="33">
        <f t="shared" ca="1" si="74"/>
        <v>-2.600879278960749E-3</v>
      </c>
      <c r="N322" s="33">
        <f t="shared" ca="1" si="75"/>
        <v>0</v>
      </c>
      <c r="O322" s="92">
        <f t="shared" ca="1" si="76"/>
        <v>0</v>
      </c>
      <c r="P322" s="33">
        <f t="shared" ca="1" si="77"/>
        <v>0</v>
      </c>
      <c r="Q322" s="33">
        <f t="shared" ca="1" si="78"/>
        <v>0</v>
      </c>
      <c r="R322" s="20">
        <f t="shared" ca="1" si="79"/>
        <v>2.600879278960749E-3</v>
      </c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</row>
    <row r="323" spans="1:35" x14ac:dyDescent="0.2">
      <c r="A323" s="89"/>
      <c r="B323" s="89"/>
      <c r="C323" s="89"/>
      <c r="D323" s="91">
        <f t="shared" si="65"/>
        <v>0</v>
      </c>
      <c r="E323" s="91">
        <f t="shared" si="66"/>
        <v>0</v>
      </c>
      <c r="F323" s="33">
        <f t="shared" si="67"/>
        <v>0</v>
      </c>
      <c r="G323" s="33">
        <f t="shared" si="68"/>
        <v>0</v>
      </c>
      <c r="H323" s="33">
        <f t="shared" si="69"/>
        <v>0</v>
      </c>
      <c r="I323" s="33">
        <f t="shared" si="70"/>
        <v>0</v>
      </c>
      <c r="J323" s="33">
        <f t="shared" si="71"/>
        <v>0</v>
      </c>
      <c r="K323" s="33">
        <f t="shared" si="72"/>
        <v>0</v>
      </c>
      <c r="L323" s="33">
        <f t="shared" si="73"/>
        <v>0</v>
      </c>
      <c r="M323" s="33">
        <f t="shared" ca="1" si="74"/>
        <v>-2.600879278960749E-3</v>
      </c>
      <c r="N323" s="33">
        <f t="shared" ca="1" si="75"/>
        <v>0</v>
      </c>
      <c r="O323" s="92">
        <f t="shared" ca="1" si="76"/>
        <v>0</v>
      </c>
      <c r="P323" s="33">
        <f t="shared" ca="1" si="77"/>
        <v>0</v>
      </c>
      <c r="Q323" s="33">
        <f t="shared" ca="1" si="78"/>
        <v>0</v>
      </c>
      <c r="R323" s="20">
        <f t="shared" ca="1" si="79"/>
        <v>2.600879278960749E-3</v>
      </c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</row>
    <row r="324" spans="1:35" x14ac:dyDescent="0.2">
      <c r="A324" s="89"/>
      <c r="B324" s="89"/>
      <c r="C324" s="89"/>
      <c r="D324" s="91">
        <f t="shared" si="65"/>
        <v>0</v>
      </c>
      <c r="E324" s="91">
        <f t="shared" si="66"/>
        <v>0</v>
      </c>
      <c r="F324" s="33">
        <f t="shared" si="67"/>
        <v>0</v>
      </c>
      <c r="G324" s="33">
        <f t="shared" si="68"/>
        <v>0</v>
      </c>
      <c r="H324" s="33">
        <f t="shared" si="69"/>
        <v>0</v>
      </c>
      <c r="I324" s="33">
        <f t="shared" si="70"/>
        <v>0</v>
      </c>
      <c r="J324" s="33">
        <f t="shared" si="71"/>
        <v>0</v>
      </c>
      <c r="K324" s="33">
        <f t="shared" si="72"/>
        <v>0</v>
      </c>
      <c r="L324" s="33">
        <f t="shared" si="73"/>
        <v>0</v>
      </c>
      <c r="M324" s="33">
        <f t="shared" ca="1" si="74"/>
        <v>-2.600879278960749E-3</v>
      </c>
      <c r="N324" s="33">
        <f t="shared" ca="1" si="75"/>
        <v>0</v>
      </c>
      <c r="O324" s="92">
        <f t="shared" ca="1" si="76"/>
        <v>0</v>
      </c>
      <c r="P324" s="33">
        <f t="shared" ca="1" si="77"/>
        <v>0</v>
      </c>
      <c r="Q324" s="33">
        <f t="shared" ca="1" si="78"/>
        <v>0</v>
      </c>
      <c r="R324" s="20">
        <f t="shared" ca="1" si="79"/>
        <v>2.600879278960749E-3</v>
      </c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</row>
    <row r="325" spans="1:35" x14ac:dyDescent="0.2">
      <c r="A325" s="89"/>
      <c r="B325" s="89"/>
      <c r="C325" s="89"/>
      <c r="D325" s="91">
        <f t="shared" si="65"/>
        <v>0</v>
      </c>
      <c r="E325" s="91">
        <f t="shared" si="66"/>
        <v>0</v>
      </c>
      <c r="F325" s="33">
        <f t="shared" si="67"/>
        <v>0</v>
      </c>
      <c r="G325" s="33">
        <f t="shared" si="68"/>
        <v>0</v>
      </c>
      <c r="H325" s="33">
        <f t="shared" si="69"/>
        <v>0</v>
      </c>
      <c r="I325" s="33">
        <f t="shared" si="70"/>
        <v>0</v>
      </c>
      <c r="J325" s="33">
        <f t="shared" si="71"/>
        <v>0</v>
      </c>
      <c r="K325" s="33">
        <f t="shared" si="72"/>
        <v>0</v>
      </c>
      <c r="L325" s="33">
        <f t="shared" si="73"/>
        <v>0</v>
      </c>
      <c r="M325" s="33">
        <f t="shared" ca="1" si="74"/>
        <v>-2.600879278960749E-3</v>
      </c>
      <c r="N325" s="33">
        <f t="shared" ca="1" si="75"/>
        <v>0</v>
      </c>
      <c r="O325" s="92">
        <f t="shared" ca="1" si="76"/>
        <v>0</v>
      </c>
      <c r="P325" s="33">
        <f t="shared" ca="1" si="77"/>
        <v>0</v>
      </c>
      <c r="Q325" s="33">
        <f t="shared" ca="1" si="78"/>
        <v>0</v>
      </c>
      <c r="R325" s="20">
        <f t="shared" ca="1" si="79"/>
        <v>2.600879278960749E-3</v>
      </c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</row>
    <row r="326" spans="1:35" x14ac:dyDescent="0.2">
      <c r="A326" s="89"/>
      <c r="B326" s="89"/>
      <c r="C326" s="89"/>
      <c r="D326" s="91">
        <f t="shared" si="65"/>
        <v>0</v>
      </c>
      <c r="E326" s="91">
        <f t="shared" si="66"/>
        <v>0</v>
      </c>
      <c r="F326" s="33">
        <f t="shared" si="67"/>
        <v>0</v>
      </c>
      <c r="G326" s="33">
        <f t="shared" si="68"/>
        <v>0</v>
      </c>
      <c r="H326" s="33">
        <f t="shared" si="69"/>
        <v>0</v>
      </c>
      <c r="I326" s="33">
        <f t="shared" si="70"/>
        <v>0</v>
      </c>
      <c r="J326" s="33">
        <f t="shared" si="71"/>
        <v>0</v>
      </c>
      <c r="K326" s="33">
        <f t="shared" si="72"/>
        <v>0</v>
      </c>
      <c r="L326" s="33">
        <f t="shared" si="73"/>
        <v>0</v>
      </c>
      <c r="M326" s="33">
        <f t="shared" ca="1" si="74"/>
        <v>-2.600879278960749E-3</v>
      </c>
      <c r="N326" s="33">
        <f t="shared" ca="1" si="75"/>
        <v>0</v>
      </c>
      <c r="O326" s="92">
        <f t="shared" ca="1" si="76"/>
        <v>0</v>
      </c>
      <c r="P326" s="33">
        <f t="shared" ca="1" si="77"/>
        <v>0</v>
      </c>
      <c r="Q326" s="33">
        <f t="shared" ca="1" si="78"/>
        <v>0</v>
      </c>
      <c r="R326" s="20">
        <f t="shared" ca="1" si="79"/>
        <v>2.600879278960749E-3</v>
      </c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</row>
    <row r="327" spans="1:35" x14ac:dyDescent="0.2">
      <c r="A327" s="89"/>
      <c r="B327" s="89"/>
      <c r="C327" s="89"/>
      <c r="D327" s="91">
        <f t="shared" si="65"/>
        <v>0</v>
      </c>
      <c r="E327" s="91">
        <f t="shared" si="66"/>
        <v>0</v>
      </c>
      <c r="F327" s="33">
        <f t="shared" si="67"/>
        <v>0</v>
      </c>
      <c r="G327" s="33">
        <f t="shared" si="68"/>
        <v>0</v>
      </c>
      <c r="H327" s="33">
        <f t="shared" si="69"/>
        <v>0</v>
      </c>
      <c r="I327" s="33">
        <f t="shared" si="70"/>
        <v>0</v>
      </c>
      <c r="J327" s="33">
        <f t="shared" si="71"/>
        <v>0</v>
      </c>
      <c r="K327" s="33">
        <f t="shared" si="72"/>
        <v>0</v>
      </c>
      <c r="L327" s="33">
        <f t="shared" si="73"/>
        <v>0</v>
      </c>
      <c r="M327" s="33">
        <f t="shared" ca="1" si="74"/>
        <v>-2.600879278960749E-3</v>
      </c>
      <c r="N327" s="33">
        <f t="shared" ca="1" si="75"/>
        <v>0</v>
      </c>
      <c r="O327" s="92">
        <f t="shared" ca="1" si="76"/>
        <v>0</v>
      </c>
      <c r="P327" s="33">
        <f t="shared" ca="1" si="77"/>
        <v>0</v>
      </c>
      <c r="Q327" s="33">
        <f t="shared" ca="1" si="78"/>
        <v>0</v>
      </c>
      <c r="R327" s="20">
        <f t="shared" ca="1" si="79"/>
        <v>2.600879278960749E-3</v>
      </c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</row>
    <row r="328" spans="1:35" x14ac:dyDescent="0.2">
      <c r="A328" s="89"/>
      <c r="B328" s="89"/>
      <c r="C328" s="89"/>
      <c r="D328" s="91">
        <f t="shared" si="65"/>
        <v>0</v>
      </c>
      <c r="E328" s="91">
        <f t="shared" si="66"/>
        <v>0</v>
      </c>
      <c r="F328" s="33">
        <f t="shared" si="67"/>
        <v>0</v>
      </c>
      <c r="G328" s="33">
        <f t="shared" si="68"/>
        <v>0</v>
      </c>
      <c r="H328" s="33">
        <f t="shared" si="69"/>
        <v>0</v>
      </c>
      <c r="I328" s="33">
        <f t="shared" si="70"/>
        <v>0</v>
      </c>
      <c r="J328" s="33">
        <f t="shared" si="71"/>
        <v>0</v>
      </c>
      <c r="K328" s="33">
        <f t="shared" si="72"/>
        <v>0</v>
      </c>
      <c r="L328" s="33">
        <f t="shared" si="73"/>
        <v>0</v>
      </c>
      <c r="M328" s="33">
        <f t="shared" ca="1" si="74"/>
        <v>-2.600879278960749E-3</v>
      </c>
      <c r="N328" s="33">
        <f t="shared" ca="1" si="75"/>
        <v>0</v>
      </c>
      <c r="O328" s="92">
        <f t="shared" ca="1" si="76"/>
        <v>0</v>
      </c>
      <c r="P328" s="33">
        <f t="shared" ca="1" si="77"/>
        <v>0</v>
      </c>
      <c r="Q328" s="33">
        <f t="shared" ca="1" si="78"/>
        <v>0</v>
      </c>
      <c r="R328" s="20">
        <f t="shared" ca="1" si="79"/>
        <v>2.600879278960749E-3</v>
      </c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</row>
    <row r="329" spans="1:35" x14ac:dyDescent="0.2">
      <c r="A329" s="89"/>
      <c r="B329" s="89"/>
      <c r="C329" s="89"/>
      <c r="D329" s="91">
        <f t="shared" si="65"/>
        <v>0</v>
      </c>
      <c r="E329" s="91">
        <f t="shared" si="66"/>
        <v>0</v>
      </c>
      <c r="F329" s="33">
        <f t="shared" si="67"/>
        <v>0</v>
      </c>
      <c r="G329" s="33">
        <f t="shared" si="68"/>
        <v>0</v>
      </c>
      <c r="H329" s="33">
        <f t="shared" si="69"/>
        <v>0</v>
      </c>
      <c r="I329" s="33">
        <f t="shared" si="70"/>
        <v>0</v>
      </c>
      <c r="J329" s="33">
        <f t="shared" si="71"/>
        <v>0</v>
      </c>
      <c r="K329" s="33">
        <f t="shared" si="72"/>
        <v>0</v>
      </c>
      <c r="L329" s="33">
        <f t="shared" si="73"/>
        <v>0</v>
      </c>
      <c r="M329" s="33">
        <f t="shared" ca="1" si="74"/>
        <v>-2.600879278960749E-3</v>
      </c>
      <c r="N329" s="33">
        <f t="shared" ca="1" si="75"/>
        <v>0</v>
      </c>
      <c r="O329" s="92">
        <f t="shared" ca="1" si="76"/>
        <v>0</v>
      </c>
      <c r="P329" s="33">
        <f t="shared" ca="1" si="77"/>
        <v>0</v>
      </c>
      <c r="Q329" s="33">
        <f t="shared" ca="1" si="78"/>
        <v>0</v>
      </c>
      <c r="R329" s="20">
        <f t="shared" ca="1" si="79"/>
        <v>2.600879278960749E-3</v>
      </c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</row>
    <row r="330" spans="1:35" x14ac:dyDescent="0.2">
      <c r="A330" s="89"/>
      <c r="B330" s="89"/>
      <c r="C330" s="89"/>
      <c r="D330" s="91">
        <f t="shared" si="65"/>
        <v>0</v>
      </c>
      <c r="E330" s="91">
        <f t="shared" si="66"/>
        <v>0</v>
      </c>
      <c r="F330" s="33">
        <f t="shared" si="67"/>
        <v>0</v>
      </c>
      <c r="G330" s="33">
        <f t="shared" si="68"/>
        <v>0</v>
      </c>
      <c r="H330" s="33">
        <f t="shared" si="69"/>
        <v>0</v>
      </c>
      <c r="I330" s="33">
        <f t="shared" si="70"/>
        <v>0</v>
      </c>
      <c r="J330" s="33">
        <f t="shared" si="71"/>
        <v>0</v>
      </c>
      <c r="K330" s="33">
        <f t="shared" si="72"/>
        <v>0</v>
      </c>
      <c r="L330" s="33">
        <f t="shared" si="73"/>
        <v>0</v>
      </c>
      <c r="M330" s="33">
        <f t="shared" ca="1" si="74"/>
        <v>-2.600879278960749E-3</v>
      </c>
      <c r="N330" s="33">
        <f t="shared" ca="1" si="75"/>
        <v>0</v>
      </c>
      <c r="O330" s="92">
        <f t="shared" ca="1" si="76"/>
        <v>0</v>
      </c>
      <c r="P330" s="33">
        <f t="shared" ca="1" si="77"/>
        <v>0</v>
      </c>
      <c r="Q330" s="33">
        <f t="shared" ca="1" si="78"/>
        <v>0</v>
      </c>
      <c r="R330" s="20">
        <f t="shared" ca="1" si="79"/>
        <v>2.600879278960749E-3</v>
      </c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</row>
    <row r="331" spans="1:35" x14ac:dyDescent="0.2">
      <c r="A331" s="89"/>
      <c r="B331" s="89"/>
      <c r="C331" s="89"/>
      <c r="D331" s="91">
        <f t="shared" si="65"/>
        <v>0</v>
      </c>
      <c r="E331" s="91">
        <f t="shared" si="66"/>
        <v>0</v>
      </c>
      <c r="F331" s="33">
        <f t="shared" si="67"/>
        <v>0</v>
      </c>
      <c r="G331" s="33">
        <f t="shared" si="68"/>
        <v>0</v>
      </c>
      <c r="H331" s="33">
        <f t="shared" si="69"/>
        <v>0</v>
      </c>
      <c r="I331" s="33">
        <f t="shared" si="70"/>
        <v>0</v>
      </c>
      <c r="J331" s="33">
        <f t="shared" si="71"/>
        <v>0</v>
      </c>
      <c r="K331" s="33">
        <f t="shared" si="72"/>
        <v>0</v>
      </c>
      <c r="L331" s="33">
        <f t="shared" si="73"/>
        <v>0</v>
      </c>
      <c r="M331" s="33">
        <f t="shared" ca="1" si="74"/>
        <v>-2.600879278960749E-3</v>
      </c>
      <c r="N331" s="33">
        <f t="shared" ca="1" si="75"/>
        <v>0</v>
      </c>
      <c r="O331" s="92">
        <f t="shared" ca="1" si="76"/>
        <v>0</v>
      </c>
      <c r="P331" s="33">
        <f t="shared" ca="1" si="77"/>
        <v>0</v>
      </c>
      <c r="Q331" s="33">
        <f t="shared" ca="1" si="78"/>
        <v>0</v>
      </c>
      <c r="R331" s="20">
        <f t="shared" ca="1" si="79"/>
        <v>2.600879278960749E-3</v>
      </c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</row>
    <row r="332" spans="1:35" x14ac:dyDescent="0.2">
      <c r="A332" s="89"/>
      <c r="B332" s="89"/>
      <c r="C332" s="89"/>
      <c r="D332" s="91">
        <f t="shared" si="65"/>
        <v>0</v>
      </c>
      <c r="E332" s="91">
        <f t="shared" si="66"/>
        <v>0</v>
      </c>
      <c r="F332" s="33">
        <f t="shared" si="67"/>
        <v>0</v>
      </c>
      <c r="G332" s="33">
        <f t="shared" si="68"/>
        <v>0</v>
      </c>
      <c r="H332" s="33">
        <f t="shared" si="69"/>
        <v>0</v>
      </c>
      <c r="I332" s="33">
        <f t="shared" si="70"/>
        <v>0</v>
      </c>
      <c r="J332" s="33">
        <f t="shared" si="71"/>
        <v>0</v>
      </c>
      <c r="K332" s="33">
        <f t="shared" si="72"/>
        <v>0</v>
      </c>
      <c r="L332" s="33">
        <f t="shared" si="73"/>
        <v>0</v>
      </c>
      <c r="M332" s="33">
        <f t="shared" ca="1" si="74"/>
        <v>-2.600879278960749E-3</v>
      </c>
      <c r="N332" s="33">
        <f t="shared" ca="1" si="75"/>
        <v>0</v>
      </c>
      <c r="O332" s="92">
        <f t="shared" ca="1" si="76"/>
        <v>0</v>
      </c>
      <c r="P332" s="33">
        <f t="shared" ca="1" si="77"/>
        <v>0</v>
      </c>
      <c r="Q332" s="33">
        <f t="shared" ca="1" si="78"/>
        <v>0</v>
      </c>
      <c r="R332" s="20">
        <f t="shared" ca="1" si="79"/>
        <v>2.600879278960749E-3</v>
      </c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</row>
    <row r="333" spans="1:35" x14ac:dyDescent="0.2">
      <c r="A333" s="89"/>
      <c r="B333" s="89"/>
      <c r="C333" s="89"/>
      <c r="D333" s="91">
        <f t="shared" si="65"/>
        <v>0</v>
      </c>
      <c r="E333" s="91">
        <f t="shared" si="66"/>
        <v>0</v>
      </c>
      <c r="F333" s="33">
        <f t="shared" si="67"/>
        <v>0</v>
      </c>
      <c r="G333" s="33">
        <f t="shared" si="68"/>
        <v>0</v>
      </c>
      <c r="H333" s="33">
        <f t="shared" si="69"/>
        <v>0</v>
      </c>
      <c r="I333" s="33">
        <f t="shared" si="70"/>
        <v>0</v>
      </c>
      <c r="J333" s="33">
        <f t="shared" si="71"/>
        <v>0</v>
      </c>
      <c r="K333" s="33">
        <f t="shared" si="72"/>
        <v>0</v>
      </c>
      <c r="L333" s="33">
        <f t="shared" si="73"/>
        <v>0</v>
      </c>
      <c r="M333" s="33">
        <f t="shared" ca="1" si="74"/>
        <v>-2.600879278960749E-3</v>
      </c>
      <c r="N333" s="33">
        <f t="shared" ca="1" si="75"/>
        <v>0</v>
      </c>
      <c r="O333" s="92">
        <f t="shared" ca="1" si="76"/>
        <v>0</v>
      </c>
      <c r="P333" s="33">
        <f t="shared" ca="1" si="77"/>
        <v>0</v>
      </c>
      <c r="Q333" s="33">
        <f t="shared" ca="1" si="78"/>
        <v>0</v>
      </c>
      <c r="R333" s="20">
        <f t="shared" ca="1" si="79"/>
        <v>2.600879278960749E-3</v>
      </c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</row>
    <row r="334" spans="1:35" x14ac:dyDescent="0.2">
      <c r="A334" s="89"/>
      <c r="B334" s="89"/>
      <c r="C334" s="89"/>
      <c r="D334" s="91">
        <f t="shared" si="65"/>
        <v>0</v>
      </c>
      <c r="E334" s="91">
        <f t="shared" si="66"/>
        <v>0</v>
      </c>
      <c r="F334" s="33">
        <f t="shared" si="67"/>
        <v>0</v>
      </c>
      <c r="G334" s="33">
        <f t="shared" si="68"/>
        <v>0</v>
      </c>
      <c r="H334" s="33">
        <f t="shared" si="69"/>
        <v>0</v>
      </c>
      <c r="I334" s="33">
        <f t="shared" si="70"/>
        <v>0</v>
      </c>
      <c r="J334" s="33">
        <f t="shared" si="71"/>
        <v>0</v>
      </c>
      <c r="K334" s="33">
        <f t="shared" si="72"/>
        <v>0</v>
      </c>
      <c r="L334" s="33">
        <f t="shared" si="73"/>
        <v>0</v>
      </c>
      <c r="M334" s="33">
        <f t="shared" ca="1" si="74"/>
        <v>-2.600879278960749E-3</v>
      </c>
      <c r="N334" s="33">
        <f t="shared" ca="1" si="75"/>
        <v>0</v>
      </c>
      <c r="O334" s="92">
        <f t="shared" ca="1" si="76"/>
        <v>0</v>
      </c>
      <c r="P334" s="33">
        <f t="shared" ca="1" si="77"/>
        <v>0</v>
      </c>
      <c r="Q334" s="33">
        <f t="shared" ca="1" si="78"/>
        <v>0</v>
      </c>
      <c r="R334" s="20">
        <f t="shared" ca="1" si="79"/>
        <v>2.600879278960749E-3</v>
      </c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</row>
    <row r="335" spans="1:35" x14ac:dyDescent="0.2">
      <c r="A335" s="89"/>
      <c r="B335" s="89"/>
      <c r="C335" s="89"/>
      <c r="D335" s="91">
        <f t="shared" si="65"/>
        <v>0</v>
      </c>
      <c r="E335" s="91">
        <f t="shared" si="66"/>
        <v>0</v>
      </c>
      <c r="F335" s="33">
        <f t="shared" si="67"/>
        <v>0</v>
      </c>
      <c r="G335" s="33">
        <f t="shared" si="68"/>
        <v>0</v>
      </c>
      <c r="H335" s="33">
        <f t="shared" si="69"/>
        <v>0</v>
      </c>
      <c r="I335" s="33">
        <f t="shared" si="70"/>
        <v>0</v>
      </c>
      <c r="J335" s="33">
        <f t="shared" si="71"/>
        <v>0</v>
      </c>
      <c r="K335" s="33">
        <f t="shared" si="72"/>
        <v>0</v>
      </c>
      <c r="L335" s="33">
        <f t="shared" si="73"/>
        <v>0</v>
      </c>
      <c r="M335" s="33">
        <f t="shared" ca="1" si="74"/>
        <v>-2.600879278960749E-3</v>
      </c>
      <c r="N335" s="33">
        <f t="shared" ca="1" si="75"/>
        <v>0</v>
      </c>
      <c r="O335" s="92">
        <f t="shared" ca="1" si="76"/>
        <v>0</v>
      </c>
      <c r="P335" s="33">
        <f t="shared" ca="1" si="77"/>
        <v>0</v>
      </c>
      <c r="Q335" s="33">
        <f t="shared" ca="1" si="78"/>
        <v>0</v>
      </c>
      <c r="R335" s="20">
        <f t="shared" ca="1" si="79"/>
        <v>2.600879278960749E-3</v>
      </c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</row>
    <row r="336" spans="1:35" x14ac:dyDescent="0.2">
      <c r="A336" s="89"/>
      <c r="B336" s="89"/>
      <c r="C336" s="89"/>
      <c r="D336" s="91">
        <f t="shared" si="65"/>
        <v>0</v>
      </c>
      <c r="E336" s="91">
        <f t="shared" si="66"/>
        <v>0</v>
      </c>
      <c r="F336" s="33">
        <f t="shared" si="67"/>
        <v>0</v>
      </c>
      <c r="G336" s="33">
        <f t="shared" si="68"/>
        <v>0</v>
      </c>
      <c r="H336" s="33">
        <f t="shared" si="69"/>
        <v>0</v>
      </c>
      <c r="I336" s="33">
        <f t="shared" si="70"/>
        <v>0</v>
      </c>
      <c r="J336" s="33">
        <f t="shared" si="71"/>
        <v>0</v>
      </c>
      <c r="K336" s="33">
        <f t="shared" si="72"/>
        <v>0</v>
      </c>
      <c r="L336" s="33">
        <f t="shared" si="73"/>
        <v>0</v>
      </c>
      <c r="M336" s="33">
        <f t="shared" ca="1" si="74"/>
        <v>-2.600879278960749E-3</v>
      </c>
      <c r="N336" s="33">
        <f t="shared" ca="1" si="75"/>
        <v>0</v>
      </c>
      <c r="O336" s="92">
        <f t="shared" ca="1" si="76"/>
        <v>0</v>
      </c>
      <c r="P336" s="33">
        <f t="shared" ca="1" si="77"/>
        <v>0</v>
      </c>
      <c r="Q336" s="33">
        <f t="shared" ca="1" si="78"/>
        <v>0</v>
      </c>
      <c r="R336" s="20">
        <f t="shared" ca="1" si="79"/>
        <v>2.600879278960749E-3</v>
      </c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</row>
    <row r="337" spans="1:35" x14ac:dyDescent="0.2">
      <c r="A337" s="20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</row>
    <row r="338" spans="1:35" x14ac:dyDescent="0.2">
      <c r="A338" s="20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</row>
    <row r="339" spans="1:35" x14ac:dyDescent="0.2">
      <c r="A339" s="20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</row>
    <row r="340" spans="1:35" x14ac:dyDescent="0.2">
      <c r="A340" s="20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</row>
    <row r="341" spans="1:35" x14ac:dyDescent="0.2">
      <c r="A341" s="20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</row>
    <row r="342" spans="1:35" x14ac:dyDescent="0.2">
      <c r="A342" s="20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</row>
    <row r="343" spans="1:35" x14ac:dyDescent="0.2">
      <c r="A343" s="20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</row>
    <row r="344" spans="1:35" x14ac:dyDescent="0.2">
      <c r="A344" s="20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</row>
    <row r="345" spans="1:35" x14ac:dyDescent="0.2">
      <c r="A345" s="20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</row>
    <row r="346" spans="1:35" x14ac:dyDescent="0.2">
      <c r="A346" s="20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</row>
    <row r="347" spans="1:35" x14ac:dyDescent="0.2">
      <c r="A347" s="20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</row>
    <row r="348" spans="1:35" x14ac:dyDescent="0.2">
      <c r="A348" s="20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</row>
    <row r="349" spans="1:35" x14ac:dyDescent="0.2">
      <c r="A349" s="20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</row>
    <row r="350" spans="1:35" x14ac:dyDescent="0.2">
      <c r="A350" s="20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</row>
    <row r="351" spans="1:35" x14ac:dyDescent="0.2">
      <c r="A351" s="20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</row>
    <row r="352" spans="1:35" x14ac:dyDescent="0.2">
      <c r="A352" s="20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</row>
    <row r="353" spans="1:35" x14ac:dyDescent="0.2">
      <c r="A353" s="20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</row>
    <row r="354" spans="1:35" x14ac:dyDescent="0.2">
      <c r="A354" s="20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</row>
    <row r="355" spans="1:35" x14ac:dyDescent="0.2">
      <c r="A355" s="20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</row>
    <row r="356" spans="1:35" x14ac:dyDescent="0.2">
      <c r="A356" s="20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</row>
    <row r="357" spans="1:35" x14ac:dyDescent="0.2">
      <c r="A357" s="20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</row>
    <row r="358" spans="1:35" x14ac:dyDescent="0.2">
      <c r="A358" s="20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</row>
    <row r="359" spans="1:35" x14ac:dyDescent="0.2">
      <c r="A359" s="20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</row>
    <row r="360" spans="1:35" x14ac:dyDescent="0.2">
      <c r="A360" s="20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</row>
    <row r="361" spans="1:35" x14ac:dyDescent="0.2">
      <c r="A361" s="20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</row>
    <row r="362" spans="1:35" x14ac:dyDescent="0.2">
      <c r="A362" s="20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</row>
    <row r="363" spans="1:35" x14ac:dyDescent="0.2">
      <c r="A363" s="20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</row>
    <row r="364" spans="1:35" x14ac:dyDescent="0.2">
      <c r="A364" s="20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</row>
    <row r="365" spans="1:35" x14ac:dyDescent="0.2">
      <c r="A365" s="20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</row>
    <row r="366" spans="1:35" x14ac:dyDescent="0.2">
      <c r="A366" s="20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</row>
    <row r="367" spans="1:35" x14ac:dyDescent="0.2">
      <c r="A367" s="20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20"/>
      <c r="AG367" s="20"/>
      <c r="AH367" s="20"/>
      <c r="AI367" s="20"/>
    </row>
    <row r="368" spans="1:35" x14ac:dyDescent="0.2">
      <c r="A368" s="20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</row>
    <row r="369" spans="1:35" x14ac:dyDescent="0.2">
      <c r="A369" s="20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</row>
    <row r="370" spans="1:35" x14ac:dyDescent="0.2">
      <c r="A370" s="20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</row>
    <row r="371" spans="1:35" x14ac:dyDescent="0.2">
      <c r="A371" s="20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</row>
    <row r="372" spans="1:35" x14ac:dyDescent="0.2">
      <c r="A372" s="20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</row>
    <row r="373" spans="1:35" x14ac:dyDescent="0.2">
      <c r="A373" s="20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</row>
    <row r="374" spans="1:35" x14ac:dyDescent="0.2">
      <c r="A374" s="20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  <c r="AG374" s="20"/>
      <c r="AH374" s="20"/>
      <c r="AI374" s="20"/>
    </row>
    <row r="375" spans="1:35" x14ac:dyDescent="0.2">
      <c r="A375" s="20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</row>
    <row r="376" spans="1:35" x14ac:dyDescent="0.2">
      <c r="A376" s="20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20"/>
      <c r="AG376" s="20"/>
      <c r="AH376" s="20"/>
      <c r="AI376" s="20"/>
    </row>
    <row r="377" spans="1:35" x14ac:dyDescent="0.2">
      <c r="A377" s="20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  <c r="AG377" s="20"/>
      <c r="AH377" s="20"/>
      <c r="AI377" s="20"/>
    </row>
    <row r="378" spans="1:35" x14ac:dyDescent="0.2">
      <c r="A378" s="20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20"/>
      <c r="AG378" s="20"/>
      <c r="AH378" s="20"/>
      <c r="AI378" s="20"/>
    </row>
    <row r="379" spans="1:35" x14ac:dyDescent="0.2">
      <c r="A379" s="20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</row>
    <row r="380" spans="1:35" x14ac:dyDescent="0.2">
      <c r="A380" s="20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20"/>
      <c r="AG380" s="20"/>
      <c r="AH380" s="20"/>
      <c r="AI380" s="20"/>
    </row>
    <row r="381" spans="1:35" x14ac:dyDescent="0.2">
      <c r="A381" s="20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</row>
    <row r="382" spans="1:35" x14ac:dyDescent="0.2">
      <c r="A382" s="20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</row>
    <row r="383" spans="1:35" x14ac:dyDescent="0.2">
      <c r="A383" s="20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</row>
    <row r="384" spans="1:35" x14ac:dyDescent="0.2">
      <c r="A384" s="20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</row>
    <row r="385" spans="1:35" x14ac:dyDescent="0.2">
      <c r="A385" s="20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</row>
    <row r="386" spans="1:35" x14ac:dyDescent="0.2">
      <c r="A386" s="20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</row>
    <row r="387" spans="1:35" x14ac:dyDescent="0.2">
      <c r="A387" s="20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</row>
    <row r="388" spans="1:35" x14ac:dyDescent="0.2">
      <c r="A388" s="20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</row>
    <row r="389" spans="1:35" x14ac:dyDescent="0.2">
      <c r="A389" s="20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</row>
    <row r="390" spans="1:35" x14ac:dyDescent="0.2">
      <c r="A390" s="20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</row>
    <row r="391" spans="1:35" x14ac:dyDescent="0.2">
      <c r="A391" s="20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</row>
    <row r="392" spans="1:35" x14ac:dyDescent="0.2">
      <c r="A392" s="20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</row>
    <row r="393" spans="1:35" x14ac:dyDescent="0.2">
      <c r="A393" s="20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</row>
    <row r="394" spans="1:35" x14ac:dyDescent="0.2">
      <c r="A394" s="20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</row>
    <row r="395" spans="1:35" x14ac:dyDescent="0.2">
      <c r="A395" s="20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</row>
    <row r="396" spans="1:35" x14ac:dyDescent="0.2">
      <c r="A396" s="20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</row>
    <row r="397" spans="1:35" x14ac:dyDescent="0.2">
      <c r="A397" s="20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0"/>
    </row>
    <row r="398" spans="1:35" x14ac:dyDescent="0.2">
      <c r="A398" s="20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</row>
    <row r="399" spans="1:35" x14ac:dyDescent="0.2">
      <c r="A399" s="20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</row>
    <row r="400" spans="1:35" x14ac:dyDescent="0.2">
      <c r="A400" s="20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</row>
    <row r="401" spans="1:35" x14ac:dyDescent="0.2">
      <c r="A401" s="20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</row>
    <row r="402" spans="1:35" x14ac:dyDescent="0.2">
      <c r="A402" s="20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</row>
    <row r="403" spans="1:35" x14ac:dyDescent="0.2">
      <c r="A403" s="20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</row>
    <row r="404" spans="1:35" x14ac:dyDescent="0.2">
      <c r="A404" s="20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</row>
    <row r="405" spans="1:35" x14ac:dyDescent="0.2">
      <c r="A405" s="20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</row>
    <row r="406" spans="1:35" x14ac:dyDescent="0.2">
      <c r="A406" s="20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</row>
    <row r="407" spans="1:35" x14ac:dyDescent="0.2">
      <c r="A407" s="20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</row>
    <row r="408" spans="1:35" x14ac:dyDescent="0.2">
      <c r="A408" s="20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</row>
    <row r="409" spans="1:35" x14ac:dyDescent="0.2">
      <c r="A409" s="20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</row>
    <row r="410" spans="1:35" x14ac:dyDescent="0.2">
      <c r="A410" s="20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  <c r="AH410" s="20"/>
      <c r="AI410" s="20"/>
    </row>
    <row r="411" spans="1:35" x14ac:dyDescent="0.2">
      <c r="A411" s="20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</row>
    <row r="412" spans="1:35" x14ac:dyDescent="0.2">
      <c r="A412" s="20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</row>
    <row r="413" spans="1:35" x14ac:dyDescent="0.2">
      <c r="A413" s="20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</row>
    <row r="414" spans="1:35" x14ac:dyDescent="0.2">
      <c r="A414" s="20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</row>
    <row r="415" spans="1:35" x14ac:dyDescent="0.2">
      <c r="A415" s="20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</row>
    <row r="416" spans="1:35" x14ac:dyDescent="0.2">
      <c r="A416" s="20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</row>
    <row r="417" spans="1:35" x14ac:dyDescent="0.2">
      <c r="A417" s="20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</row>
    <row r="418" spans="1:35" x14ac:dyDescent="0.2">
      <c r="A418" s="20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</row>
    <row r="419" spans="1:35" x14ac:dyDescent="0.2">
      <c r="A419" s="20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</row>
    <row r="420" spans="1:35" x14ac:dyDescent="0.2">
      <c r="A420" s="20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</row>
    <row r="421" spans="1:35" x14ac:dyDescent="0.2">
      <c r="A421" s="20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</row>
    <row r="422" spans="1:35" x14ac:dyDescent="0.2">
      <c r="A422" s="20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20"/>
      <c r="AH422" s="20"/>
      <c r="AI422" s="20"/>
    </row>
    <row r="423" spans="1:35" x14ac:dyDescent="0.2">
      <c r="A423" s="20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</row>
    <row r="424" spans="1:35" x14ac:dyDescent="0.2">
      <c r="A424" s="20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20"/>
      <c r="AH424" s="20"/>
      <c r="AI424" s="20"/>
    </row>
    <row r="425" spans="1:35" x14ac:dyDescent="0.2">
      <c r="A425" s="20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</row>
    <row r="426" spans="1:35" x14ac:dyDescent="0.2">
      <c r="A426" s="20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20"/>
      <c r="AH426" s="20"/>
      <c r="AI426" s="20"/>
    </row>
    <row r="427" spans="1:35" x14ac:dyDescent="0.2">
      <c r="A427" s="20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</row>
    <row r="428" spans="1:35" x14ac:dyDescent="0.2">
      <c r="A428" s="20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20"/>
      <c r="AH428" s="20"/>
      <c r="AI428" s="20"/>
    </row>
    <row r="429" spans="1:35" x14ac:dyDescent="0.2">
      <c r="A429" s="20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</row>
    <row r="430" spans="1:35" x14ac:dyDescent="0.2">
      <c r="A430" s="20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20"/>
      <c r="AH430" s="20"/>
      <c r="AI430" s="20"/>
    </row>
    <row r="431" spans="1:35" x14ac:dyDescent="0.2">
      <c r="A431" s="20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20"/>
      <c r="AH431" s="20"/>
      <c r="AI431" s="20"/>
    </row>
    <row r="432" spans="1:35" x14ac:dyDescent="0.2">
      <c r="A432" s="20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20"/>
      <c r="AH432" s="20"/>
      <c r="AI432" s="20"/>
    </row>
    <row r="433" spans="1:35" x14ac:dyDescent="0.2">
      <c r="A433" s="20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20"/>
      <c r="AH433" s="20"/>
      <c r="AI433" s="20"/>
    </row>
    <row r="434" spans="1:35" x14ac:dyDescent="0.2">
      <c r="A434" s="20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20"/>
      <c r="AH434" s="20"/>
      <c r="AI434" s="20"/>
    </row>
    <row r="435" spans="1:35" x14ac:dyDescent="0.2">
      <c r="A435" s="20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</row>
    <row r="436" spans="1:35" x14ac:dyDescent="0.2">
      <c r="A436" s="20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</row>
    <row r="437" spans="1:35" x14ac:dyDescent="0.2">
      <c r="A437" s="20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</row>
    <row r="438" spans="1:35" x14ac:dyDescent="0.2">
      <c r="A438" s="20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</row>
    <row r="439" spans="1:35" x14ac:dyDescent="0.2">
      <c r="A439" s="20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</row>
    <row r="440" spans="1:35" x14ac:dyDescent="0.2">
      <c r="A440" s="20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20"/>
      <c r="AH440" s="20"/>
      <c r="AI440" s="20"/>
    </row>
    <row r="441" spans="1:35" x14ac:dyDescent="0.2">
      <c r="A441" s="20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</row>
    <row r="442" spans="1:35" x14ac:dyDescent="0.2">
      <c r="A442" s="20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20"/>
      <c r="AH442" s="20"/>
      <c r="AI442" s="20"/>
    </row>
    <row r="443" spans="1:35" x14ac:dyDescent="0.2">
      <c r="A443" s="20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</row>
    <row r="444" spans="1:35" x14ac:dyDescent="0.2">
      <c r="A444" s="20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20"/>
      <c r="AH444" s="20"/>
      <c r="AI444" s="20"/>
    </row>
    <row r="445" spans="1:35" x14ac:dyDescent="0.2">
      <c r="A445" s="20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20"/>
      <c r="AH445" s="20"/>
      <c r="AI445" s="20"/>
    </row>
    <row r="446" spans="1:35" x14ac:dyDescent="0.2">
      <c r="A446" s="20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20"/>
      <c r="AH446" s="20"/>
      <c r="AI446" s="20"/>
    </row>
    <row r="447" spans="1:35" x14ac:dyDescent="0.2">
      <c r="A447" s="20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20"/>
      <c r="AH447" s="20"/>
      <c r="AI447" s="20"/>
    </row>
    <row r="448" spans="1:35" x14ac:dyDescent="0.2">
      <c r="A448" s="20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</row>
    <row r="449" spans="1:35" x14ac:dyDescent="0.2">
      <c r="A449" s="20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</row>
    <row r="450" spans="1:35" x14ac:dyDescent="0.2">
      <c r="A450" s="20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</row>
    <row r="451" spans="1:35" x14ac:dyDescent="0.2">
      <c r="A451" s="20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</row>
    <row r="452" spans="1:35" x14ac:dyDescent="0.2">
      <c r="A452" s="20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</row>
    <row r="453" spans="1:35" x14ac:dyDescent="0.2">
      <c r="A453" s="20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</row>
    <row r="454" spans="1:35" x14ac:dyDescent="0.2">
      <c r="A454" s="20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</row>
    <row r="455" spans="1:35" x14ac:dyDescent="0.2">
      <c r="A455" s="20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</row>
    <row r="456" spans="1:35" x14ac:dyDescent="0.2">
      <c r="A456" s="20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</row>
    <row r="457" spans="1:35" x14ac:dyDescent="0.2">
      <c r="A457" s="20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</row>
    <row r="458" spans="1:35" x14ac:dyDescent="0.2">
      <c r="A458" s="20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</row>
    <row r="459" spans="1:35" x14ac:dyDescent="0.2">
      <c r="A459" s="20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20"/>
      <c r="AH459" s="20"/>
      <c r="AI459" s="20"/>
    </row>
    <row r="460" spans="1:35" x14ac:dyDescent="0.2">
      <c r="A460" s="20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20"/>
      <c r="AH460" s="20"/>
      <c r="AI460" s="20"/>
    </row>
    <row r="461" spans="1:35" x14ac:dyDescent="0.2">
      <c r="A461" s="20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</row>
    <row r="462" spans="1:35" x14ac:dyDescent="0.2">
      <c r="A462" s="20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</row>
    <row r="463" spans="1:35" x14ac:dyDescent="0.2">
      <c r="A463" s="20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</row>
    <row r="464" spans="1:35" x14ac:dyDescent="0.2">
      <c r="A464" s="20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</row>
    <row r="465" spans="1:35" x14ac:dyDescent="0.2">
      <c r="A465" s="20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</row>
    <row r="466" spans="1:35" x14ac:dyDescent="0.2">
      <c r="A466" s="20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20"/>
      <c r="AH466" s="20"/>
      <c r="AI466" s="20"/>
    </row>
    <row r="467" spans="1:35" x14ac:dyDescent="0.2">
      <c r="A467" s="20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  <c r="AH467" s="20"/>
      <c r="AI467" s="20"/>
    </row>
    <row r="468" spans="1:35" x14ac:dyDescent="0.2">
      <c r="A468" s="20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20"/>
      <c r="AH468" s="20"/>
      <c r="AI468" s="20"/>
    </row>
    <row r="469" spans="1:35" x14ac:dyDescent="0.2">
      <c r="A469" s="20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  <c r="AI469" s="20"/>
    </row>
    <row r="470" spans="1:35" x14ac:dyDescent="0.2">
      <c r="A470" s="20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</row>
    <row r="471" spans="1:35" x14ac:dyDescent="0.2">
      <c r="A471" s="20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</row>
    <row r="472" spans="1:35" x14ac:dyDescent="0.2">
      <c r="A472" s="20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20"/>
      <c r="AH472" s="20"/>
      <c r="AI472" s="20"/>
    </row>
    <row r="473" spans="1:35" x14ac:dyDescent="0.2">
      <c r="A473" s="20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</row>
    <row r="474" spans="1:35" x14ac:dyDescent="0.2">
      <c r="A474" s="20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</row>
    <row r="475" spans="1:35" x14ac:dyDescent="0.2">
      <c r="A475" s="20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20"/>
      <c r="AH475" s="20"/>
      <c r="AI475" s="20"/>
    </row>
    <row r="476" spans="1:35" x14ac:dyDescent="0.2">
      <c r="A476" s="20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</row>
    <row r="477" spans="1:35" x14ac:dyDescent="0.2">
      <c r="A477" s="20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</row>
    <row r="478" spans="1:35" x14ac:dyDescent="0.2">
      <c r="A478" s="20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20"/>
      <c r="AH478" s="20"/>
      <c r="AI478" s="20"/>
    </row>
    <row r="479" spans="1:35" x14ac:dyDescent="0.2">
      <c r="A479" s="20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</row>
    <row r="480" spans="1:35" x14ac:dyDescent="0.2">
      <c r="A480" s="20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20"/>
      <c r="AH480" s="20"/>
      <c r="AI480" s="20"/>
    </row>
    <row r="481" spans="1:35" x14ac:dyDescent="0.2">
      <c r="A481" s="20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20"/>
      <c r="AH481" s="20"/>
      <c r="AI481" s="20"/>
    </row>
    <row r="482" spans="1:35" x14ac:dyDescent="0.2">
      <c r="A482" s="20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20"/>
      <c r="AH482" s="20"/>
      <c r="AI482" s="20"/>
    </row>
    <row r="483" spans="1:35" x14ac:dyDescent="0.2">
      <c r="A483" s="20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20"/>
      <c r="AH483" s="20"/>
      <c r="AI483" s="20"/>
    </row>
    <row r="484" spans="1:35" x14ac:dyDescent="0.2">
      <c r="A484" s="20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20"/>
      <c r="AH484" s="20"/>
      <c r="AI484" s="20"/>
    </row>
    <row r="485" spans="1:35" x14ac:dyDescent="0.2">
      <c r="A485" s="20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20"/>
      <c r="AH485" s="20"/>
      <c r="AI485" s="20"/>
    </row>
    <row r="486" spans="1:35" x14ac:dyDescent="0.2">
      <c r="A486" s="20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20"/>
      <c r="AH486" s="20"/>
      <c r="AI486" s="20"/>
    </row>
    <row r="487" spans="1:35" x14ac:dyDescent="0.2">
      <c r="A487" s="20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  <c r="AG487" s="20"/>
      <c r="AH487" s="20"/>
      <c r="AI487" s="20"/>
    </row>
    <row r="488" spans="1:35" x14ac:dyDescent="0.2">
      <c r="A488" s="20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</row>
    <row r="489" spans="1:35" x14ac:dyDescent="0.2">
      <c r="A489" s="20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20"/>
      <c r="AH489" s="20"/>
      <c r="AI489" s="20"/>
    </row>
    <row r="490" spans="1:35" x14ac:dyDescent="0.2">
      <c r="A490" s="20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</row>
    <row r="491" spans="1:35" x14ac:dyDescent="0.2">
      <c r="A491" s="20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20"/>
      <c r="AH491" s="20"/>
      <c r="AI491" s="20"/>
    </row>
    <row r="492" spans="1:35" x14ac:dyDescent="0.2">
      <c r="A492" s="20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</row>
    <row r="493" spans="1:35" x14ac:dyDescent="0.2">
      <c r="A493" s="20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</row>
    <row r="494" spans="1:35" x14ac:dyDescent="0.2">
      <c r="A494" s="20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20"/>
      <c r="AH494" s="20"/>
      <c r="AI494" s="20"/>
    </row>
    <row r="495" spans="1:35" x14ac:dyDescent="0.2">
      <c r="A495" s="20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</row>
    <row r="496" spans="1:35" x14ac:dyDescent="0.2">
      <c r="A496" s="20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</row>
    <row r="497" spans="1:35" x14ac:dyDescent="0.2">
      <c r="A497" s="20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20"/>
      <c r="AH497" s="20"/>
      <c r="AI497" s="20"/>
    </row>
    <row r="498" spans="1:35" x14ac:dyDescent="0.2">
      <c r="A498" s="20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</row>
    <row r="499" spans="1:35" x14ac:dyDescent="0.2">
      <c r="A499" s="20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</row>
    <row r="500" spans="1:35" x14ac:dyDescent="0.2">
      <c r="A500" s="20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</row>
    <row r="501" spans="1:35" x14ac:dyDescent="0.2">
      <c r="A501" s="20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</row>
    <row r="502" spans="1:35" x14ac:dyDescent="0.2">
      <c r="A502" s="20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20"/>
      <c r="AH502" s="20"/>
      <c r="AI502" s="20"/>
    </row>
    <row r="503" spans="1:35" x14ac:dyDescent="0.2">
      <c r="A503" s="20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20"/>
      <c r="AH503" s="20"/>
      <c r="AI503" s="20"/>
    </row>
    <row r="504" spans="1:35" x14ac:dyDescent="0.2">
      <c r="A504" s="20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G504" s="20"/>
      <c r="AH504" s="20"/>
      <c r="AI504" s="20"/>
    </row>
    <row r="505" spans="1:35" x14ac:dyDescent="0.2">
      <c r="A505" s="20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</row>
    <row r="506" spans="1:35" x14ac:dyDescent="0.2">
      <c r="A506" s="20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</row>
    <row r="507" spans="1:35" x14ac:dyDescent="0.2">
      <c r="A507" s="20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</row>
    <row r="508" spans="1:35" x14ac:dyDescent="0.2">
      <c r="A508" s="20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</row>
    <row r="509" spans="1:35" x14ac:dyDescent="0.2">
      <c r="A509" s="20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</row>
    <row r="510" spans="1:35" x14ac:dyDescent="0.2">
      <c r="A510" s="20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</row>
    <row r="511" spans="1:35" x14ac:dyDescent="0.2">
      <c r="A511" s="20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</row>
    <row r="512" spans="1:35" x14ac:dyDescent="0.2">
      <c r="A512" s="20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</row>
    <row r="513" spans="1:35" x14ac:dyDescent="0.2">
      <c r="A513" s="20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</row>
    <row r="514" spans="1:35" x14ac:dyDescent="0.2">
      <c r="A514" s="20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</row>
    <row r="515" spans="1:35" x14ac:dyDescent="0.2">
      <c r="A515" s="20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AE515" s="20"/>
      <c r="AF515" s="20"/>
      <c r="AG515" s="20"/>
      <c r="AH515" s="20"/>
      <c r="AI515" s="20"/>
    </row>
    <row r="516" spans="1:35" x14ac:dyDescent="0.2">
      <c r="A516" s="20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20"/>
      <c r="AH516" s="20"/>
      <c r="AI516" s="20"/>
    </row>
    <row r="517" spans="1:35" x14ac:dyDescent="0.2">
      <c r="A517" s="20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  <c r="AG517" s="20"/>
      <c r="AH517" s="20"/>
      <c r="AI517" s="20"/>
    </row>
    <row r="518" spans="1:35" x14ac:dyDescent="0.2">
      <c r="A518" s="20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20"/>
      <c r="AH518" s="20"/>
      <c r="AI518" s="20"/>
    </row>
    <row r="519" spans="1:35" x14ac:dyDescent="0.2">
      <c r="A519" s="20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G519" s="20"/>
      <c r="AH519" s="20"/>
      <c r="AI519" s="20"/>
    </row>
    <row r="520" spans="1:35" x14ac:dyDescent="0.2">
      <c r="A520" s="20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</row>
    <row r="521" spans="1:35" x14ac:dyDescent="0.2">
      <c r="A521" s="20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20"/>
      <c r="AH521" s="20"/>
      <c r="AI521" s="20"/>
    </row>
    <row r="522" spans="1:35" x14ac:dyDescent="0.2">
      <c r="A522" s="20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</row>
    <row r="523" spans="1:35" x14ac:dyDescent="0.2">
      <c r="A523" s="20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</row>
    <row r="524" spans="1:35" x14ac:dyDescent="0.2">
      <c r="A524" s="20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</row>
    <row r="525" spans="1:35" x14ac:dyDescent="0.2">
      <c r="A525" s="20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  <c r="AD525" s="20"/>
      <c r="AE525" s="20"/>
      <c r="AF525" s="20"/>
      <c r="AG525" s="20"/>
      <c r="AH525" s="20"/>
      <c r="AI525" s="20"/>
    </row>
    <row r="526" spans="1:35" x14ac:dyDescent="0.2">
      <c r="A526" s="20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G526" s="20"/>
      <c r="AH526" s="20"/>
      <c r="AI526" s="20"/>
    </row>
    <row r="527" spans="1:35" x14ac:dyDescent="0.2">
      <c r="A527" s="20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  <c r="AG527" s="20"/>
      <c r="AH527" s="20"/>
      <c r="AI527" s="20"/>
    </row>
    <row r="528" spans="1:35" x14ac:dyDescent="0.2">
      <c r="A528" s="20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</row>
    <row r="529" spans="1:35" x14ac:dyDescent="0.2">
      <c r="A529" s="20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  <c r="AE529" s="20"/>
      <c r="AF529" s="20"/>
      <c r="AG529" s="20"/>
      <c r="AH529" s="20"/>
      <c r="AI529" s="20"/>
    </row>
    <row r="530" spans="1:35" x14ac:dyDescent="0.2">
      <c r="A530" s="20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20"/>
      <c r="AH530" s="20"/>
      <c r="AI530" s="20"/>
    </row>
    <row r="531" spans="1:35" x14ac:dyDescent="0.2">
      <c r="A531" s="20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20"/>
      <c r="AH531" s="20"/>
      <c r="AI531" s="20"/>
    </row>
    <row r="532" spans="1:35" x14ac:dyDescent="0.2">
      <c r="A532" s="20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20"/>
      <c r="AH532" s="20"/>
      <c r="AI532" s="20"/>
    </row>
    <row r="533" spans="1:35" x14ac:dyDescent="0.2">
      <c r="A533" s="20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  <c r="AD533" s="20"/>
      <c r="AE533" s="20"/>
      <c r="AF533" s="20"/>
      <c r="AG533" s="20"/>
      <c r="AH533" s="20"/>
      <c r="AI533" s="20"/>
    </row>
    <row r="534" spans="1:35" x14ac:dyDescent="0.2">
      <c r="A534" s="20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20"/>
      <c r="AH534" s="20"/>
      <c r="AI534" s="20"/>
    </row>
    <row r="535" spans="1:35" x14ac:dyDescent="0.2">
      <c r="A535" s="20"/>
      <c r="B535" s="20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  <c r="AD535" s="20"/>
      <c r="AE535" s="20"/>
      <c r="AF535" s="20"/>
      <c r="AG535" s="20"/>
      <c r="AH535" s="20"/>
      <c r="AI535" s="20"/>
    </row>
    <row r="536" spans="1:35" x14ac:dyDescent="0.2">
      <c r="A536" s="20"/>
      <c r="B536" s="20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  <c r="AD536" s="20"/>
      <c r="AE536" s="20"/>
      <c r="AF536" s="20"/>
      <c r="AG536" s="20"/>
      <c r="AH536" s="20"/>
      <c r="AI536" s="20"/>
    </row>
    <row r="537" spans="1:35" x14ac:dyDescent="0.2">
      <c r="A537" s="20"/>
      <c r="B537" s="20"/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  <c r="AD537" s="20"/>
      <c r="AE537" s="20"/>
      <c r="AF537" s="20"/>
      <c r="AG537" s="20"/>
      <c r="AH537" s="20"/>
      <c r="AI537" s="20"/>
    </row>
    <row r="538" spans="1:35" x14ac:dyDescent="0.2">
      <c r="A538" s="20"/>
      <c r="B538" s="20"/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  <c r="AD538" s="20"/>
      <c r="AE538" s="20"/>
      <c r="AF538" s="20"/>
      <c r="AG538" s="20"/>
      <c r="AH538" s="20"/>
      <c r="AI538" s="20"/>
    </row>
    <row r="539" spans="1:35" x14ac:dyDescent="0.2">
      <c r="A539" s="20"/>
      <c r="B539" s="20"/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  <c r="AD539" s="20"/>
      <c r="AE539" s="20"/>
      <c r="AF539" s="20"/>
      <c r="AG539" s="20"/>
      <c r="AH539" s="20"/>
      <c r="AI539" s="20"/>
    </row>
    <row r="540" spans="1:35" x14ac:dyDescent="0.2">
      <c r="A540" s="20"/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</row>
    <row r="541" spans="1:35" x14ac:dyDescent="0.2">
      <c r="A541" s="20"/>
      <c r="B541" s="20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/>
      <c r="AD541" s="20"/>
      <c r="AE541" s="20"/>
      <c r="AF541" s="20"/>
      <c r="AG541" s="20"/>
      <c r="AH541" s="20"/>
      <c r="AI541" s="20"/>
    </row>
    <row r="542" spans="1:35" x14ac:dyDescent="0.2">
      <c r="A542" s="20"/>
      <c r="B542" s="20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  <c r="AD542" s="20"/>
      <c r="AE542" s="20"/>
      <c r="AF542" s="20"/>
      <c r="AG542" s="20"/>
      <c r="AH542" s="20"/>
      <c r="AI542" s="20"/>
    </row>
    <row r="543" spans="1:35" x14ac:dyDescent="0.2">
      <c r="A543" s="20"/>
      <c r="B543" s="20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  <c r="AD543" s="20"/>
      <c r="AE543" s="20"/>
      <c r="AF543" s="20"/>
      <c r="AG543" s="20"/>
      <c r="AH543" s="20"/>
      <c r="AI543" s="20"/>
    </row>
    <row r="544" spans="1:35" x14ac:dyDescent="0.2">
      <c r="A544" s="20"/>
      <c r="B544" s="2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  <c r="AD544" s="20"/>
      <c r="AE544" s="20"/>
      <c r="AF544" s="20"/>
      <c r="AG544" s="20"/>
      <c r="AH544" s="20"/>
      <c r="AI544" s="20"/>
    </row>
    <row r="545" spans="1:35" x14ac:dyDescent="0.2">
      <c r="A545" s="20"/>
      <c r="B545" s="2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  <c r="AD545" s="20"/>
      <c r="AE545" s="20"/>
      <c r="AF545" s="20"/>
      <c r="AG545" s="20"/>
      <c r="AH545" s="20"/>
      <c r="AI545" s="20"/>
    </row>
    <row r="546" spans="1:35" x14ac:dyDescent="0.2">
      <c r="A546" s="20"/>
      <c r="B546" s="20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AE546" s="20"/>
      <c r="AF546" s="20"/>
      <c r="AG546" s="20"/>
      <c r="AH546" s="20"/>
      <c r="AI546" s="20"/>
    </row>
    <row r="547" spans="1:35" x14ac:dyDescent="0.2">
      <c r="A547" s="20"/>
      <c r="B547" s="2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AE547" s="20"/>
      <c r="AF547" s="20"/>
      <c r="AG547" s="20"/>
      <c r="AH547" s="20"/>
      <c r="AI547" s="20"/>
    </row>
    <row r="548" spans="1:35" x14ac:dyDescent="0.2">
      <c r="A548" s="20"/>
      <c r="B548" s="2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AE548" s="20"/>
      <c r="AF548" s="20"/>
      <c r="AG548" s="20"/>
      <c r="AH548" s="20"/>
      <c r="AI548" s="20"/>
    </row>
    <row r="549" spans="1:35" x14ac:dyDescent="0.2">
      <c r="A549" s="20"/>
      <c r="B549" s="20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  <c r="AD549" s="20"/>
      <c r="AE549" s="20"/>
      <c r="AF549" s="20"/>
      <c r="AG549" s="20"/>
      <c r="AH549" s="20"/>
      <c r="AI549" s="20"/>
    </row>
    <row r="550" spans="1:35" x14ac:dyDescent="0.2">
      <c r="A550" s="20"/>
      <c r="B550" s="2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AD550" s="20"/>
      <c r="AE550" s="20"/>
      <c r="AF550" s="20"/>
      <c r="AG550" s="20"/>
      <c r="AH550" s="20"/>
      <c r="AI550" s="20"/>
    </row>
    <row r="551" spans="1:35" x14ac:dyDescent="0.2">
      <c r="A551" s="20"/>
      <c r="B551" s="20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  <c r="AD551" s="20"/>
      <c r="AE551" s="20"/>
      <c r="AF551" s="20"/>
      <c r="AG551" s="20"/>
      <c r="AH551" s="20"/>
      <c r="AI551" s="20"/>
    </row>
    <row r="552" spans="1:35" x14ac:dyDescent="0.2">
      <c r="A552" s="20"/>
      <c r="B552" s="2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  <c r="AD552" s="20"/>
      <c r="AE552" s="20"/>
      <c r="AF552" s="20"/>
      <c r="AG552" s="20"/>
      <c r="AH552" s="20"/>
      <c r="AI552" s="20"/>
    </row>
    <row r="553" spans="1:35" x14ac:dyDescent="0.2">
      <c r="A553" s="20"/>
      <c r="B553" s="20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  <c r="AD553" s="20"/>
      <c r="AE553" s="20"/>
      <c r="AF553" s="20"/>
      <c r="AG553" s="20"/>
      <c r="AH553" s="20"/>
      <c r="AI553" s="20"/>
    </row>
    <row r="554" spans="1:35" x14ac:dyDescent="0.2">
      <c r="A554" s="20"/>
      <c r="B554" s="20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  <c r="AD554" s="20"/>
      <c r="AE554" s="20"/>
      <c r="AF554" s="20"/>
      <c r="AG554" s="20"/>
      <c r="AH554" s="20"/>
      <c r="AI554" s="20"/>
    </row>
    <row r="555" spans="1:35" x14ac:dyDescent="0.2">
      <c r="A555" s="20"/>
      <c r="B555" s="20"/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  <c r="AD555" s="20"/>
      <c r="AE555" s="20"/>
      <c r="AF555" s="20"/>
      <c r="AG555" s="20"/>
      <c r="AH555" s="20"/>
      <c r="AI555" s="20"/>
    </row>
    <row r="556" spans="1:35" x14ac:dyDescent="0.2">
      <c r="A556" s="20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  <c r="AD556" s="20"/>
      <c r="AE556" s="20"/>
      <c r="AF556" s="20"/>
      <c r="AG556" s="20"/>
      <c r="AH556" s="20"/>
      <c r="AI556" s="20"/>
    </row>
    <row r="557" spans="1:35" x14ac:dyDescent="0.2">
      <c r="A557" s="20"/>
      <c r="B557" s="20"/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0"/>
      <c r="AF557" s="20"/>
      <c r="AG557" s="20"/>
      <c r="AH557" s="20"/>
      <c r="AI557" s="20"/>
    </row>
    <row r="558" spans="1:35" x14ac:dyDescent="0.2">
      <c r="A558" s="20"/>
      <c r="B558" s="20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  <c r="AD558" s="20"/>
      <c r="AE558" s="20"/>
      <c r="AF558" s="20"/>
      <c r="AG558" s="20"/>
      <c r="AH558" s="20"/>
      <c r="AI558" s="20"/>
    </row>
    <row r="559" spans="1:35" x14ac:dyDescent="0.2">
      <c r="A559" s="20"/>
      <c r="B559" s="20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0"/>
      <c r="AF559" s="20"/>
      <c r="AG559" s="20"/>
      <c r="AH559" s="20"/>
      <c r="AI559" s="20"/>
    </row>
    <row r="560" spans="1:35" x14ac:dyDescent="0.2">
      <c r="A560" s="20"/>
      <c r="B560" s="20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0"/>
      <c r="AF560" s="20"/>
      <c r="AG560" s="20"/>
      <c r="AH560" s="20"/>
      <c r="AI560" s="20"/>
    </row>
    <row r="561" spans="1:35" x14ac:dyDescent="0.2">
      <c r="A561" s="20"/>
      <c r="B561" s="20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  <c r="AC561" s="20"/>
      <c r="AD561" s="20"/>
      <c r="AE561" s="20"/>
      <c r="AF561" s="20"/>
      <c r="AG561" s="20"/>
      <c r="AH561" s="20"/>
      <c r="AI561" s="20"/>
    </row>
    <row r="562" spans="1:35" x14ac:dyDescent="0.2">
      <c r="A562" s="20"/>
      <c r="B562" s="20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  <c r="AD562" s="20"/>
      <c r="AE562" s="20"/>
      <c r="AF562" s="20"/>
      <c r="AG562" s="20"/>
      <c r="AH562" s="20"/>
      <c r="AI562" s="20"/>
    </row>
    <row r="563" spans="1:35" x14ac:dyDescent="0.2">
      <c r="A563" s="20"/>
      <c r="B563" s="2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  <c r="AD563" s="20"/>
      <c r="AE563" s="20"/>
      <c r="AF563" s="20"/>
      <c r="AG563" s="20"/>
      <c r="AH563" s="20"/>
      <c r="AI563" s="20"/>
    </row>
    <row r="564" spans="1:35" x14ac:dyDescent="0.2">
      <c r="A564" s="20"/>
      <c r="B564" s="20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  <c r="AE564" s="20"/>
      <c r="AF564" s="20"/>
      <c r="AG564" s="20"/>
      <c r="AH564" s="20"/>
      <c r="AI564" s="20"/>
    </row>
    <row r="565" spans="1:35" x14ac:dyDescent="0.2">
      <c r="A565" s="20"/>
      <c r="B565" s="20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</row>
    <row r="566" spans="1:35" x14ac:dyDescent="0.2">
      <c r="A566" s="20"/>
      <c r="B566" s="2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  <c r="AE566" s="20"/>
      <c r="AF566" s="20"/>
      <c r="AG566" s="20"/>
      <c r="AH566" s="20"/>
      <c r="AI566" s="20"/>
    </row>
    <row r="567" spans="1:35" x14ac:dyDescent="0.2">
      <c r="A567" s="20"/>
      <c r="B567" s="20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  <c r="AD567" s="20"/>
      <c r="AE567" s="20"/>
      <c r="AF567" s="20"/>
      <c r="AG567" s="20"/>
      <c r="AH567" s="20"/>
      <c r="AI567" s="20"/>
    </row>
    <row r="568" spans="1:35" x14ac:dyDescent="0.2">
      <c r="A568" s="20"/>
      <c r="B568" s="2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20"/>
      <c r="AF568" s="20"/>
      <c r="AG568" s="20"/>
      <c r="AH568" s="20"/>
      <c r="AI568" s="20"/>
    </row>
    <row r="569" spans="1:35" x14ac:dyDescent="0.2">
      <c r="A569" s="20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AG569" s="20"/>
      <c r="AH569" s="20"/>
      <c r="AI569" s="20"/>
    </row>
    <row r="570" spans="1:35" x14ac:dyDescent="0.2">
      <c r="A570" s="20"/>
      <c r="B570" s="2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0"/>
      <c r="AF570" s="20"/>
      <c r="AG570" s="20"/>
      <c r="AH570" s="20"/>
      <c r="AI570" s="20"/>
    </row>
    <row r="571" spans="1:35" x14ac:dyDescent="0.2">
      <c r="A571" s="20"/>
      <c r="B571" s="20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  <c r="AD571" s="20"/>
      <c r="AE571" s="20"/>
      <c r="AF571" s="20"/>
      <c r="AG571" s="20"/>
      <c r="AH571" s="20"/>
      <c r="AI571" s="20"/>
    </row>
    <row r="572" spans="1:35" x14ac:dyDescent="0.2">
      <c r="A572" s="20"/>
      <c r="B572" s="20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  <c r="AD572" s="20"/>
      <c r="AE572" s="20"/>
      <c r="AF572" s="20"/>
      <c r="AG572" s="20"/>
      <c r="AH572" s="20"/>
      <c r="AI572" s="20"/>
    </row>
    <row r="573" spans="1:35" x14ac:dyDescent="0.2">
      <c r="A573" s="20"/>
      <c r="B573" s="20"/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  <c r="AD573" s="20"/>
      <c r="AE573" s="20"/>
      <c r="AF573" s="20"/>
      <c r="AG573" s="20"/>
      <c r="AH573" s="20"/>
      <c r="AI573" s="20"/>
    </row>
    <row r="574" spans="1:35" x14ac:dyDescent="0.2">
      <c r="A574" s="20"/>
      <c r="B574" s="20"/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  <c r="AD574" s="20"/>
      <c r="AE574" s="20"/>
      <c r="AF574" s="20"/>
      <c r="AG574" s="20"/>
      <c r="AH574" s="20"/>
      <c r="AI574" s="20"/>
    </row>
    <row r="575" spans="1:35" x14ac:dyDescent="0.2">
      <c r="A575" s="20"/>
      <c r="B575" s="20"/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  <c r="AD575" s="20"/>
      <c r="AE575" s="20"/>
      <c r="AF575" s="20"/>
      <c r="AG575" s="20"/>
      <c r="AH575" s="20"/>
      <c r="AI575" s="20"/>
    </row>
    <row r="576" spans="1:35" x14ac:dyDescent="0.2">
      <c r="A576" s="20"/>
      <c r="B576" s="20"/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  <c r="AD576" s="20"/>
      <c r="AE576" s="20"/>
      <c r="AF576" s="20"/>
      <c r="AG576" s="20"/>
      <c r="AH576" s="20"/>
      <c r="AI576" s="20"/>
    </row>
    <row r="577" spans="1:35" x14ac:dyDescent="0.2">
      <c r="A577" s="20"/>
      <c r="B577" s="20"/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</row>
    <row r="578" spans="1:35" x14ac:dyDescent="0.2">
      <c r="A578" s="20"/>
      <c r="B578" s="20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  <c r="AD578" s="20"/>
      <c r="AE578" s="20"/>
      <c r="AF578" s="20"/>
      <c r="AG578" s="20"/>
      <c r="AH578" s="20"/>
      <c r="AI578" s="20"/>
    </row>
    <row r="579" spans="1:35" x14ac:dyDescent="0.2">
      <c r="A579" s="20"/>
      <c r="B579" s="20"/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</row>
    <row r="580" spans="1:35" x14ac:dyDescent="0.2">
      <c r="A580" s="20"/>
      <c r="B580" s="20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  <c r="AD580" s="20"/>
      <c r="AE580" s="20"/>
      <c r="AF580" s="20"/>
      <c r="AG580" s="20"/>
      <c r="AH580" s="20"/>
      <c r="AI580" s="20"/>
    </row>
    <row r="581" spans="1:35" x14ac:dyDescent="0.2">
      <c r="A581" s="20"/>
      <c r="B581" s="20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  <c r="AD581" s="20"/>
      <c r="AE581" s="20"/>
      <c r="AF581" s="20"/>
      <c r="AG581" s="20"/>
      <c r="AH581" s="20"/>
      <c r="AI581" s="20"/>
    </row>
    <row r="582" spans="1:35" x14ac:dyDescent="0.2">
      <c r="A582" s="20"/>
      <c r="B582" s="20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0"/>
      <c r="AF582" s="20"/>
      <c r="AG582" s="20"/>
      <c r="AH582" s="20"/>
      <c r="AI582" s="20"/>
    </row>
    <row r="583" spans="1:35" x14ac:dyDescent="0.2">
      <c r="A583" s="20"/>
      <c r="B583" s="20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  <c r="AE583" s="20"/>
      <c r="AF583" s="20"/>
      <c r="AG583" s="20"/>
      <c r="AH583" s="20"/>
      <c r="AI583" s="20"/>
    </row>
    <row r="584" spans="1:35" x14ac:dyDescent="0.2">
      <c r="A584" s="20"/>
      <c r="B584" s="2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0"/>
      <c r="AF584" s="20"/>
      <c r="AG584" s="20"/>
      <c r="AH584" s="20"/>
      <c r="AI584" s="20"/>
    </row>
    <row r="585" spans="1:35" x14ac:dyDescent="0.2">
      <c r="A585" s="20"/>
      <c r="B585" s="20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/>
      <c r="AD585" s="20"/>
      <c r="AE585" s="20"/>
      <c r="AF585" s="20"/>
      <c r="AG585" s="20"/>
      <c r="AH585" s="20"/>
      <c r="AI585" s="20"/>
    </row>
    <row r="586" spans="1:35" x14ac:dyDescent="0.2">
      <c r="A586" s="20"/>
      <c r="B586" s="2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  <c r="AG586" s="20"/>
      <c r="AH586" s="20"/>
      <c r="AI586" s="20"/>
    </row>
    <row r="587" spans="1:35" x14ac:dyDescent="0.2">
      <c r="A587" s="20"/>
      <c r="B587" s="20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AG587" s="20"/>
      <c r="AH587" s="20"/>
      <c r="AI587" s="20"/>
    </row>
    <row r="588" spans="1:35" x14ac:dyDescent="0.2">
      <c r="A588" s="20"/>
      <c r="B588" s="20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20"/>
      <c r="AF588" s="20"/>
      <c r="AG588" s="20"/>
      <c r="AH588" s="20"/>
      <c r="AI588" s="20"/>
    </row>
    <row r="589" spans="1:35" x14ac:dyDescent="0.2">
      <c r="A589" s="20"/>
      <c r="B589" s="20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</row>
    <row r="590" spans="1:35" x14ac:dyDescent="0.2">
      <c r="A590" s="20"/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</row>
    <row r="591" spans="1:35" x14ac:dyDescent="0.2">
      <c r="A591" s="20"/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</row>
    <row r="592" spans="1:35" x14ac:dyDescent="0.2">
      <c r="A592" s="20"/>
      <c r="B592" s="20"/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</row>
    <row r="593" spans="1:35" x14ac:dyDescent="0.2">
      <c r="A593" s="20"/>
      <c r="B593" s="20"/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  <c r="AC593" s="20"/>
      <c r="AD593" s="20"/>
      <c r="AE593" s="20"/>
      <c r="AF593" s="20"/>
      <c r="AG593" s="20"/>
      <c r="AH593" s="20"/>
      <c r="AI593" s="20"/>
    </row>
    <row r="594" spans="1:35" x14ac:dyDescent="0.2">
      <c r="A594" s="20"/>
      <c r="B594" s="20"/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  <c r="AC594" s="20"/>
      <c r="AD594" s="20"/>
      <c r="AE594" s="20"/>
      <c r="AF594" s="20"/>
      <c r="AG594" s="20"/>
      <c r="AH594" s="20"/>
      <c r="AI594" s="20"/>
    </row>
    <row r="595" spans="1:35" x14ac:dyDescent="0.2">
      <c r="A595" s="20"/>
      <c r="B595" s="20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</row>
    <row r="596" spans="1:35" x14ac:dyDescent="0.2">
      <c r="A596" s="20"/>
      <c r="B596" s="2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</row>
    <row r="597" spans="1:35" x14ac:dyDescent="0.2">
      <c r="A597" s="20"/>
      <c r="B597" s="20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</row>
    <row r="598" spans="1:35" x14ac:dyDescent="0.2">
      <c r="A598" s="20"/>
      <c r="B598" s="20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</row>
    <row r="599" spans="1:35" x14ac:dyDescent="0.2">
      <c r="A599" s="20"/>
      <c r="B599" s="20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</row>
    <row r="600" spans="1:35" x14ac:dyDescent="0.2">
      <c r="A600" s="20"/>
      <c r="B600" s="2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</row>
    <row r="601" spans="1:35" x14ac:dyDescent="0.2">
      <c r="A601" s="20"/>
      <c r="B601" s="20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  <c r="AH601" s="20"/>
      <c r="AI601" s="20"/>
    </row>
    <row r="602" spans="1:35" x14ac:dyDescent="0.2">
      <c r="A602" s="20"/>
      <c r="B602" s="2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AE602" s="20"/>
      <c r="AF602" s="20"/>
      <c r="AG602" s="20"/>
      <c r="AH602" s="20"/>
      <c r="AI602" s="20"/>
    </row>
    <row r="603" spans="1:35" x14ac:dyDescent="0.2">
      <c r="A603" s="20"/>
      <c r="B603" s="2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</row>
    <row r="604" spans="1:35" x14ac:dyDescent="0.2">
      <c r="A604" s="20"/>
      <c r="B604" s="2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G604" s="20"/>
      <c r="AH604" s="20"/>
      <c r="AI604" s="20"/>
    </row>
    <row r="605" spans="1:35" x14ac:dyDescent="0.2">
      <c r="A605" s="20"/>
      <c r="B605" s="2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</row>
    <row r="606" spans="1:35" x14ac:dyDescent="0.2">
      <c r="A606" s="20"/>
      <c r="B606" s="2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/>
      <c r="AD606" s="20"/>
      <c r="AE606" s="20"/>
      <c r="AF606" s="20"/>
      <c r="AG606" s="20"/>
      <c r="AH606" s="20"/>
      <c r="AI606" s="20"/>
    </row>
    <row r="607" spans="1:35" x14ac:dyDescent="0.2">
      <c r="A607" s="20"/>
      <c r="B607" s="20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AF607" s="20"/>
      <c r="AG607" s="20"/>
      <c r="AH607" s="20"/>
      <c r="AI607" s="20"/>
    </row>
    <row r="608" spans="1:35" x14ac:dyDescent="0.2">
      <c r="A608" s="20"/>
      <c r="B608" s="20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  <c r="AE608" s="20"/>
      <c r="AF608" s="20"/>
      <c r="AG608" s="20"/>
      <c r="AH608" s="20"/>
      <c r="AI608" s="20"/>
    </row>
    <row r="609" spans="1:35" x14ac:dyDescent="0.2">
      <c r="A609" s="20"/>
      <c r="B609" s="20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/>
      <c r="AD609" s="20"/>
      <c r="AE609" s="20"/>
      <c r="AF609" s="20"/>
      <c r="AG609" s="20"/>
      <c r="AH609" s="20"/>
      <c r="AI609" s="20"/>
    </row>
    <row r="610" spans="1:35" x14ac:dyDescent="0.2">
      <c r="A610" s="20"/>
      <c r="B610" s="20"/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  <c r="AC610" s="20"/>
      <c r="AD610" s="20"/>
      <c r="AE610" s="20"/>
      <c r="AF610" s="20"/>
      <c r="AG610" s="20"/>
      <c r="AH610" s="20"/>
      <c r="AI610" s="20"/>
    </row>
    <row r="611" spans="1:35" x14ac:dyDescent="0.2">
      <c r="A611" s="20"/>
      <c r="B611" s="20"/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/>
      <c r="AD611" s="20"/>
      <c r="AE611" s="20"/>
      <c r="AF611" s="20"/>
      <c r="AG611" s="20"/>
      <c r="AH611" s="20"/>
      <c r="AI611" s="20"/>
    </row>
    <row r="612" spans="1:35" x14ac:dyDescent="0.2">
      <c r="A612" s="20"/>
      <c r="B612" s="20"/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/>
      <c r="AD612" s="20"/>
      <c r="AE612" s="20"/>
      <c r="AF612" s="20"/>
      <c r="AG612" s="20"/>
      <c r="AH612" s="20"/>
      <c r="AI612" s="20"/>
    </row>
    <row r="613" spans="1:35" x14ac:dyDescent="0.2">
      <c r="A613" s="20"/>
      <c r="B613" s="20"/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0"/>
      <c r="AF613" s="20"/>
      <c r="AG613" s="20"/>
      <c r="AH613" s="20"/>
      <c r="AI613" s="20"/>
    </row>
    <row r="614" spans="1:35" x14ac:dyDescent="0.2">
      <c r="A614" s="20"/>
      <c r="B614" s="20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  <c r="AD614" s="20"/>
      <c r="AE614" s="20"/>
      <c r="AF614" s="20"/>
      <c r="AG614" s="20"/>
      <c r="AH614" s="20"/>
      <c r="AI614" s="20"/>
    </row>
    <row r="615" spans="1:35" x14ac:dyDescent="0.2">
      <c r="A615" s="20"/>
      <c r="B615" s="20"/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  <c r="AC615" s="20"/>
      <c r="AD615" s="20"/>
      <c r="AE615" s="20"/>
      <c r="AF615" s="20"/>
      <c r="AG615" s="20"/>
      <c r="AH615" s="20"/>
      <c r="AI615" s="20"/>
    </row>
    <row r="616" spans="1:35" x14ac:dyDescent="0.2">
      <c r="A616" s="20"/>
      <c r="B616" s="20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</row>
    <row r="617" spans="1:35" x14ac:dyDescent="0.2">
      <c r="A617" s="20"/>
      <c r="B617" s="20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/>
      <c r="AD617" s="20"/>
      <c r="AE617" s="20"/>
      <c r="AF617" s="20"/>
      <c r="AG617" s="20"/>
      <c r="AH617" s="20"/>
      <c r="AI617" s="20"/>
    </row>
    <row r="618" spans="1:35" x14ac:dyDescent="0.2">
      <c r="A618" s="20"/>
      <c r="B618" s="2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20"/>
      <c r="AF618" s="20"/>
      <c r="AG618" s="20"/>
      <c r="AH618" s="20"/>
      <c r="AI618" s="20"/>
    </row>
    <row r="619" spans="1:35" x14ac:dyDescent="0.2">
      <c r="A619" s="20"/>
      <c r="B619" s="20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AC619" s="20"/>
      <c r="AD619" s="20"/>
      <c r="AE619" s="20"/>
      <c r="AF619" s="20"/>
      <c r="AG619" s="20"/>
      <c r="AH619" s="20"/>
      <c r="AI619" s="20"/>
    </row>
    <row r="620" spans="1:35" x14ac:dyDescent="0.2">
      <c r="A620" s="20"/>
      <c r="B620" s="2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  <c r="AD620" s="20"/>
      <c r="AE620" s="20"/>
      <c r="AF620" s="20"/>
      <c r="AG620" s="20"/>
      <c r="AH620" s="20"/>
      <c r="AI620" s="20"/>
    </row>
    <row r="621" spans="1:35" x14ac:dyDescent="0.2">
      <c r="A621" s="20"/>
      <c r="B621" s="20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AD621" s="20"/>
      <c r="AE621" s="20"/>
      <c r="AF621" s="20"/>
      <c r="AG621" s="20"/>
      <c r="AH621" s="20"/>
      <c r="AI621" s="20"/>
    </row>
    <row r="622" spans="1:35" x14ac:dyDescent="0.2">
      <c r="A622" s="20"/>
      <c r="B622" s="20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AE622" s="20"/>
      <c r="AF622" s="20"/>
      <c r="AG622" s="20"/>
      <c r="AH622" s="20"/>
      <c r="AI622" s="20"/>
    </row>
    <row r="623" spans="1:35" x14ac:dyDescent="0.2">
      <c r="A623" s="20"/>
      <c r="B623" s="20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AG623" s="20"/>
      <c r="AH623" s="20"/>
      <c r="AI623" s="20"/>
    </row>
    <row r="624" spans="1:35" x14ac:dyDescent="0.2">
      <c r="A624" s="20"/>
      <c r="B624" s="2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AG624" s="20"/>
      <c r="AH624" s="20"/>
      <c r="AI624" s="20"/>
    </row>
    <row r="625" spans="1:35" x14ac:dyDescent="0.2">
      <c r="A625" s="20"/>
      <c r="B625" s="20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AE625" s="20"/>
      <c r="AF625" s="20"/>
      <c r="AG625" s="20"/>
      <c r="AH625" s="20"/>
      <c r="AI625" s="20"/>
    </row>
    <row r="626" spans="1:35" x14ac:dyDescent="0.2">
      <c r="A626" s="20"/>
      <c r="B626" s="20"/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AE626" s="20"/>
      <c r="AF626" s="20"/>
      <c r="AG626" s="20"/>
      <c r="AH626" s="20"/>
      <c r="AI626" s="20"/>
    </row>
    <row r="627" spans="1:35" x14ac:dyDescent="0.2">
      <c r="A627" s="20"/>
      <c r="B627" s="20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AC627" s="20"/>
      <c r="AD627" s="20"/>
      <c r="AE627" s="20"/>
      <c r="AF627" s="20"/>
      <c r="AG627" s="20"/>
      <c r="AH627" s="20"/>
      <c r="AI627" s="20"/>
    </row>
    <row r="628" spans="1:35" x14ac:dyDescent="0.2">
      <c r="A628" s="20"/>
      <c r="B628" s="20"/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  <c r="AD628" s="20"/>
      <c r="AE628" s="20"/>
      <c r="AF628" s="20"/>
      <c r="AG628" s="20"/>
      <c r="AH628" s="20"/>
      <c r="AI628" s="20"/>
    </row>
    <row r="629" spans="1:35" x14ac:dyDescent="0.2">
      <c r="A629" s="20"/>
      <c r="B629" s="20"/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  <c r="AG629" s="20"/>
      <c r="AH629" s="20"/>
      <c r="AI629" s="20"/>
    </row>
    <row r="630" spans="1:35" x14ac:dyDescent="0.2">
      <c r="A630" s="20"/>
      <c r="B630" s="20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20"/>
      <c r="AF630" s="20"/>
      <c r="AG630" s="20"/>
      <c r="AH630" s="20"/>
      <c r="AI630" s="20"/>
    </row>
    <row r="631" spans="1:35" x14ac:dyDescent="0.2">
      <c r="A631" s="20"/>
      <c r="B631" s="20"/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</row>
    <row r="632" spans="1:35" x14ac:dyDescent="0.2">
      <c r="A632" s="20"/>
      <c r="B632" s="20"/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  <c r="AG632" s="20"/>
      <c r="AH632" s="20"/>
      <c r="AI632" s="20"/>
    </row>
    <row r="633" spans="1:35" x14ac:dyDescent="0.2">
      <c r="A633" s="20"/>
      <c r="B633" s="20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  <c r="AD633" s="20"/>
      <c r="AE633" s="20"/>
      <c r="AF633" s="20"/>
      <c r="AG633" s="20"/>
      <c r="AH633" s="20"/>
      <c r="AI633" s="20"/>
    </row>
    <row r="634" spans="1:35" x14ac:dyDescent="0.2">
      <c r="A634" s="20"/>
      <c r="B634" s="20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  <c r="AD634" s="20"/>
      <c r="AE634" s="20"/>
      <c r="AF634" s="20"/>
      <c r="AG634" s="20"/>
      <c r="AH634" s="20"/>
      <c r="AI634" s="20"/>
    </row>
    <row r="635" spans="1:35" x14ac:dyDescent="0.2">
      <c r="A635" s="20"/>
      <c r="B635" s="20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  <c r="AD635" s="20"/>
      <c r="AE635" s="20"/>
      <c r="AF635" s="20"/>
      <c r="AG635" s="20"/>
      <c r="AH635" s="20"/>
      <c r="AI635" s="20"/>
    </row>
    <row r="636" spans="1:35" x14ac:dyDescent="0.2">
      <c r="A636" s="20"/>
      <c r="B636" s="20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0"/>
      <c r="AF636" s="20"/>
      <c r="AG636" s="20"/>
      <c r="AH636" s="20"/>
      <c r="AI636" s="20"/>
    </row>
    <row r="637" spans="1:35" x14ac:dyDescent="0.2">
      <c r="A637" s="20"/>
      <c r="B637" s="20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  <c r="AG637" s="20"/>
      <c r="AH637" s="20"/>
      <c r="AI637" s="20"/>
    </row>
    <row r="638" spans="1:35" x14ac:dyDescent="0.2">
      <c r="A638" s="20"/>
      <c r="B638" s="2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  <c r="AG638" s="20"/>
      <c r="AH638" s="20"/>
      <c r="AI638" s="20"/>
    </row>
    <row r="639" spans="1:35" x14ac:dyDescent="0.2">
      <c r="A639" s="20"/>
      <c r="B639" s="2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  <c r="AD639" s="20"/>
      <c r="AE639" s="20"/>
      <c r="AF639" s="20"/>
      <c r="AG639" s="20"/>
      <c r="AH639" s="20"/>
      <c r="AI639" s="20"/>
    </row>
    <row r="640" spans="1:35" x14ac:dyDescent="0.2">
      <c r="A640" s="20"/>
      <c r="B640" s="2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  <c r="AD640" s="20"/>
      <c r="AE640" s="20"/>
      <c r="AF640" s="20"/>
      <c r="AG640" s="20"/>
      <c r="AH640" s="20"/>
      <c r="AI640" s="20"/>
    </row>
    <row r="641" spans="1:35" x14ac:dyDescent="0.2">
      <c r="A641" s="20"/>
      <c r="B641" s="20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</row>
    <row r="642" spans="1:35" x14ac:dyDescent="0.2">
      <c r="A642" s="20"/>
      <c r="B642" s="2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  <c r="AE642" s="20"/>
      <c r="AF642" s="20"/>
      <c r="AG642" s="20"/>
      <c r="AH642" s="20"/>
      <c r="AI642" s="20"/>
    </row>
    <row r="643" spans="1:35" x14ac:dyDescent="0.2">
      <c r="A643" s="20"/>
      <c r="B643" s="20"/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</row>
    <row r="644" spans="1:35" x14ac:dyDescent="0.2">
      <c r="A644" s="20"/>
      <c r="B644" s="20"/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</row>
    <row r="645" spans="1:35" x14ac:dyDescent="0.2">
      <c r="A645" s="20"/>
      <c r="B645" s="20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</row>
    <row r="646" spans="1:35" x14ac:dyDescent="0.2">
      <c r="A646" s="20"/>
      <c r="B646" s="20"/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</row>
    <row r="647" spans="1:35" x14ac:dyDescent="0.2">
      <c r="A647" s="20"/>
      <c r="B647" s="20"/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</row>
    <row r="648" spans="1:35" x14ac:dyDescent="0.2">
      <c r="A648" s="20"/>
      <c r="B648" s="20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  <c r="AD648" s="20"/>
      <c r="AE648" s="20"/>
      <c r="AF648" s="20"/>
      <c r="AG648" s="20"/>
      <c r="AH648" s="20"/>
      <c r="AI648" s="20"/>
    </row>
    <row r="649" spans="1:35" x14ac:dyDescent="0.2">
      <c r="A649" s="20"/>
      <c r="B649" s="20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  <c r="AD649" s="20"/>
      <c r="AE649" s="20"/>
      <c r="AF649" s="20"/>
      <c r="AG649" s="20"/>
      <c r="AH649" s="20"/>
      <c r="AI649" s="20"/>
    </row>
    <row r="650" spans="1:35" x14ac:dyDescent="0.2">
      <c r="A650" s="20"/>
      <c r="B650" s="20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</row>
    <row r="651" spans="1:35" x14ac:dyDescent="0.2">
      <c r="A651" s="20"/>
      <c r="B651" s="2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</row>
    <row r="652" spans="1:35" x14ac:dyDescent="0.2">
      <c r="A652" s="20"/>
      <c r="B652" s="20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</row>
    <row r="653" spans="1:35" x14ac:dyDescent="0.2">
      <c r="A653" s="20"/>
      <c r="B653" s="20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</row>
    <row r="654" spans="1:35" x14ac:dyDescent="0.2">
      <c r="A654" s="20"/>
      <c r="B654" s="2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</row>
    <row r="655" spans="1:35" x14ac:dyDescent="0.2">
      <c r="A655" s="20"/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</row>
    <row r="656" spans="1:35" x14ac:dyDescent="0.2">
      <c r="A656" s="20"/>
      <c r="B656" s="2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</row>
    <row r="657" spans="1:35" x14ac:dyDescent="0.2">
      <c r="A657" s="20"/>
      <c r="B657" s="20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AD657" s="20"/>
      <c r="AE657" s="20"/>
      <c r="AF657" s="20"/>
      <c r="AG657" s="20"/>
      <c r="AH657" s="20"/>
      <c r="AI657" s="20"/>
    </row>
    <row r="658" spans="1:35" x14ac:dyDescent="0.2">
      <c r="A658" s="20"/>
      <c r="B658" s="2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AG658" s="20"/>
      <c r="AH658" s="20"/>
      <c r="AI658" s="20"/>
    </row>
    <row r="659" spans="1:35" x14ac:dyDescent="0.2">
      <c r="A659" s="20"/>
      <c r="B659" s="2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  <c r="AD659" s="20"/>
      <c r="AE659" s="20"/>
      <c r="AF659" s="20"/>
      <c r="AG659" s="20"/>
      <c r="AH659" s="20"/>
      <c r="AI659" s="20"/>
    </row>
    <row r="660" spans="1:35" x14ac:dyDescent="0.2">
      <c r="A660" s="20"/>
      <c r="B660" s="2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</row>
    <row r="661" spans="1:35" x14ac:dyDescent="0.2">
      <c r="A661" s="20"/>
      <c r="B661" s="2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</row>
    <row r="662" spans="1:35" x14ac:dyDescent="0.2">
      <c r="A662" s="20"/>
      <c r="B662" s="20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0"/>
      <c r="AE662" s="20"/>
      <c r="AF662" s="20"/>
      <c r="AG662" s="20"/>
      <c r="AH662" s="20"/>
      <c r="AI662" s="20"/>
    </row>
    <row r="663" spans="1:35" x14ac:dyDescent="0.2">
      <c r="A663" s="20"/>
      <c r="B663" s="2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</row>
    <row r="664" spans="1:35" x14ac:dyDescent="0.2">
      <c r="A664" s="20"/>
      <c r="B664" s="20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</row>
    <row r="665" spans="1:35" x14ac:dyDescent="0.2">
      <c r="A665" s="20"/>
      <c r="B665" s="20"/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/>
      <c r="AD665" s="20"/>
      <c r="AE665" s="20"/>
      <c r="AF665" s="20"/>
      <c r="AG665" s="20"/>
      <c r="AH665" s="20"/>
      <c r="AI665" s="20"/>
    </row>
    <row r="666" spans="1:35" x14ac:dyDescent="0.2">
      <c r="A666" s="20"/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</row>
    <row r="667" spans="1:35" x14ac:dyDescent="0.2">
      <c r="A667" s="20"/>
      <c r="B667" s="20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</row>
    <row r="668" spans="1:35" x14ac:dyDescent="0.2">
      <c r="A668" s="20"/>
      <c r="B668" s="20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  <c r="AD668" s="20"/>
      <c r="AE668" s="20"/>
      <c r="AF668" s="20"/>
      <c r="AG668" s="20"/>
      <c r="AH668" s="20"/>
      <c r="AI668" s="20"/>
    </row>
    <row r="669" spans="1:35" x14ac:dyDescent="0.2">
      <c r="A669" s="20"/>
      <c r="B669" s="2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/>
      <c r="AD669" s="20"/>
      <c r="AE669" s="20"/>
      <c r="AF669" s="20"/>
      <c r="AG669" s="20"/>
      <c r="AH669" s="20"/>
      <c r="AI669" s="20"/>
    </row>
    <row r="670" spans="1:35" x14ac:dyDescent="0.2">
      <c r="A670" s="20"/>
      <c r="B670" s="20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  <c r="AD670" s="20"/>
      <c r="AE670" s="20"/>
      <c r="AF670" s="20"/>
      <c r="AG670" s="20"/>
      <c r="AH670" s="20"/>
      <c r="AI670" s="20"/>
    </row>
    <row r="671" spans="1:35" x14ac:dyDescent="0.2">
      <c r="A671" s="20"/>
      <c r="B671" s="20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  <c r="AD671" s="20"/>
      <c r="AE671" s="20"/>
      <c r="AF671" s="20"/>
      <c r="AG671" s="20"/>
      <c r="AH671" s="20"/>
      <c r="AI671" s="20"/>
    </row>
    <row r="672" spans="1:35" x14ac:dyDescent="0.2">
      <c r="A672" s="20"/>
      <c r="B672" s="2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  <c r="AD672" s="20"/>
      <c r="AE672" s="20"/>
      <c r="AF672" s="20"/>
      <c r="AG672" s="20"/>
      <c r="AH672" s="20"/>
      <c r="AI672" s="20"/>
    </row>
    <row r="673" spans="1:35" x14ac:dyDescent="0.2">
      <c r="A673" s="20"/>
      <c r="B673" s="2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  <c r="AD673" s="20"/>
      <c r="AE673" s="20"/>
      <c r="AF673" s="20"/>
      <c r="AG673" s="20"/>
      <c r="AH673" s="20"/>
      <c r="AI673" s="20"/>
    </row>
    <row r="674" spans="1:35" x14ac:dyDescent="0.2">
      <c r="A674" s="20"/>
      <c r="B674" s="2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AD674" s="20"/>
      <c r="AE674" s="20"/>
      <c r="AF674" s="20"/>
      <c r="AG674" s="20"/>
      <c r="AH674" s="20"/>
      <c r="AI674" s="20"/>
    </row>
    <row r="675" spans="1:35" x14ac:dyDescent="0.2">
      <c r="A675" s="20"/>
      <c r="B675" s="20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  <c r="AD675" s="20"/>
      <c r="AE675" s="20"/>
      <c r="AF675" s="20"/>
      <c r="AG675" s="20"/>
      <c r="AH675" s="20"/>
      <c r="AI675" s="20"/>
    </row>
    <row r="676" spans="1:35" x14ac:dyDescent="0.2">
      <c r="A676" s="20"/>
      <c r="B676" s="2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  <c r="AD676" s="20"/>
      <c r="AE676" s="20"/>
      <c r="AF676" s="20"/>
      <c r="AG676" s="20"/>
      <c r="AH676" s="20"/>
      <c r="AI676" s="20"/>
    </row>
    <row r="677" spans="1:35" x14ac:dyDescent="0.2">
      <c r="A677" s="20"/>
      <c r="B677" s="2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  <c r="AG677" s="20"/>
      <c r="AH677" s="20"/>
      <c r="AI677" s="20"/>
    </row>
    <row r="678" spans="1:35" x14ac:dyDescent="0.2">
      <c r="A678" s="20"/>
      <c r="B678" s="2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AH678" s="20"/>
      <c r="AI678" s="20"/>
    </row>
    <row r="679" spans="1:35" x14ac:dyDescent="0.2">
      <c r="A679" s="20"/>
      <c r="B679" s="2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</row>
    <row r="680" spans="1:35" x14ac:dyDescent="0.2">
      <c r="A680" s="20"/>
      <c r="B680" s="20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  <c r="AD680" s="20"/>
      <c r="AE680" s="20"/>
      <c r="AF680" s="20"/>
      <c r="AG680" s="20"/>
      <c r="AH680" s="20"/>
      <c r="AI680" s="20"/>
    </row>
    <row r="681" spans="1:35" x14ac:dyDescent="0.2">
      <c r="A681" s="20"/>
      <c r="B681" s="2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  <c r="AD681" s="20"/>
      <c r="AE681" s="20"/>
      <c r="AF681" s="20"/>
      <c r="AG681" s="20"/>
      <c r="AH681" s="20"/>
      <c r="AI681" s="20"/>
    </row>
    <row r="682" spans="1:35" x14ac:dyDescent="0.2">
      <c r="A682" s="20"/>
      <c r="B682" s="20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  <c r="AD682" s="20"/>
      <c r="AE682" s="20"/>
      <c r="AF682" s="20"/>
      <c r="AG682" s="20"/>
      <c r="AH682" s="20"/>
      <c r="AI682" s="20"/>
    </row>
    <row r="683" spans="1:35" x14ac:dyDescent="0.2">
      <c r="A683" s="20"/>
      <c r="B683" s="20"/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  <c r="AD683" s="20"/>
      <c r="AE683" s="20"/>
      <c r="AF683" s="20"/>
      <c r="AG683" s="20"/>
      <c r="AH683" s="20"/>
      <c r="AI683" s="20"/>
    </row>
    <row r="684" spans="1:35" x14ac:dyDescent="0.2">
      <c r="A684" s="20"/>
      <c r="B684" s="20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  <c r="AD684" s="20"/>
      <c r="AE684" s="20"/>
      <c r="AF684" s="20"/>
      <c r="AG684" s="20"/>
      <c r="AH684" s="20"/>
      <c r="AI684" s="20"/>
    </row>
    <row r="685" spans="1:35" x14ac:dyDescent="0.2">
      <c r="A685" s="20"/>
      <c r="B685" s="20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G685" s="20"/>
      <c r="AH685" s="20"/>
      <c r="AI685" s="20"/>
    </row>
    <row r="686" spans="1:35" x14ac:dyDescent="0.2">
      <c r="A686" s="20"/>
      <c r="B686" s="2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</row>
    <row r="687" spans="1:35" x14ac:dyDescent="0.2">
      <c r="A687" s="20"/>
      <c r="B687" s="20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  <c r="AD687" s="20"/>
      <c r="AE687" s="20"/>
      <c r="AF687" s="20"/>
      <c r="AG687" s="20"/>
      <c r="AH687" s="20"/>
      <c r="AI687" s="20"/>
    </row>
    <row r="688" spans="1:35" x14ac:dyDescent="0.2">
      <c r="A688" s="20"/>
      <c r="B688" s="20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  <c r="AD688" s="20"/>
      <c r="AE688" s="20"/>
      <c r="AF688" s="20"/>
      <c r="AG688" s="20"/>
      <c r="AH688" s="20"/>
      <c r="AI688" s="20"/>
    </row>
    <row r="689" spans="1:35" x14ac:dyDescent="0.2">
      <c r="A689" s="20"/>
      <c r="B689" s="20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  <c r="AD689" s="20"/>
      <c r="AE689" s="20"/>
      <c r="AF689" s="20"/>
      <c r="AG689" s="20"/>
      <c r="AH689" s="20"/>
      <c r="AI689" s="20"/>
    </row>
    <row r="690" spans="1:35" x14ac:dyDescent="0.2">
      <c r="A690" s="20"/>
      <c r="B690" s="20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0"/>
      <c r="AE690" s="20"/>
      <c r="AF690" s="20"/>
      <c r="AG690" s="20"/>
      <c r="AH690" s="20"/>
      <c r="AI690" s="20"/>
    </row>
    <row r="691" spans="1:35" x14ac:dyDescent="0.2">
      <c r="A691" s="20"/>
      <c r="B691" s="2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  <c r="AD691" s="20"/>
      <c r="AE691" s="20"/>
      <c r="AF691" s="20"/>
      <c r="AG691" s="20"/>
      <c r="AH691" s="20"/>
      <c r="AI691" s="20"/>
    </row>
    <row r="692" spans="1:35" x14ac:dyDescent="0.2">
      <c r="A692" s="20"/>
      <c r="B692" s="2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0"/>
      <c r="AF692" s="20"/>
      <c r="AG692" s="20"/>
      <c r="AH692" s="20"/>
      <c r="AI692" s="20"/>
    </row>
    <row r="693" spans="1:35" x14ac:dyDescent="0.2">
      <c r="A693" s="20"/>
      <c r="B693" s="20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AE693" s="20"/>
      <c r="AF693" s="20"/>
      <c r="AG693" s="20"/>
      <c r="AH693" s="20"/>
      <c r="AI693" s="20"/>
    </row>
    <row r="694" spans="1:35" x14ac:dyDescent="0.2">
      <c r="A694" s="20"/>
      <c r="B694" s="2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  <c r="AE694" s="20"/>
      <c r="AF694" s="20"/>
      <c r="AG694" s="20"/>
      <c r="AH694" s="20"/>
      <c r="AI694" s="20"/>
    </row>
    <row r="695" spans="1:35" x14ac:dyDescent="0.2">
      <c r="A695" s="20"/>
      <c r="B695" s="2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AD695" s="20"/>
      <c r="AE695" s="20"/>
      <c r="AF695" s="20"/>
      <c r="AG695" s="20"/>
      <c r="AH695" s="20"/>
      <c r="AI695" s="20"/>
    </row>
    <row r="696" spans="1:35" x14ac:dyDescent="0.2">
      <c r="A696" s="20"/>
      <c r="B696" s="2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0"/>
      <c r="AE696" s="20"/>
      <c r="AF696" s="20"/>
      <c r="AG696" s="20"/>
      <c r="AH696" s="20"/>
      <c r="AI696" s="20"/>
    </row>
    <row r="697" spans="1:35" x14ac:dyDescent="0.2">
      <c r="A697" s="20"/>
      <c r="B697" s="20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  <c r="AD697" s="20"/>
      <c r="AE697" s="20"/>
      <c r="AF697" s="20"/>
      <c r="AG697" s="20"/>
      <c r="AH697" s="20"/>
      <c r="AI697" s="20"/>
    </row>
    <row r="698" spans="1:35" x14ac:dyDescent="0.2">
      <c r="A698" s="20"/>
      <c r="B698" s="20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20"/>
      <c r="AF698" s="20"/>
      <c r="AG698" s="20"/>
      <c r="AH698" s="20"/>
      <c r="AI698" s="20"/>
    </row>
    <row r="699" spans="1:35" x14ac:dyDescent="0.2">
      <c r="A699" s="20"/>
      <c r="B699" s="20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  <c r="AD699" s="20"/>
      <c r="AE699" s="20"/>
      <c r="AF699" s="20"/>
      <c r="AG699" s="20"/>
      <c r="AH699" s="20"/>
      <c r="AI699" s="20"/>
    </row>
    <row r="700" spans="1:35" x14ac:dyDescent="0.2">
      <c r="A700" s="20"/>
      <c r="B700" s="20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AD700" s="20"/>
      <c r="AE700" s="20"/>
      <c r="AF700" s="20"/>
      <c r="AG700" s="20"/>
      <c r="AH700" s="20"/>
      <c r="AI700" s="20"/>
    </row>
    <row r="701" spans="1:35" x14ac:dyDescent="0.2">
      <c r="A701" s="20"/>
      <c r="B701" s="20"/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  <c r="AD701" s="20"/>
      <c r="AE701" s="20"/>
      <c r="AF701" s="20"/>
      <c r="AG701" s="20"/>
      <c r="AH701" s="20"/>
      <c r="AI701" s="20"/>
    </row>
    <row r="702" spans="1:35" x14ac:dyDescent="0.2">
      <c r="A702" s="20"/>
      <c r="B702" s="20"/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0"/>
      <c r="AF702" s="20"/>
      <c r="AG702" s="20"/>
      <c r="AH702" s="20"/>
      <c r="AI702" s="20"/>
    </row>
    <row r="703" spans="1:35" x14ac:dyDescent="0.2">
      <c r="A703" s="20"/>
      <c r="B703" s="20"/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  <c r="AD703" s="20"/>
      <c r="AE703" s="20"/>
      <c r="AF703" s="20"/>
      <c r="AG703" s="20"/>
      <c r="AH703" s="20"/>
      <c r="AI703" s="20"/>
    </row>
    <row r="704" spans="1:35" x14ac:dyDescent="0.2">
      <c r="A704" s="20"/>
      <c r="B704" s="20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  <c r="AD704" s="20"/>
      <c r="AE704" s="20"/>
      <c r="AF704" s="20"/>
      <c r="AG704" s="20"/>
      <c r="AH704" s="20"/>
      <c r="AI704" s="20"/>
    </row>
    <row r="705" spans="1:35" x14ac:dyDescent="0.2">
      <c r="A705" s="20"/>
      <c r="B705" s="20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AC705" s="20"/>
      <c r="AD705" s="20"/>
      <c r="AE705" s="20"/>
      <c r="AF705" s="20"/>
      <c r="AG705" s="20"/>
      <c r="AH705" s="20"/>
      <c r="AI705" s="20"/>
    </row>
    <row r="706" spans="1:35" x14ac:dyDescent="0.2">
      <c r="A706" s="20"/>
      <c r="B706" s="20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  <c r="AD706" s="20"/>
      <c r="AE706" s="20"/>
      <c r="AF706" s="20"/>
      <c r="AG706" s="20"/>
      <c r="AH706" s="20"/>
      <c r="AI706" s="20"/>
    </row>
    <row r="707" spans="1:35" x14ac:dyDescent="0.2">
      <c r="A707" s="20"/>
      <c r="B707" s="20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  <c r="AC707" s="20"/>
      <c r="AD707" s="20"/>
      <c r="AE707" s="20"/>
      <c r="AF707" s="20"/>
      <c r="AG707" s="20"/>
      <c r="AH707" s="20"/>
      <c r="AI707" s="20"/>
    </row>
    <row r="708" spans="1:35" x14ac:dyDescent="0.2">
      <c r="A708" s="20"/>
      <c r="B708" s="20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  <c r="AD708" s="20"/>
      <c r="AE708" s="20"/>
      <c r="AF708" s="20"/>
      <c r="AG708" s="20"/>
      <c r="AH708" s="20"/>
      <c r="AI708" s="20"/>
    </row>
    <row r="709" spans="1:35" x14ac:dyDescent="0.2">
      <c r="A709" s="20"/>
      <c r="B709" s="20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  <c r="AD709" s="20"/>
      <c r="AE709" s="20"/>
      <c r="AF709" s="20"/>
      <c r="AG709" s="20"/>
      <c r="AH709" s="20"/>
      <c r="AI709" s="20"/>
    </row>
    <row r="710" spans="1:35" x14ac:dyDescent="0.2">
      <c r="A710" s="20"/>
      <c r="B710" s="2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  <c r="AD710" s="20"/>
      <c r="AE710" s="20"/>
      <c r="AF710" s="20"/>
      <c r="AG710" s="20"/>
      <c r="AH710" s="20"/>
      <c r="AI710" s="20"/>
    </row>
    <row r="711" spans="1:35" x14ac:dyDescent="0.2">
      <c r="A711" s="20"/>
      <c r="B711" s="2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  <c r="AD711" s="20"/>
      <c r="AE711" s="20"/>
      <c r="AF711" s="20"/>
      <c r="AG711" s="20"/>
      <c r="AH711" s="20"/>
      <c r="AI711" s="20"/>
    </row>
    <row r="712" spans="1:35" x14ac:dyDescent="0.2">
      <c r="A712" s="20"/>
      <c r="B712" s="2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  <c r="AD712" s="20"/>
      <c r="AE712" s="20"/>
      <c r="AF712" s="20"/>
      <c r="AG712" s="20"/>
      <c r="AH712" s="20"/>
      <c r="AI712" s="20"/>
    </row>
    <row r="713" spans="1:35" x14ac:dyDescent="0.2">
      <c r="A713" s="20"/>
      <c r="B713" s="20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  <c r="AG713" s="20"/>
      <c r="AH713" s="20"/>
      <c r="AI713" s="20"/>
    </row>
    <row r="714" spans="1:35" x14ac:dyDescent="0.2">
      <c r="A714" s="20"/>
      <c r="B714" s="2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G714" s="20"/>
      <c r="AH714" s="20"/>
      <c r="AI714" s="20"/>
    </row>
    <row r="715" spans="1:35" x14ac:dyDescent="0.2">
      <c r="A715" s="20"/>
      <c r="B715" s="2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/>
      <c r="AD715" s="20"/>
      <c r="AE715" s="20"/>
      <c r="AF715" s="20"/>
      <c r="AG715" s="20"/>
      <c r="AH715" s="20"/>
      <c r="AI715" s="20"/>
    </row>
    <row r="716" spans="1:35" x14ac:dyDescent="0.2">
      <c r="A716" s="20"/>
      <c r="B716" s="20"/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</row>
    <row r="717" spans="1:35" x14ac:dyDescent="0.2">
      <c r="A717" s="20"/>
      <c r="B717" s="20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</row>
    <row r="718" spans="1:35" x14ac:dyDescent="0.2">
      <c r="A718" s="20"/>
      <c r="B718" s="20"/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  <c r="AD718" s="20"/>
      <c r="AE718" s="20"/>
      <c r="AF718" s="20"/>
      <c r="AG718" s="20"/>
      <c r="AH718" s="20"/>
      <c r="AI718" s="20"/>
    </row>
    <row r="719" spans="1:35" x14ac:dyDescent="0.2">
      <c r="A719" s="20"/>
      <c r="B719" s="20"/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  <c r="AD719" s="20"/>
      <c r="AE719" s="20"/>
      <c r="AF719" s="20"/>
      <c r="AG719" s="20"/>
      <c r="AH719" s="20"/>
      <c r="AI719" s="20"/>
    </row>
    <row r="720" spans="1:35" x14ac:dyDescent="0.2">
      <c r="A720" s="20"/>
      <c r="B720" s="20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20"/>
      <c r="AF720" s="20"/>
      <c r="AG720" s="20"/>
      <c r="AH720" s="20"/>
      <c r="AI720" s="20"/>
    </row>
    <row r="721" spans="1:35" x14ac:dyDescent="0.2">
      <c r="A721" s="20"/>
      <c r="B721" s="20"/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  <c r="AD721" s="20"/>
      <c r="AE721" s="20"/>
      <c r="AF721" s="20"/>
      <c r="AG721" s="20"/>
      <c r="AH721" s="20"/>
      <c r="AI721" s="20"/>
    </row>
    <row r="722" spans="1:35" x14ac:dyDescent="0.2">
      <c r="A722" s="20"/>
      <c r="B722" s="20"/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20"/>
      <c r="AF722" s="20"/>
      <c r="AG722" s="20"/>
      <c r="AH722" s="20"/>
      <c r="AI722" s="20"/>
    </row>
    <row r="723" spans="1:35" x14ac:dyDescent="0.2">
      <c r="A723" s="20"/>
      <c r="B723" s="20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  <c r="AD723" s="20"/>
      <c r="AE723" s="20"/>
      <c r="AF723" s="20"/>
      <c r="AG723" s="20"/>
      <c r="AH723" s="20"/>
      <c r="AI723" s="20"/>
    </row>
    <row r="724" spans="1:35" x14ac:dyDescent="0.2">
      <c r="A724" s="20"/>
      <c r="B724" s="20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  <c r="AE724" s="20"/>
      <c r="AF724" s="20"/>
      <c r="AG724" s="20"/>
      <c r="AH724" s="20"/>
      <c r="AI724" s="20"/>
    </row>
    <row r="725" spans="1:35" x14ac:dyDescent="0.2">
      <c r="A725" s="20"/>
      <c r="B725" s="20"/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  <c r="AD725" s="20"/>
      <c r="AE725" s="20"/>
      <c r="AF725" s="20"/>
      <c r="AG725" s="20"/>
      <c r="AH725" s="20"/>
      <c r="AI725" s="20"/>
    </row>
    <row r="726" spans="1:35" x14ac:dyDescent="0.2">
      <c r="A726" s="20"/>
      <c r="B726" s="20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  <c r="AD726" s="20"/>
      <c r="AE726" s="20"/>
      <c r="AF726" s="20"/>
      <c r="AG726" s="20"/>
      <c r="AH726" s="20"/>
      <c r="AI726" s="20"/>
    </row>
    <row r="727" spans="1:35" x14ac:dyDescent="0.2">
      <c r="A727" s="20"/>
      <c r="B727" s="20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</row>
    <row r="728" spans="1:35" x14ac:dyDescent="0.2">
      <c r="A728" s="20"/>
      <c r="B728" s="2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</row>
    <row r="729" spans="1:35" x14ac:dyDescent="0.2">
      <c r="A729" s="20"/>
      <c r="B729" s="20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</row>
    <row r="730" spans="1:35" x14ac:dyDescent="0.2">
      <c r="A730" s="20"/>
      <c r="B730" s="2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  <c r="AD730" s="20"/>
      <c r="AE730" s="20"/>
      <c r="AF730" s="20"/>
      <c r="AG730" s="20"/>
      <c r="AH730" s="20"/>
      <c r="AI730" s="20"/>
    </row>
    <row r="731" spans="1:35" x14ac:dyDescent="0.2">
      <c r="A731" s="20"/>
      <c r="B731" s="20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0"/>
      <c r="AF731" s="20"/>
      <c r="AG731" s="20"/>
      <c r="AH731" s="20"/>
      <c r="AI731" s="20"/>
    </row>
    <row r="732" spans="1:35" x14ac:dyDescent="0.2">
      <c r="A732" s="20"/>
      <c r="B732" s="2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  <c r="AD732" s="20"/>
      <c r="AE732" s="20"/>
      <c r="AF732" s="20"/>
      <c r="AG732" s="20"/>
      <c r="AH732" s="20"/>
      <c r="AI732" s="20"/>
    </row>
    <row r="733" spans="1:35" x14ac:dyDescent="0.2">
      <c r="A733" s="20"/>
      <c r="B733" s="2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/>
      <c r="AD733" s="20"/>
      <c r="AE733" s="20"/>
      <c r="AF733" s="20"/>
      <c r="AG733" s="20"/>
      <c r="AH733" s="20"/>
      <c r="AI733" s="20"/>
    </row>
    <row r="734" spans="1:35" x14ac:dyDescent="0.2">
      <c r="A734" s="20"/>
      <c r="B734" s="20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  <c r="AD734" s="20"/>
      <c r="AE734" s="20"/>
      <c r="AF734" s="20"/>
      <c r="AG734" s="20"/>
      <c r="AH734" s="20"/>
      <c r="AI734" s="20"/>
    </row>
    <row r="735" spans="1:35" x14ac:dyDescent="0.2">
      <c r="A735" s="20"/>
      <c r="B735" s="20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  <c r="AD735" s="20"/>
      <c r="AE735" s="20"/>
      <c r="AF735" s="20"/>
      <c r="AG735" s="20"/>
      <c r="AH735" s="20"/>
      <c r="AI735" s="20"/>
    </row>
    <row r="736" spans="1:35" x14ac:dyDescent="0.2">
      <c r="A736" s="20"/>
      <c r="B736" s="20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  <c r="AD736" s="20"/>
      <c r="AE736" s="20"/>
      <c r="AF736" s="20"/>
      <c r="AG736" s="20"/>
      <c r="AH736" s="20"/>
      <c r="AI736" s="20"/>
    </row>
    <row r="737" spans="1:35" x14ac:dyDescent="0.2">
      <c r="A737" s="20"/>
      <c r="B737" s="20"/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  <c r="AD737" s="20"/>
      <c r="AE737" s="20"/>
      <c r="AF737" s="20"/>
      <c r="AG737" s="20"/>
      <c r="AH737" s="20"/>
      <c r="AI737" s="20"/>
    </row>
    <row r="738" spans="1:35" x14ac:dyDescent="0.2">
      <c r="A738" s="20"/>
      <c r="B738" s="20"/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  <c r="AD738" s="20"/>
      <c r="AE738" s="20"/>
      <c r="AF738" s="20"/>
      <c r="AG738" s="20"/>
      <c r="AH738" s="20"/>
      <c r="AI738" s="20"/>
    </row>
    <row r="739" spans="1:35" x14ac:dyDescent="0.2">
      <c r="A739" s="20"/>
      <c r="B739" s="20"/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  <c r="AD739" s="20"/>
      <c r="AE739" s="20"/>
      <c r="AF739" s="20"/>
      <c r="AG739" s="20"/>
      <c r="AH739" s="20"/>
      <c r="AI739" s="20"/>
    </row>
    <row r="740" spans="1:35" x14ac:dyDescent="0.2">
      <c r="A740" s="20"/>
      <c r="B740" s="20"/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0"/>
      <c r="AF740" s="20"/>
      <c r="AG740" s="20"/>
      <c r="AH740" s="20"/>
      <c r="AI740" s="20"/>
    </row>
    <row r="741" spans="1:35" x14ac:dyDescent="0.2">
      <c r="A741" s="20"/>
      <c r="B741" s="20"/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0"/>
      <c r="AF741" s="20"/>
      <c r="AG741" s="20"/>
      <c r="AH741" s="20"/>
      <c r="AI741" s="20"/>
    </row>
    <row r="742" spans="1:35" x14ac:dyDescent="0.2">
      <c r="A742" s="20"/>
      <c r="B742" s="20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  <c r="AD742" s="20"/>
      <c r="AE742" s="20"/>
      <c r="AF742" s="20"/>
      <c r="AG742" s="20"/>
      <c r="AH742" s="20"/>
      <c r="AI742" s="20"/>
    </row>
    <row r="743" spans="1:35" x14ac:dyDescent="0.2">
      <c r="A743" s="20"/>
      <c r="B743" s="20"/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  <c r="AD743" s="20"/>
      <c r="AE743" s="20"/>
      <c r="AF743" s="20"/>
      <c r="AG743" s="20"/>
      <c r="AH743" s="20"/>
      <c r="AI743" s="20"/>
    </row>
    <row r="744" spans="1:35" x14ac:dyDescent="0.2">
      <c r="A744" s="20"/>
      <c r="B744" s="20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  <c r="AD744" s="20"/>
      <c r="AE744" s="20"/>
      <c r="AF744" s="20"/>
      <c r="AG744" s="20"/>
      <c r="AH744" s="20"/>
      <c r="AI744" s="20"/>
    </row>
    <row r="745" spans="1:35" x14ac:dyDescent="0.2">
      <c r="A745" s="20"/>
      <c r="B745" s="20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  <c r="AC745" s="20"/>
      <c r="AD745" s="20"/>
      <c r="AE745" s="20"/>
      <c r="AF745" s="20"/>
      <c r="AG745" s="20"/>
      <c r="AH745" s="20"/>
      <c r="AI745" s="20"/>
    </row>
    <row r="746" spans="1:35" x14ac:dyDescent="0.2">
      <c r="A746" s="20"/>
      <c r="B746" s="20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  <c r="AD746" s="20"/>
      <c r="AE746" s="20"/>
      <c r="AF746" s="20"/>
      <c r="AG746" s="20"/>
      <c r="AH746" s="20"/>
      <c r="AI746" s="20"/>
    </row>
    <row r="747" spans="1:35" x14ac:dyDescent="0.2">
      <c r="A747" s="20"/>
      <c r="B747" s="20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/>
      <c r="AD747" s="20"/>
      <c r="AE747" s="20"/>
      <c r="AF747" s="20"/>
      <c r="AG747" s="20"/>
      <c r="AH747" s="20"/>
      <c r="AI747" s="20"/>
    </row>
    <row r="748" spans="1:35" x14ac:dyDescent="0.2">
      <c r="A748" s="20"/>
      <c r="B748" s="20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  <c r="AD748" s="20"/>
      <c r="AE748" s="20"/>
      <c r="AF748" s="20"/>
      <c r="AG748" s="20"/>
      <c r="AH748" s="20"/>
      <c r="AI748" s="20"/>
    </row>
    <row r="749" spans="1:35" x14ac:dyDescent="0.2">
      <c r="A749" s="20"/>
      <c r="B749" s="20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  <c r="AD749" s="20"/>
      <c r="AE749" s="20"/>
      <c r="AF749" s="20"/>
      <c r="AG749" s="20"/>
      <c r="AH749" s="20"/>
      <c r="AI749" s="20"/>
    </row>
    <row r="750" spans="1:35" x14ac:dyDescent="0.2">
      <c r="A750" s="20"/>
      <c r="B750" s="2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  <c r="AD750" s="20"/>
      <c r="AE750" s="20"/>
      <c r="AF750" s="20"/>
      <c r="AG750" s="20"/>
      <c r="AH750" s="20"/>
      <c r="AI750" s="20"/>
    </row>
    <row r="751" spans="1:35" x14ac:dyDescent="0.2">
      <c r="A751" s="20"/>
      <c r="B751" s="20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  <c r="AC751" s="20"/>
      <c r="AD751" s="20"/>
      <c r="AE751" s="20"/>
      <c r="AF751" s="20"/>
      <c r="AG751" s="20"/>
      <c r="AH751" s="20"/>
      <c r="AI751" s="20"/>
    </row>
    <row r="752" spans="1:35" x14ac:dyDescent="0.2">
      <c r="A752" s="20"/>
      <c r="B752" s="20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  <c r="AD752" s="20"/>
      <c r="AE752" s="20"/>
      <c r="AF752" s="20"/>
      <c r="AG752" s="20"/>
      <c r="AH752" s="20"/>
      <c r="AI752" s="20"/>
    </row>
    <row r="753" spans="1:35" x14ac:dyDescent="0.2">
      <c r="A753" s="20"/>
      <c r="B753" s="20"/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  <c r="AC753" s="20"/>
      <c r="AD753" s="20"/>
      <c r="AE753" s="20"/>
      <c r="AF753" s="20"/>
      <c r="AG753" s="20"/>
      <c r="AH753" s="20"/>
      <c r="AI753" s="20"/>
    </row>
    <row r="754" spans="1:35" x14ac:dyDescent="0.2">
      <c r="A754" s="20"/>
      <c r="B754" s="20"/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  <c r="AD754" s="20"/>
      <c r="AE754" s="20"/>
      <c r="AF754" s="20"/>
      <c r="AG754" s="20"/>
      <c r="AH754" s="20"/>
      <c r="AI754" s="20"/>
    </row>
    <row r="755" spans="1:35" x14ac:dyDescent="0.2">
      <c r="A755" s="20"/>
      <c r="B755" s="20"/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  <c r="AD755" s="20"/>
      <c r="AE755" s="20"/>
      <c r="AF755" s="20"/>
      <c r="AG755" s="20"/>
      <c r="AH755" s="20"/>
      <c r="AI755" s="20"/>
    </row>
    <row r="756" spans="1:35" x14ac:dyDescent="0.2">
      <c r="A756" s="20"/>
      <c r="B756" s="20"/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  <c r="AD756" s="20"/>
      <c r="AE756" s="20"/>
      <c r="AF756" s="20"/>
      <c r="AG756" s="20"/>
      <c r="AH756" s="20"/>
      <c r="AI756" s="20"/>
    </row>
    <row r="757" spans="1:35" x14ac:dyDescent="0.2">
      <c r="A757" s="20"/>
      <c r="B757" s="20"/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  <c r="AD757" s="20"/>
      <c r="AE757" s="20"/>
      <c r="AF757" s="20"/>
      <c r="AG757" s="20"/>
      <c r="AH757" s="20"/>
      <c r="AI757" s="20"/>
    </row>
    <row r="758" spans="1:35" x14ac:dyDescent="0.2">
      <c r="A758" s="20"/>
      <c r="B758" s="20"/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  <c r="AD758" s="20"/>
      <c r="AE758" s="20"/>
      <c r="AF758" s="20"/>
      <c r="AG758" s="20"/>
      <c r="AH758" s="20"/>
      <c r="AI758" s="20"/>
    </row>
    <row r="759" spans="1:35" x14ac:dyDescent="0.2">
      <c r="A759" s="20"/>
      <c r="B759" s="20"/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/>
      <c r="AD759" s="20"/>
      <c r="AE759" s="20"/>
      <c r="AF759" s="20"/>
      <c r="AG759" s="20"/>
      <c r="AH759" s="20"/>
      <c r="AI759" s="20"/>
    </row>
    <row r="760" spans="1:35" x14ac:dyDescent="0.2">
      <c r="A760" s="20"/>
      <c r="B760" s="20"/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  <c r="AE760" s="20"/>
      <c r="AF760" s="20"/>
      <c r="AG760" s="20"/>
      <c r="AH760" s="20"/>
      <c r="AI760" s="20"/>
    </row>
    <row r="761" spans="1:35" x14ac:dyDescent="0.2">
      <c r="A761" s="20"/>
      <c r="B761" s="20"/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  <c r="AD761" s="20"/>
      <c r="AE761" s="20"/>
      <c r="AF761" s="20"/>
      <c r="AG761" s="20"/>
      <c r="AH761" s="20"/>
      <c r="AI761" s="20"/>
    </row>
    <row r="762" spans="1:35" x14ac:dyDescent="0.2">
      <c r="A762" s="20"/>
      <c r="B762" s="20"/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  <c r="AD762" s="20"/>
      <c r="AE762" s="20"/>
      <c r="AF762" s="20"/>
      <c r="AG762" s="20"/>
      <c r="AH762" s="20"/>
      <c r="AI762" s="20"/>
    </row>
    <row r="763" spans="1:35" x14ac:dyDescent="0.2">
      <c r="A763" s="20"/>
      <c r="B763" s="20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  <c r="AD763" s="20"/>
      <c r="AE763" s="20"/>
      <c r="AF763" s="20"/>
      <c r="AG763" s="20"/>
      <c r="AH763" s="20"/>
      <c r="AI763" s="20"/>
    </row>
    <row r="764" spans="1:35" x14ac:dyDescent="0.2">
      <c r="A764" s="20"/>
      <c r="B764" s="2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AD764" s="20"/>
      <c r="AE764" s="20"/>
      <c r="AF764" s="20"/>
      <c r="AG764" s="20"/>
      <c r="AH764" s="20"/>
      <c r="AI764" s="20"/>
    </row>
    <row r="765" spans="1:35" x14ac:dyDescent="0.2">
      <c r="A765" s="20"/>
      <c r="B765" s="20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  <c r="AD765" s="20"/>
      <c r="AE765" s="20"/>
      <c r="AF765" s="20"/>
      <c r="AG765" s="20"/>
      <c r="AH765" s="20"/>
      <c r="AI765" s="20"/>
    </row>
    <row r="766" spans="1:35" x14ac:dyDescent="0.2">
      <c r="A766" s="20"/>
      <c r="B766" s="20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AC766" s="20"/>
      <c r="AD766" s="20"/>
      <c r="AE766" s="20"/>
      <c r="AF766" s="20"/>
      <c r="AG766" s="20"/>
      <c r="AH766" s="20"/>
      <c r="AI766" s="20"/>
    </row>
    <row r="767" spans="1:35" x14ac:dyDescent="0.2">
      <c r="A767" s="20"/>
      <c r="B767" s="20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AC767" s="20"/>
      <c r="AD767" s="20"/>
      <c r="AE767" s="20"/>
      <c r="AF767" s="20"/>
      <c r="AG767" s="20"/>
      <c r="AH767" s="20"/>
      <c r="AI767" s="20"/>
    </row>
    <row r="768" spans="1:35" x14ac:dyDescent="0.2">
      <c r="A768" s="20"/>
      <c r="B768" s="20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AD768" s="20"/>
      <c r="AE768" s="20"/>
      <c r="AF768" s="20"/>
      <c r="AG768" s="20"/>
      <c r="AH768" s="20"/>
      <c r="AI768" s="20"/>
    </row>
    <row r="769" spans="1:35" x14ac:dyDescent="0.2">
      <c r="A769" s="20"/>
      <c r="B769" s="20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AD769" s="20"/>
      <c r="AE769" s="20"/>
      <c r="AF769" s="20"/>
      <c r="AG769" s="20"/>
      <c r="AH769" s="20"/>
      <c r="AI769" s="20"/>
    </row>
    <row r="770" spans="1:35" x14ac:dyDescent="0.2">
      <c r="A770" s="20"/>
      <c r="B770" s="20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AD770" s="20"/>
      <c r="AE770" s="20"/>
      <c r="AF770" s="20"/>
      <c r="AG770" s="20"/>
      <c r="AH770" s="20"/>
      <c r="AI770" s="20"/>
    </row>
    <row r="771" spans="1:35" x14ac:dyDescent="0.2">
      <c r="A771" s="20"/>
      <c r="B771" s="20"/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  <c r="AC771" s="20"/>
      <c r="AD771" s="20"/>
      <c r="AE771" s="20"/>
      <c r="AF771" s="20"/>
      <c r="AG771" s="20"/>
      <c r="AH771" s="20"/>
      <c r="AI771" s="20"/>
    </row>
    <row r="772" spans="1:35" x14ac:dyDescent="0.2">
      <c r="A772" s="20"/>
      <c r="B772" s="20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  <c r="AD772" s="20"/>
      <c r="AE772" s="20"/>
      <c r="AF772" s="20"/>
      <c r="AG772" s="20"/>
      <c r="AH772" s="20"/>
      <c r="AI772" s="20"/>
    </row>
    <row r="773" spans="1:35" x14ac:dyDescent="0.2">
      <c r="A773" s="20"/>
      <c r="B773" s="20"/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  <c r="AC773" s="20"/>
      <c r="AD773" s="20"/>
      <c r="AE773" s="20"/>
      <c r="AF773" s="20"/>
      <c r="AG773" s="20"/>
      <c r="AH773" s="20"/>
      <c r="AI773" s="20"/>
    </row>
    <row r="774" spans="1:35" x14ac:dyDescent="0.2">
      <c r="A774" s="20"/>
      <c r="B774" s="20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</row>
    <row r="775" spans="1:35" x14ac:dyDescent="0.2">
      <c r="A775" s="20"/>
      <c r="B775" s="20"/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  <c r="AC775" s="20"/>
      <c r="AD775" s="20"/>
      <c r="AE775" s="20"/>
      <c r="AF775" s="20"/>
      <c r="AG775" s="20"/>
      <c r="AH775" s="20"/>
      <c r="AI775" s="20"/>
    </row>
    <row r="776" spans="1:35" x14ac:dyDescent="0.2">
      <c r="A776" s="20"/>
      <c r="B776" s="20"/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0"/>
      <c r="AE776" s="20"/>
      <c r="AF776" s="20"/>
      <c r="AG776" s="20"/>
      <c r="AH776" s="20"/>
      <c r="AI776" s="20"/>
    </row>
    <row r="777" spans="1:35" x14ac:dyDescent="0.2">
      <c r="A777" s="20"/>
      <c r="B777" s="20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  <c r="AC777" s="20"/>
      <c r="AD777" s="20"/>
      <c r="AE777" s="20"/>
      <c r="AF777" s="20"/>
      <c r="AG777" s="20"/>
      <c r="AH777" s="20"/>
      <c r="AI777" s="20"/>
    </row>
    <row r="778" spans="1:35" x14ac:dyDescent="0.2">
      <c r="A778" s="20"/>
      <c r="B778" s="20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  <c r="AC778" s="20"/>
      <c r="AD778" s="20"/>
      <c r="AE778" s="20"/>
      <c r="AF778" s="20"/>
      <c r="AG778" s="20"/>
      <c r="AH778" s="20"/>
      <c r="AI778" s="20"/>
    </row>
    <row r="779" spans="1:35" x14ac:dyDescent="0.2">
      <c r="A779" s="20"/>
      <c r="B779" s="20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  <c r="AC779" s="20"/>
      <c r="AD779" s="20"/>
      <c r="AE779" s="20"/>
      <c r="AF779" s="20"/>
      <c r="AG779" s="20"/>
      <c r="AH779" s="20"/>
      <c r="AI779" s="20"/>
    </row>
    <row r="780" spans="1:35" x14ac:dyDescent="0.2">
      <c r="A780" s="20"/>
      <c r="B780" s="20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</row>
    <row r="781" spans="1:35" x14ac:dyDescent="0.2">
      <c r="A781" s="20"/>
      <c r="B781" s="20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  <c r="AC781" s="20"/>
      <c r="AD781" s="20"/>
      <c r="AE781" s="20"/>
      <c r="AF781" s="20"/>
      <c r="AG781" s="20"/>
      <c r="AH781" s="20"/>
      <c r="AI781" s="20"/>
    </row>
    <row r="782" spans="1:35" x14ac:dyDescent="0.2">
      <c r="A782" s="20"/>
      <c r="B782" s="2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  <c r="AD782" s="20"/>
      <c r="AE782" s="20"/>
      <c r="AF782" s="20"/>
      <c r="AG782" s="20"/>
      <c r="AH782" s="20"/>
      <c r="AI782" s="20"/>
    </row>
    <row r="783" spans="1:35" x14ac:dyDescent="0.2">
      <c r="A783" s="20"/>
      <c r="B783" s="20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AC783" s="20"/>
      <c r="AD783" s="20"/>
      <c r="AE783" s="20"/>
      <c r="AF783" s="20"/>
      <c r="AG783" s="20"/>
      <c r="AH783" s="20"/>
      <c r="AI783" s="20"/>
    </row>
    <row r="784" spans="1:35" x14ac:dyDescent="0.2">
      <c r="A784" s="20"/>
      <c r="B784" s="20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AD784" s="20"/>
      <c r="AE784" s="20"/>
      <c r="AF784" s="20"/>
      <c r="AG784" s="20"/>
      <c r="AH784" s="20"/>
      <c r="AI784" s="20"/>
    </row>
    <row r="785" spans="1:35" x14ac:dyDescent="0.2">
      <c r="A785" s="20"/>
      <c r="B785" s="2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AC785" s="20"/>
      <c r="AD785" s="20"/>
      <c r="AE785" s="20"/>
      <c r="AF785" s="20"/>
      <c r="AG785" s="20"/>
      <c r="AH785" s="20"/>
      <c r="AI785" s="20"/>
    </row>
    <row r="786" spans="1:35" x14ac:dyDescent="0.2">
      <c r="A786" s="20"/>
      <c r="B786" s="2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  <c r="AD786" s="20"/>
      <c r="AE786" s="20"/>
      <c r="AF786" s="20"/>
      <c r="AG786" s="20"/>
      <c r="AH786" s="20"/>
      <c r="AI786" s="20"/>
    </row>
    <row r="787" spans="1:35" x14ac:dyDescent="0.2">
      <c r="A787" s="20"/>
      <c r="B787" s="2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  <c r="AC787" s="20"/>
      <c r="AD787" s="20"/>
      <c r="AE787" s="20"/>
      <c r="AF787" s="20"/>
      <c r="AG787" s="20"/>
      <c r="AH787" s="20"/>
      <c r="AI787" s="20"/>
    </row>
    <row r="788" spans="1:35" x14ac:dyDescent="0.2">
      <c r="A788" s="20"/>
      <c r="B788" s="2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  <c r="AD788" s="20"/>
      <c r="AE788" s="20"/>
      <c r="AF788" s="20"/>
      <c r="AG788" s="20"/>
      <c r="AH788" s="20"/>
      <c r="AI788" s="20"/>
    </row>
    <row r="789" spans="1:35" x14ac:dyDescent="0.2">
      <c r="A789" s="20"/>
      <c r="B789" s="20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/>
      <c r="AD789" s="20"/>
      <c r="AE789" s="20"/>
      <c r="AF789" s="20"/>
      <c r="AG789" s="20"/>
      <c r="AH789" s="20"/>
      <c r="AI789" s="20"/>
    </row>
    <row r="790" spans="1:35" x14ac:dyDescent="0.2">
      <c r="A790" s="20"/>
      <c r="B790" s="20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  <c r="AD790" s="20"/>
      <c r="AE790" s="20"/>
      <c r="AF790" s="20"/>
      <c r="AG790" s="20"/>
      <c r="AH790" s="20"/>
      <c r="AI790" s="20"/>
    </row>
    <row r="791" spans="1:35" x14ac:dyDescent="0.2">
      <c r="A791" s="20"/>
      <c r="B791" s="20"/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  <c r="AD791" s="20"/>
      <c r="AE791" s="20"/>
      <c r="AF791" s="20"/>
      <c r="AG791" s="20"/>
      <c r="AH791" s="20"/>
      <c r="AI791" s="20"/>
    </row>
    <row r="792" spans="1:35" x14ac:dyDescent="0.2">
      <c r="A792" s="20"/>
      <c r="B792" s="20"/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  <c r="AD792" s="20"/>
      <c r="AE792" s="20"/>
      <c r="AF792" s="20"/>
      <c r="AG792" s="20"/>
      <c r="AH792" s="20"/>
      <c r="AI792" s="20"/>
    </row>
    <row r="793" spans="1:35" x14ac:dyDescent="0.2">
      <c r="A793" s="20"/>
      <c r="B793" s="20"/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/>
      <c r="AD793" s="20"/>
      <c r="AE793" s="20"/>
      <c r="AF793" s="20"/>
      <c r="AG793" s="20"/>
      <c r="AH793" s="20"/>
      <c r="AI793" s="20"/>
    </row>
    <row r="794" spans="1:35" x14ac:dyDescent="0.2">
      <c r="A794" s="20"/>
      <c r="B794" s="20"/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0"/>
      <c r="AF794" s="20"/>
      <c r="AG794" s="20"/>
      <c r="AH794" s="20"/>
      <c r="AI794" s="20"/>
    </row>
    <row r="795" spans="1:35" x14ac:dyDescent="0.2">
      <c r="A795" s="20"/>
      <c r="B795" s="20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  <c r="AC795" s="20"/>
      <c r="AD795" s="20"/>
      <c r="AE795" s="20"/>
      <c r="AF795" s="20"/>
      <c r="AG795" s="20"/>
      <c r="AH795" s="20"/>
      <c r="AI795" s="20"/>
    </row>
    <row r="796" spans="1:35" x14ac:dyDescent="0.2">
      <c r="A796" s="20"/>
      <c r="B796" s="20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  <c r="AD796" s="20"/>
      <c r="AE796" s="20"/>
      <c r="AF796" s="20"/>
      <c r="AG796" s="20"/>
      <c r="AH796" s="20"/>
      <c r="AI796" s="20"/>
    </row>
    <row r="797" spans="1:35" x14ac:dyDescent="0.2">
      <c r="A797" s="20"/>
      <c r="B797" s="20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  <c r="AC797" s="20"/>
      <c r="AD797" s="20"/>
      <c r="AE797" s="20"/>
      <c r="AF797" s="20"/>
      <c r="AG797" s="20"/>
      <c r="AH797" s="20"/>
      <c r="AI797" s="20"/>
    </row>
    <row r="798" spans="1:35" x14ac:dyDescent="0.2">
      <c r="A798" s="20"/>
      <c r="B798" s="20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  <c r="AD798" s="20"/>
      <c r="AE798" s="20"/>
      <c r="AF798" s="20"/>
      <c r="AG798" s="20"/>
      <c r="AH798" s="20"/>
      <c r="AI798" s="20"/>
    </row>
    <row r="799" spans="1:35" x14ac:dyDescent="0.2">
      <c r="A799" s="20"/>
      <c r="B799" s="20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AC799" s="20"/>
      <c r="AD799" s="20"/>
      <c r="AE799" s="20"/>
      <c r="AF799" s="20"/>
      <c r="AG799" s="20"/>
      <c r="AH799" s="20"/>
      <c r="AI799" s="20"/>
    </row>
    <row r="800" spans="1:35" x14ac:dyDescent="0.2">
      <c r="A800" s="20"/>
      <c r="B800" s="2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  <c r="AE800" s="20"/>
      <c r="AF800" s="20"/>
      <c r="AG800" s="20"/>
      <c r="AH800" s="20"/>
      <c r="AI800" s="20"/>
    </row>
    <row r="801" spans="1:35" x14ac:dyDescent="0.2">
      <c r="A801" s="20"/>
      <c r="B801" s="20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  <c r="AD801" s="20"/>
      <c r="AE801" s="20"/>
      <c r="AF801" s="20"/>
      <c r="AG801" s="20"/>
      <c r="AH801" s="20"/>
      <c r="AI801" s="20"/>
    </row>
    <row r="802" spans="1:35" x14ac:dyDescent="0.2">
      <c r="A802" s="20"/>
      <c r="B802" s="20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  <c r="AD802" s="20"/>
      <c r="AE802" s="20"/>
      <c r="AF802" s="20"/>
      <c r="AG802" s="20"/>
      <c r="AH802" s="20"/>
      <c r="AI802" s="20"/>
    </row>
    <row r="803" spans="1:35" x14ac:dyDescent="0.2">
      <c r="A803" s="20"/>
      <c r="B803" s="2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  <c r="AD803" s="20"/>
      <c r="AE803" s="20"/>
      <c r="AF803" s="20"/>
      <c r="AG803" s="20"/>
      <c r="AH803" s="20"/>
      <c r="AI803" s="20"/>
    </row>
    <row r="804" spans="1:35" x14ac:dyDescent="0.2">
      <c r="A804" s="20"/>
      <c r="B804" s="2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AD804" s="20"/>
      <c r="AE804" s="20"/>
      <c r="AF804" s="20"/>
      <c r="AG804" s="20"/>
      <c r="AH804" s="20"/>
      <c r="AI804" s="20"/>
    </row>
    <row r="805" spans="1:35" x14ac:dyDescent="0.2">
      <c r="A805" s="20"/>
      <c r="B805" s="2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</row>
    <row r="806" spans="1:35" x14ac:dyDescent="0.2">
      <c r="A806" s="20"/>
      <c r="B806" s="20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  <c r="AD806" s="20"/>
      <c r="AE806" s="20"/>
      <c r="AF806" s="20"/>
      <c r="AG806" s="20"/>
      <c r="AH806" s="20"/>
      <c r="AI806" s="20"/>
    </row>
    <row r="807" spans="1:35" x14ac:dyDescent="0.2">
      <c r="A807" s="20"/>
      <c r="B807" s="20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AE807" s="20"/>
      <c r="AF807" s="20"/>
      <c r="AG807" s="20"/>
      <c r="AH807" s="20"/>
      <c r="AI807" s="20"/>
    </row>
    <row r="808" spans="1:35" x14ac:dyDescent="0.2">
      <c r="A808" s="20"/>
      <c r="B808" s="20"/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  <c r="AD808" s="20"/>
      <c r="AE808" s="20"/>
      <c r="AF808" s="20"/>
      <c r="AG808" s="20"/>
      <c r="AH808" s="20"/>
      <c r="AI808" s="20"/>
    </row>
    <row r="809" spans="1:35" x14ac:dyDescent="0.2">
      <c r="A809" s="20"/>
      <c r="B809" s="20"/>
      <c r="C809" s="20"/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  <c r="AC809" s="20"/>
      <c r="AD809" s="20"/>
      <c r="AE809" s="20"/>
      <c r="AF809" s="20"/>
      <c r="AG809" s="20"/>
      <c r="AH809" s="20"/>
      <c r="AI809" s="20"/>
    </row>
    <row r="810" spans="1:35" x14ac:dyDescent="0.2">
      <c r="A810" s="20"/>
      <c r="B810" s="20"/>
      <c r="C810" s="20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  <c r="AD810" s="20"/>
      <c r="AE810" s="20"/>
      <c r="AF810" s="20"/>
      <c r="AG810" s="20"/>
      <c r="AH810" s="20"/>
      <c r="AI810" s="20"/>
    </row>
    <row r="811" spans="1:35" x14ac:dyDescent="0.2">
      <c r="A811" s="20"/>
      <c r="B811" s="20"/>
      <c r="C811" s="20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  <c r="AC811" s="20"/>
      <c r="AD811" s="20"/>
      <c r="AE811" s="20"/>
      <c r="AF811" s="20"/>
      <c r="AG811" s="20"/>
      <c r="AH811" s="20"/>
      <c r="AI811" s="20"/>
    </row>
    <row r="812" spans="1:35" x14ac:dyDescent="0.2">
      <c r="A812" s="20"/>
      <c r="B812" s="20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</row>
    <row r="813" spans="1:35" x14ac:dyDescent="0.2">
      <c r="A813" s="20"/>
      <c r="B813" s="20"/>
      <c r="C813" s="20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  <c r="AC813" s="20"/>
      <c r="AD813" s="20"/>
      <c r="AE813" s="20"/>
      <c r="AF813" s="20"/>
      <c r="AG813" s="20"/>
      <c r="AH813" s="20"/>
      <c r="AI813" s="20"/>
    </row>
    <row r="814" spans="1:35" x14ac:dyDescent="0.2">
      <c r="A814" s="20"/>
      <c r="B814" s="20"/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  <c r="AD814" s="20"/>
      <c r="AE814" s="20"/>
      <c r="AF814" s="20"/>
      <c r="AG814" s="20"/>
      <c r="AH814" s="20"/>
      <c r="AI814" s="20"/>
    </row>
    <row r="815" spans="1:35" x14ac:dyDescent="0.2">
      <c r="A815" s="20"/>
      <c r="B815" s="20"/>
      <c r="C815" s="20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  <c r="AC815" s="20"/>
      <c r="AD815" s="20"/>
      <c r="AE815" s="20"/>
      <c r="AF815" s="20"/>
      <c r="AG815" s="20"/>
      <c r="AH815" s="20"/>
      <c r="AI815" s="20"/>
    </row>
    <row r="816" spans="1:35" x14ac:dyDescent="0.2">
      <c r="A816" s="20"/>
      <c r="B816" s="20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  <c r="AC816" s="20"/>
      <c r="AD816" s="20"/>
      <c r="AE816" s="20"/>
      <c r="AF816" s="20"/>
      <c r="AG816" s="20"/>
      <c r="AH816" s="20"/>
      <c r="AI816" s="20"/>
    </row>
    <row r="817" spans="1:35" x14ac:dyDescent="0.2">
      <c r="A817" s="20"/>
      <c r="B817" s="20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  <c r="AE817" s="20"/>
      <c r="AF817" s="20"/>
      <c r="AG817" s="20"/>
      <c r="AH817" s="20"/>
      <c r="AI817" s="20"/>
    </row>
    <row r="818" spans="1:35" x14ac:dyDescent="0.2">
      <c r="A818" s="20"/>
      <c r="B818" s="20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  <c r="AD818" s="20"/>
      <c r="AE818" s="20"/>
      <c r="AF818" s="20"/>
      <c r="AG818" s="20"/>
      <c r="AH818" s="20"/>
      <c r="AI818" s="20"/>
    </row>
    <row r="819" spans="1:35" x14ac:dyDescent="0.2">
      <c r="A819" s="20"/>
      <c r="B819" s="20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AD819" s="20"/>
      <c r="AE819" s="20"/>
      <c r="AF819" s="20"/>
      <c r="AG819" s="20"/>
      <c r="AH819" s="20"/>
      <c r="AI819" s="20"/>
    </row>
    <row r="820" spans="1:35" x14ac:dyDescent="0.2">
      <c r="A820" s="20"/>
      <c r="B820" s="2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  <c r="AD820" s="20"/>
      <c r="AE820" s="20"/>
      <c r="AF820" s="20"/>
      <c r="AG820" s="20"/>
      <c r="AH820" s="20"/>
      <c r="AI820" s="20"/>
    </row>
    <row r="821" spans="1:35" x14ac:dyDescent="0.2">
      <c r="A821" s="20"/>
      <c r="B821" s="2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  <c r="AD821" s="20"/>
      <c r="AE821" s="20"/>
      <c r="AF821" s="20"/>
      <c r="AG821" s="20"/>
      <c r="AH821" s="20"/>
      <c r="AI821" s="20"/>
    </row>
    <row r="822" spans="1:35" x14ac:dyDescent="0.2">
      <c r="A822" s="20"/>
      <c r="B822" s="20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</row>
    <row r="823" spans="1:35" x14ac:dyDescent="0.2">
      <c r="A823" s="20"/>
      <c r="B823" s="2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  <c r="AC823" s="20"/>
      <c r="AD823" s="20"/>
      <c r="AE823" s="20"/>
      <c r="AF823" s="20"/>
      <c r="AG823" s="20"/>
      <c r="AH823" s="20"/>
      <c r="AI823" s="20"/>
    </row>
    <row r="824" spans="1:35" x14ac:dyDescent="0.2">
      <c r="A824" s="20"/>
      <c r="B824" s="20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  <c r="AC824" s="20"/>
      <c r="AD824" s="20"/>
      <c r="AE824" s="20"/>
      <c r="AF824" s="20"/>
      <c r="AG824" s="20"/>
      <c r="AH824" s="20"/>
      <c r="AI824" s="20"/>
    </row>
    <row r="825" spans="1:35" x14ac:dyDescent="0.2">
      <c r="A825" s="20"/>
      <c r="B825" s="20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  <c r="AC825" s="20"/>
      <c r="AD825" s="20"/>
      <c r="AE825" s="20"/>
      <c r="AF825" s="20"/>
      <c r="AG825" s="20"/>
      <c r="AH825" s="20"/>
      <c r="AI825" s="20"/>
    </row>
    <row r="826" spans="1:35" x14ac:dyDescent="0.2">
      <c r="A826" s="20"/>
      <c r="B826" s="20"/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  <c r="AC826" s="20"/>
      <c r="AD826" s="20"/>
      <c r="AE826" s="20"/>
      <c r="AF826" s="20"/>
      <c r="AG826" s="20"/>
      <c r="AH826" s="20"/>
      <c r="AI826" s="20"/>
    </row>
    <row r="827" spans="1:35" x14ac:dyDescent="0.2">
      <c r="A827" s="20"/>
      <c r="B827" s="20"/>
      <c r="C827" s="20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  <c r="AA827" s="20"/>
      <c r="AB827" s="20"/>
      <c r="AC827" s="20"/>
      <c r="AD827" s="20"/>
      <c r="AE827" s="20"/>
      <c r="AF827" s="20"/>
      <c r="AG827" s="20"/>
      <c r="AH827" s="20"/>
      <c r="AI827" s="20"/>
    </row>
    <row r="828" spans="1:35" x14ac:dyDescent="0.2">
      <c r="A828" s="20"/>
      <c r="B828" s="20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</row>
    <row r="829" spans="1:35" x14ac:dyDescent="0.2">
      <c r="A829" s="20"/>
      <c r="B829" s="20"/>
      <c r="C829" s="20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  <c r="AC829" s="20"/>
      <c r="AD829" s="20"/>
      <c r="AE829" s="20"/>
      <c r="AF829" s="20"/>
      <c r="AG829" s="20"/>
      <c r="AH829" s="20"/>
      <c r="AI829" s="20"/>
    </row>
    <row r="830" spans="1:35" x14ac:dyDescent="0.2">
      <c r="A830" s="20"/>
      <c r="B830" s="20"/>
      <c r="C830" s="20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  <c r="AC830" s="20"/>
      <c r="AD830" s="20"/>
      <c r="AE830" s="20"/>
      <c r="AF830" s="20"/>
      <c r="AG830" s="20"/>
      <c r="AH830" s="20"/>
      <c r="AI830" s="20"/>
    </row>
    <row r="831" spans="1:35" x14ac:dyDescent="0.2">
      <c r="A831" s="20"/>
      <c r="B831" s="20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  <c r="AC831" s="20"/>
      <c r="AD831" s="20"/>
      <c r="AE831" s="20"/>
      <c r="AF831" s="20"/>
      <c r="AG831" s="20"/>
      <c r="AH831" s="20"/>
      <c r="AI831" s="20"/>
    </row>
    <row r="832" spans="1:35" x14ac:dyDescent="0.2">
      <c r="A832" s="20"/>
      <c r="B832" s="20"/>
      <c r="C832" s="20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  <c r="AC832" s="20"/>
      <c r="AD832" s="20"/>
      <c r="AE832" s="20"/>
      <c r="AF832" s="20"/>
      <c r="AG832" s="20"/>
      <c r="AH832" s="20"/>
      <c r="AI832" s="20"/>
    </row>
    <row r="833" spans="1:35" x14ac:dyDescent="0.2">
      <c r="A833" s="20"/>
      <c r="B833" s="20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  <c r="AD833" s="20"/>
      <c r="AE833" s="20"/>
      <c r="AF833" s="20"/>
      <c r="AG833" s="20"/>
      <c r="AH833" s="20"/>
      <c r="AI833" s="20"/>
    </row>
    <row r="834" spans="1:35" x14ac:dyDescent="0.2">
      <c r="A834" s="20"/>
      <c r="B834" s="20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  <c r="AC834" s="20"/>
      <c r="AD834" s="20"/>
      <c r="AE834" s="20"/>
      <c r="AF834" s="20"/>
      <c r="AG834" s="20"/>
      <c r="AH834" s="20"/>
      <c r="AI834" s="20"/>
    </row>
    <row r="835" spans="1:35" x14ac:dyDescent="0.2">
      <c r="A835" s="20"/>
      <c r="B835" s="20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  <c r="AC835" s="20"/>
      <c r="AD835" s="20"/>
      <c r="AE835" s="20"/>
      <c r="AF835" s="20"/>
      <c r="AG835" s="20"/>
      <c r="AH835" s="20"/>
      <c r="AI835" s="20"/>
    </row>
    <row r="836" spans="1:35" x14ac:dyDescent="0.2">
      <c r="A836" s="20"/>
      <c r="B836" s="20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/>
      <c r="AD836" s="20"/>
      <c r="AE836" s="20"/>
      <c r="AF836" s="20"/>
      <c r="AG836" s="20"/>
      <c r="AH836" s="20"/>
      <c r="AI836" s="20"/>
    </row>
    <row r="837" spans="1:35" x14ac:dyDescent="0.2">
      <c r="A837" s="20"/>
      <c r="B837" s="20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  <c r="AC837" s="20"/>
      <c r="AD837" s="20"/>
      <c r="AE837" s="20"/>
      <c r="AF837" s="20"/>
      <c r="AG837" s="20"/>
      <c r="AH837" s="20"/>
      <c r="AI837" s="20"/>
    </row>
    <row r="838" spans="1:35" x14ac:dyDescent="0.2">
      <c r="A838" s="20"/>
      <c r="B838" s="20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  <c r="AC838" s="20"/>
      <c r="AD838" s="20"/>
      <c r="AE838" s="20"/>
      <c r="AF838" s="20"/>
      <c r="AG838" s="20"/>
      <c r="AH838" s="20"/>
      <c r="AI838" s="20"/>
    </row>
    <row r="839" spans="1:35" x14ac:dyDescent="0.2">
      <c r="A839" s="20"/>
      <c r="B839" s="20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  <c r="AD839" s="20"/>
      <c r="AE839" s="20"/>
      <c r="AF839" s="20"/>
      <c r="AG839" s="20"/>
      <c r="AH839" s="20"/>
      <c r="AI839" s="20"/>
    </row>
    <row r="840" spans="1:35" x14ac:dyDescent="0.2">
      <c r="A840" s="20"/>
      <c r="B840" s="20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  <c r="AD840" s="20"/>
      <c r="AE840" s="20"/>
      <c r="AF840" s="20"/>
      <c r="AG840" s="20"/>
      <c r="AH840" s="20"/>
      <c r="AI840" s="20"/>
    </row>
    <row r="841" spans="1:35" x14ac:dyDescent="0.2">
      <c r="A841" s="20"/>
      <c r="B841" s="2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/>
      <c r="AD841" s="20"/>
      <c r="AE841" s="20"/>
      <c r="AF841" s="20"/>
      <c r="AG841" s="20"/>
      <c r="AH841" s="20"/>
      <c r="AI841" s="20"/>
    </row>
    <row r="842" spans="1:35" x14ac:dyDescent="0.2">
      <c r="A842" s="20"/>
      <c r="B842" s="20"/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  <c r="AC842" s="20"/>
      <c r="AD842" s="20"/>
      <c r="AE842" s="20"/>
      <c r="AF842" s="20"/>
      <c r="AG842" s="20"/>
      <c r="AH842" s="20"/>
      <c r="AI842" s="20"/>
    </row>
    <row r="843" spans="1:35" x14ac:dyDescent="0.2">
      <c r="A843" s="20"/>
      <c r="B843" s="20"/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  <c r="AC843" s="20"/>
      <c r="AD843" s="20"/>
      <c r="AE843" s="20"/>
      <c r="AF843" s="20"/>
      <c r="AG843" s="20"/>
      <c r="AH843" s="20"/>
      <c r="AI843" s="20"/>
    </row>
    <row r="844" spans="1:35" x14ac:dyDescent="0.2">
      <c r="A844" s="20"/>
      <c r="B844" s="20"/>
      <c r="C844" s="20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  <c r="AC844" s="20"/>
      <c r="AD844" s="20"/>
      <c r="AE844" s="20"/>
      <c r="AF844" s="20"/>
      <c r="AG844" s="20"/>
      <c r="AH844" s="20"/>
      <c r="AI844" s="20"/>
    </row>
    <row r="845" spans="1:35" x14ac:dyDescent="0.2">
      <c r="A845" s="20"/>
      <c r="B845" s="20"/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  <c r="AC845" s="20"/>
      <c r="AD845" s="20"/>
      <c r="AE845" s="20"/>
      <c r="AF845" s="20"/>
      <c r="AG845" s="20"/>
      <c r="AH845" s="20"/>
      <c r="AI845" s="20"/>
    </row>
    <row r="846" spans="1:35" x14ac:dyDescent="0.2">
      <c r="A846" s="20"/>
      <c r="B846" s="20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  <c r="AC846" s="20"/>
      <c r="AD846" s="20"/>
      <c r="AE846" s="20"/>
      <c r="AF846" s="20"/>
      <c r="AG846" s="20"/>
      <c r="AH846" s="20"/>
      <c r="AI846" s="20"/>
    </row>
    <row r="847" spans="1:35" x14ac:dyDescent="0.2">
      <c r="A847" s="20"/>
      <c r="B847" s="20"/>
      <c r="C847" s="20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  <c r="AC847" s="20"/>
      <c r="AD847" s="20"/>
      <c r="AE847" s="20"/>
      <c r="AF847" s="20"/>
      <c r="AG847" s="20"/>
      <c r="AH847" s="20"/>
      <c r="AI847" s="20"/>
    </row>
    <row r="848" spans="1:35" x14ac:dyDescent="0.2">
      <c r="A848" s="20"/>
      <c r="B848" s="20"/>
      <c r="C848" s="20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  <c r="AC848" s="20"/>
      <c r="AD848" s="20"/>
      <c r="AE848" s="20"/>
      <c r="AF848" s="20"/>
      <c r="AG848" s="20"/>
      <c r="AH848" s="20"/>
      <c r="AI848" s="20"/>
    </row>
    <row r="849" spans="1:35" x14ac:dyDescent="0.2">
      <c r="A849" s="20"/>
      <c r="B849" s="20"/>
      <c r="C849" s="20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  <c r="AC849" s="20"/>
      <c r="AD849" s="20"/>
      <c r="AE849" s="20"/>
      <c r="AF849" s="20"/>
      <c r="AG849" s="20"/>
      <c r="AH849" s="20"/>
      <c r="AI849" s="20"/>
    </row>
    <row r="850" spans="1:35" x14ac:dyDescent="0.2">
      <c r="A850" s="20"/>
      <c r="B850" s="20"/>
      <c r="C850" s="20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  <c r="AC850" s="20"/>
      <c r="AD850" s="20"/>
      <c r="AE850" s="20"/>
      <c r="AF850" s="20"/>
      <c r="AG850" s="20"/>
      <c r="AH850" s="20"/>
      <c r="AI850" s="20"/>
    </row>
    <row r="851" spans="1:35" x14ac:dyDescent="0.2">
      <c r="A851" s="20"/>
      <c r="B851" s="20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  <c r="AC851" s="20"/>
      <c r="AD851" s="20"/>
      <c r="AE851" s="20"/>
      <c r="AF851" s="20"/>
      <c r="AG851" s="20"/>
      <c r="AH851" s="20"/>
      <c r="AI851" s="20"/>
    </row>
    <row r="852" spans="1:35" x14ac:dyDescent="0.2">
      <c r="A852" s="20"/>
      <c r="B852" s="20"/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  <c r="AD852" s="20"/>
      <c r="AE852" s="20"/>
      <c r="AF852" s="20"/>
      <c r="AG852" s="20"/>
      <c r="AH852" s="20"/>
      <c r="AI852" s="20"/>
    </row>
    <row r="853" spans="1:35" x14ac:dyDescent="0.2">
      <c r="A853" s="20"/>
      <c r="B853" s="20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  <c r="AC853" s="20"/>
      <c r="AD853" s="20"/>
      <c r="AE853" s="20"/>
      <c r="AF853" s="20"/>
      <c r="AG853" s="20"/>
      <c r="AH853" s="20"/>
      <c r="AI853" s="20"/>
    </row>
    <row r="854" spans="1:35" x14ac:dyDescent="0.2">
      <c r="A854" s="20"/>
      <c r="B854" s="20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  <c r="AD854" s="20"/>
      <c r="AE854" s="20"/>
      <c r="AF854" s="20"/>
      <c r="AG854" s="20"/>
      <c r="AH854" s="20"/>
      <c r="AI854" s="20"/>
    </row>
    <row r="855" spans="1:35" x14ac:dyDescent="0.2">
      <c r="A855" s="20"/>
      <c r="B855" s="20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  <c r="AC855" s="20"/>
      <c r="AD855" s="20"/>
      <c r="AE855" s="20"/>
      <c r="AF855" s="20"/>
      <c r="AG855" s="20"/>
      <c r="AH855" s="20"/>
      <c r="AI855" s="20"/>
    </row>
    <row r="856" spans="1:35" x14ac:dyDescent="0.2">
      <c r="A856" s="20"/>
      <c r="B856" s="20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  <c r="AC856" s="20"/>
      <c r="AD856" s="20"/>
      <c r="AE856" s="20"/>
      <c r="AF856" s="20"/>
      <c r="AG856" s="20"/>
      <c r="AH856" s="20"/>
      <c r="AI856" s="20"/>
    </row>
    <row r="857" spans="1:35" x14ac:dyDescent="0.2">
      <c r="A857" s="20"/>
      <c r="B857" s="20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  <c r="AC857" s="20"/>
      <c r="AD857" s="20"/>
      <c r="AE857" s="20"/>
      <c r="AF857" s="20"/>
      <c r="AG857" s="20"/>
      <c r="AH857" s="20"/>
      <c r="AI857" s="20"/>
    </row>
    <row r="858" spans="1:35" x14ac:dyDescent="0.2">
      <c r="A858" s="20"/>
      <c r="B858" s="20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/>
      <c r="AD858" s="20"/>
      <c r="AE858" s="20"/>
      <c r="AF858" s="20"/>
      <c r="AG858" s="20"/>
      <c r="AH858" s="20"/>
      <c r="AI858" s="20"/>
    </row>
    <row r="859" spans="1:35" x14ac:dyDescent="0.2">
      <c r="A859" s="20"/>
      <c r="B859" s="20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  <c r="AD859" s="20"/>
      <c r="AE859" s="20"/>
      <c r="AF859" s="20"/>
      <c r="AG859" s="20"/>
      <c r="AH859" s="20"/>
      <c r="AI859" s="20"/>
    </row>
    <row r="860" spans="1:35" x14ac:dyDescent="0.2">
      <c r="A860" s="20"/>
      <c r="B860" s="20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  <c r="AC860" s="20"/>
      <c r="AD860" s="20"/>
      <c r="AE860" s="20"/>
      <c r="AF860" s="20"/>
      <c r="AG860" s="20"/>
      <c r="AH860" s="20"/>
      <c r="AI860" s="20"/>
    </row>
    <row r="861" spans="1:35" x14ac:dyDescent="0.2">
      <c r="A861" s="20"/>
      <c r="B861" s="2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AE861" s="20"/>
      <c r="AF861" s="20"/>
      <c r="AG861" s="20"/>
      <c r="AH861" s="20"/>
      <c r="AI861" s="20"/>
    </row>
    <row r="862" spans="1:35" x14ac:dyDescent="0.2">
      <c r="A862" s="20"/>
      <c r="B862" s="20"/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  <c r="AD862" s="20"/>
      <c r="AE862" s="20"/>
      <c r="AF862" s="20"/>
      <c r="AG862" s="20"/>
      <c r="AH862" s="20"/>
      <c r="AI862" s="20"/>
    </row>
    <row r="863" spans="1:35" x14ac:dyDescent="0.2">
      <c r="A863" s="20"/>
      <c r="B863" s="20"/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  <c r="AC863" s="20"/>
      <c r="AD863" s="20"/>
      <c r="AE863" s="20"/>
      <c r="AF863" s="20"/>
      <c r="AG863" s="20"/>
      <c r="AH863" s="20"/>
      <c r="AI863" s="20"/>
    </row>
    <row r="864" spans="1:35" x14ac:dyDescent="0.2">
      <c r="A864" s="20"/>
      <c r="B864" s="20"/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  <c r="AD864" s="20"/>
      <c r="AE864" s="20"/>
      <c r="AF864" s="20"/>
      <c r="AG864" s="20"/>
      <c r="AH864" s="20"/>
      <c r="AI864" s="20"/>
    </row>
    <row r="865" spans="1:35" x14ac:dyDescent="0.2">
      <c r="A865" s="20"/>
      <c r="B865" s="20"/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  <c r="AC865" s="20"/>
      <c r="AD865" s="20"/>
      <c r="AE865" s="20"/>
      <c r="AF865" s="20"/>
      <c r="AG865" s="20"/>
      <c r="AH865" s="20"/>
      <c r="AI865" s="20"/>
    </row>
    <row r="866" spans="1:35" x14ac:dyDescent="0.2">
      <c r="A866" s="20"/>
      <c r="B866" s="20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  <c r="AD866" s="20"/>
      <c r="AE866" s="20"/>
      <c r="AF866" s="20"/>
      <c r="AG866" s="20"/>
      <c r="AH866" s="20"/>
      <c r="AI866" s="20"/>
    </row>
    <row r="867" spans="1:35" x14ac:dyDescent="0.2">
      <c r="A867" s="20"/>
      <c r="B867" s="20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  <c r="AC867" s="20"/>
      <c r="AD867" s="20"/>
      <c r="AE867" s="20"/>
      <c r="AF867" s="20"/>
      <c r="AG867" s="20"/>
      <c r="AH867" s="20"/>
      <c r="AI867" s="20"/>
    </row>
    <row r="868" spans="1:35" x14ac:dyDescent="0.2">
      <c r="A868" s="20"/>
      <c r="B868" s="20"/>
      <c r="C868" s="20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/>
      <c r="AD868" s="20"/>
      <c r="AE868" s="20"/>
      <c r="AF868" s="20"/>
      <c r="AG868" s="20"/>
      <c r="AH868" s="20"/>
      <c r="AI868" s="20"/>
    </row>
    <row r="869" spans="1:35" x14ac:dyDescent="0.2">
      <c r="A869" s="20"/>
      <c r="B869" s="20"/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  <c r="AD869" s="20"/>
      <c r="AE869" s="20"/>
      <c r="AF869" s="20"/>
      <c r="AG869" s="20"/>
      <c r="AH869" s="20"/>
      <c r="AI869" s="20"/>
    </row>
    <row r="870" spans="1:35" x14ac:dyDescent="0.2">
      <c r="A870" s="20"/>
      <c r="B870" s="20"/>
      <c r="C870" s="20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  <c r="AC870" s="20"/>
      <c r="AD870" s="20"/>
      <c r="AE870" s="20"/>
      <c r="AF870" s="20"/>
      <c r="AG870" s="20"/>
      <c r="AH870" s="20"/>
      <c r="AI870" s="20"/>
    </row>
    <row r="871" spans="1:35" x14ac:dyDescent="0.2">
      <c r="A871" s="20"/>
      <c r="B871" s="20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  <c r="AC871" s="20"/>
      <c r="AD871" s="20"/>
      <c r="AE871" s="20"/>
      <c r="AF871" s="20"/>
      <c r="AG871" s="20"/>
      <c r="AH871" s="20"/>
      <c r="AI871" s="20"/>
    </row>
    <row r="872" spans="1:35" x14ac:dyDescent="0.2">
      <c r="A872" s="20"/>
      <c r="B872" s="20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  <c r="AC872" s="20"/>
      <c r="AD872" s="20"/>
      <c r="AE872" s="20"/>
      <c r="AF872" s="20"/>
      <c r="AG872" s="20"/>
      <c r="AH872" s="20"/>
      <c r="AI872" s="20"/>
    </row>
    <row r="873" spans="1:35" x14ac:dyDescent="0.2">
      <c r="A873" s="20"/>
      <c r="B873" s="20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  <c r="AC873" s="20"/>
      <c r="AD873" s="20"/>
      <c r="AE873" s="20"/>
      <c r="AF873" s="20"/>
      <c r="AG873" s="20"/>
      <c r="AH873" s="20"/>
      <c r="AI873" s="20"/>
    </row>
    <row r="874" spans="1:35" x14ac:dyDescent="0.2">
      <c r="A874" s="20"/>
      <c r="B874" s="2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  <c r="AC874" s="20"/>
      <c r="AD874" s="20"/>
      <c r="AE874" s="20"/>
      <c r="AF874" s="20"/>
      <c r="AG874" s="20"/>
      <c r="AH874" s="20"/>
      <c r="AI874" s="20"/>
    </row>
    <row r="875" spans="1:35" x14ac:dyDescent="0.2">
      <c r="A875" s="20"/>
      <c r="B875" s="20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  <c r="AC875" s="20"/>
      <c r="AD875" s="20"/>
      <c r="AE875" s="20"/>
      <c r="AF875" s="20"/>
      <c r="AG875" s="20"/>
      <c r="AH875" s="20"/>
      <c r="AI875" s="20"/>
    </row>
    <row r="876" spans="1:35" x14ac:dyDescent="0.2">
      <c r="A876" s="20"/>
      <c r="B876" s="20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AD876" s="20"/>
      <c r="AE876" s="20"/>
      <c r="AF876" s="20"/>
      <c r="AG876" s="20"/>
      <c r="AH876" s="20"/>
      <c r="AI876" s="20"/>
    </row>
    <row r="877" spans="1:35" x14ac:dyDescent="0.2">
      <c r="A877" s="20"/>
      <c r="B877" s="20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  <c r="AD877" s="20"/>
      <c r="AE877" s="20"/>
      <c r="AF877" s="20"/>
      <c r="AG877" s="20"/>
      <c r="AH877" s="20"/>
      <c r="AI877" s="20"/>
    </row>
    <row r="878" spans="1:35" x14ac:dyDescent="0.2">
      <c r="A878" s="20"/>
      <c r="B878" s="20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AE878" s="20"/>
      <c r="AF878" s="20"/>
      <c r="AG878" s="20"/>
      <c r="AH878" s="20"/>
      <c r="AI878" s="20"/>
    </row>
    <row r="879" spans="1:35" x14ac:dyDescent="0.2">
      <c r="A879" s="20"/>
      <c r="B879" s="20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  <c r="AC879" s="20"/>
      <c r="AD879" s="20"/>
      <c r="AE879" s="20"/>
      <c r="AF879" s="20"/>
      <c r="AG879" s="20"/>
      <c r="AH879" s="20"/>
      <c r="AI879" s="20"/>
    </row>
    <row r="880" spans="1:35" x14ac:dyDescent="0.2">
      <c r="A880" s="20"/>
      <c r="B880" s="20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  <c r="AD880" s="20"/>
      <c r="AE880" s="20"/>
      <c r="AF880" s="20"/>
      <c r="AG880" s="20"/>
      <c r="AH880" s="20"/>
      <c r="AI880" s="20"/>
    </row>
    <row r="881" spans="1:35" x14ac:dyDescent="0.2">
      <c r="A881" s="20"/>
      <c r="B881" s="20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  <c r="AD881" s="20"/>
      <c r="AE881" s="20"/>
      <c r="AF881" s="20"/>
      <c r="AG881" s="20"/>
      <c r="AH881" s="20"/>
      <c r="AI881" s="20"/>
    </row>
    <row r="882" spans="1:35" x14ac:dyDescent="0.2">
      <c r="A882" s="20"/>
      <c r="B882" s="20"/>
      <c r="C882" s="20"/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  <c r="AC882" s="20"/>
      <c r="AD882" s="20"/>
      <c r="AE882" s="20"/>
      <c r="AF882" s="20"/>
      <c r="AG882" s="20"/>
      <c r="AH882" s="20"/>
      <c r="AI882" s="20"/>
    </row>
    <row r="883" spans="1:35" x14ac:dyDescent="0.2">
      <c r="A883" s="20"/>
      <c r="B883" s="20"/>
      <c r="C883" s="20"/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  <c r="AC883" s="20"/>
      <c r="AD883" s="20"/>
      <c r="AE883" s="20"/>
      <c r="AF883" s="20"/>
      <c r="AG883" s="20"/>
      <c r="AH883" s="20"/>
      <c r="AI883" s="20"/>
    </row>
    <row r="884" spans="1:35" x14ac:dyDescent="0.2">
      <c r="A884" s="20"/>
      <c r="B884" s="20"/>
      <c r="C884" s="20"/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  <c r="AC884" s="20"/>
      <c r="AD884" s="20"/>
      <c r="AE884" s="20"/>
      <c r="AF884" s="20"/>
      <c r="AG884" s="20"/>
      <c r="AH884" s="20"/>
      <c r="AI884" s="20"/>
    </row>
    <row r="885" spans="1:35" x14ac:dyDescent="0.2">
      <c r="A885" s="20"/>
      <c r="B885" s="20"/>
      <c r="C885" s="20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  <c r="AA885" s="20"/>
      <c r="AB885" s="20"/>
      <c r="AC885" s="20"/>
      <c r="AD885" s="20"/>
      <c r="AE885" s="20"/>
      <c r="AF885" s="20"/>
      <c r="AG885" s="20"/>
      <c r="AH885" s="20"/>
      <c r="AI885" s="20"/>
    </row>
    <row r="886" spans="1:35" x14ac:dyDescent="0.2">
      <c r="A886" s="20"/>
      <c r="B886" s="20"/>
      <c r="C886" s="20"/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  <c r="AD886" s="20"/>
      <c r="AE886" s="20"/>
      <c r="AF886" s="20"/>
      <c r="AG886" s="20"/>
      <c r="AH886" s="20"/>
      <c r="AI886" s="20"/>
    </row>
    <row r="887" spans="1:35" x14ac:dyDescent="0.2">
      <c r="A887" s="20"/>
      <c r="B887" s="20"/>
      <c r="C887" s="20"/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0"/>
      <c r="AC887" s="20"/>
      <c r="AD887" s="20"/>
      <c r="AE887" s="20"/>
      <c r="AF887" s="20"/>
      <c r="AG887" s="20"/>
      <c r="AH887" s="20"/>
      <c r="AI887" s="20"/>
    </row>
    <row r="888" spans="1:35" x14ac:dyDescent="0.2">
      <c r="A888" s="20"/>
      <c r="B888" s="20"/>
      <c r="C888" s="20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  <c r="AA888" s="20"/>
      <c r="AB888" s="20"/>
      <c r="AC888" s="20"/>
      <c r="AD888" s="20"/>
      <c r="AE888" s="20"/>
      <c r="AF888" s="20"/>
      <c r="AG888" s="20"/>
      <c r="AH888" s="20"/>
      <c r="AI888" s="20"/>
    </row>
    <row r="889" spans="1:35" x14ac:dyDescent="0.2">
      <c r="A889" s="20"/>
      <c r="B889" s="20"/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  <c r="AA889" s="20"/>
      <c r="AB889" s="20"/>
      <c r="AC889" s="20"/>
      <c r="AD889" s="20"/>
      <c r="AE889" s="20"/>
      <c r="AF889" s="20"/>
      <c r="AG889" s="20"/>
      <c r="AH889" s="20"/>
      <c r="AI889" s="20"/>
    </row>
    <row r="890" spans="1:35" x14ac:dyDescent="0.2">
      <c r="A890" s="20"/>
      <c r="B890" s="20"/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  <c r="AA890" s="20"/>
      <c r="AB890" s="20"/>
      <c r="AC890" s="20"/>
      <c r="AD890" s="20"/>
      <c r="AE890" s="20"/>
      <c r="AF890" s="20"/>
      <c r="AG890" s="20"/>
      <c r="AH890" s="20"/>
      <c r="AI890" s="20"/>
    </row>
    <row r="891" spans="1:35" x14ac:dyDescent="0.2">
      <c r="A891" s="20"/>
      <c r="B891" s="20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  <c r="AA891" s="20"/>
      <c r="AB891" s="20"/>
      <c r="AC891" s="20"/>
      <c r="AD891" s="20"/>
      <c r="AE891" s="20"/>
      <c r="AF891" s="20"/>
      <c r="AG891" s="20"/>
      <c r="AH891" s="20"/>
      <c r="AI891" s="20"/>
    </row>
    <row r="892" spans="1:35" x14ac:dyDescent="0.2">
      <c r="A892" s="20"/>
      <c r="B892" s="20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  <c r="AA892" s="20"/>
      <c r="AB892" s="20"/>
      <c r="AC892" s="20"/>
      <c r="AD892" s="20"/>
      <c r="AE892" s="20"/>
      <c r="AF892" s="20"/>
      <c r="AG892" s="20"/>
      <c r="AH892" s="20"/>
      <c r="AI892" s="20"/>
    </row>
    <row r="893" spans="1:35" x14ac:dyDescent="0.2">
      <c r="A893" s="20"/>
      <c r="B893" s="20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  <c r="AA893" s="20"/>
      <c r="AB893" s="20"/>
      <c r="AC893" s="20"/>
      <c r="AD893" s="20"/>
      <c r="AE893" s="20"/>
      <c r="AF893" s="20"/>
      <c r="AG893" s="20"/>
      <c r="AH893" s="20"/>
      <c r="AI893" s="20"/>
    </row>
    <row r="894" spans="1:35" x14ac:dyDescent="0.2">
      <c r="A894" s="20"/>
      <c r="B894" s="20"/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  <c r="AA894" s="20"/>
      <c r="AB894" s="20"/>
      <c r="AC894" s="20"/>
      <c r="AD894" s="20"/>
      <c r="AE894" s="20"/>
      <c r="AF894" s="20"/>
      <c r="AG894" s="20"/>
      <c r="AH894" s="20"/>
      <c r="AI894" s="20"/>
    </row>
    <row r="895" spans="1:35" x14ac:dyDescent="0.2">
      <c r="A895" s="20"/>
      <c r="B895" s="20"/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  <c r="AA895" s="20"/>
      <c r="AB895" s="20"/>
      <c r="AC895" s="20"/>
      <c r="AD895" s="20"/>
      <c r="AE895" s="20"/>
      <c r="AF895" s="20"/>
      <c r="AG895" s="20"/>
      <c r="AH895" s="20"/>
      <c r="AI895" s="20"/>
    </row>
    <row r="896" spans="1:35" x14ac:dyDescent="0.2">
      <c r="A896" s="20"/>
      <c r="B896" s="20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  <c r="AA896" s="20"/>
      <c r="AB896" s="20"/>
      <c r="AC896" s="20"/>
      <c r="AD896" s="20"/>
      <c r="AE896" s="20"/>
      <c r="AF896" s="20"/>
      <c r="AG896" s="20"/>
      <c r="AH896" s="20"/>
      <c r="AI896" s="20"/>
    </row>
    <row r="897" spans="1:35" x14ac:dyDescent="0.2">
      <c r="A897" s="20"/>
      <c r="B897" s="20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  <c r="AA897" s="20"/>
      <c r="AB897" s="20"/>
      <c r="AC897" s="20"/>
      <c r="AD897" s="20"/>
      <c r="AE897" s="20"/>
      <c r="AF897" s="20"/>
      <c r="AG897" s="20"/>
      <c r="AH897" s="20"/>
      <c r="AI897" s="20"/>
    </row>
    <row r="898" spans="1:35" x14ac:dyDescent="0.2">
      <c r="A898" s="20"/>
      <c r="B898" s="20"/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AA898" s="20"/>
      <c r="AB898" s="20"/>
      <c r="AC898" s="20"/>
      <c r="AD898" s="20"/>
      <c r="AE898" s="20"/>
      <c r="AF898" s="20"/>
      <c r="AG898" s="20"/>
      <c r="AH898" s="20"/>
      <c r="AI898" s="20"/>
    </row>
    <row r="899" spans="1:35" x14ac:dyDescent="0.2">
      <c r="A899" s="20"/>
      <c r="B899" s="20"/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AA899" s="20"/>
      <c r="AB899" s="20"/>
      <c r="AC899" s="20"/>
      <c r="AD899" s="20"/>
      <c r="AE899" s="20"/>
      <c r="AF899" s="20"/>
      <c r="AG899" s="20"/>
      <c r="AH899" s="20"/>
      <c r="AI899" s="20"/>
    </row>
    <row r="900" spans="1:35" x14ac:dyDescent="0.2">
      <c r="A900" s="20"/>
      <c r="B900" s="20"/>
      <c r="C900" s="20"/>
      <c r="D900" s="20"/>
      <c r="E900" s="20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  <c r="AA900" s="20"/>
      <c r="AB900" s="20"/>
      <c r="AC900" s="20"/>
      <c r="AD900" s="20"/>
      <c r="AE900" s="20"/>
      <c r="AF900" s="20"/>
      <c r="AG900" s="20"/>
      <c r="AH900" s="20"/>
      <c r="AI900" s="20"/>
    </row>
    <row r="901" spans="1:35" x14ac:dyDescent="0.2">
      <c r="A901" s="20"/>
      <c r="B901" s="20"/>
      <c r="C901" s="20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  <c r="AA901" s="20"/>
      <c r="AB901" s="20"/>
      <c r="AC901" s="20"/>
      <c r="AD901" s="20"/>
      <c r="AE901" s="20"/>
      <c r="AF901" s="20"/>
      <c r="AG901" s="20"/>
      <c r="AH901" s="20"/>
      <c r="AI901" s="20"/>
    </row>
    <row r="902" spans="1:35" x14ac:dyDescent="0.2">
      <c r="A902" s="20"/>
      <c r="B902" s="20"/>
      <c r="C902" s="20"/>
      <c r="D902" s="20"/>
      <c r="E902" s="20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  <c r="AA902" s="20"/>
      <c r="AB902" s="20"/>
      <c r="AC902" s="20"/>
      <c r="AD902" s="20"/>
      <c r="AE902" s="20"/>
      <c r="AF902" s="20"/>
      <c r="AG902" s="20"/>
      <c r="AH902" s="20"/>
      <c r="AI902" s="20"/>
    </row>
    <row r="903" spans="1:35" x14ac:dyDescent="0.2">
      <c r="A903" s="20"/>
      <c r="B903" s="20"/>
      <c r="C903" s="20"/>
      <c r="D903" s="20"/>
      <c r="E903" s="20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  <c r="AA903" s="20"/>
      <c r="AB903" s="20"/>
      <c r="AC903" s="20"/>
      <c r="AD903" s="20"/>
      <c r="AE903" s="20"/>
      <c r="AF903" s="20"/>
      <c r="AG903" s="20"/>
      <c r="AH903" s="20"/>
      <c r="AI903" s="20"/>
    </row>
    <row r="904" spans="1:35" x14ac:dyDescent="0.2">
      <c r="A904" s="20"/>
      <c r="B904" s="20"/>
      <c r="C904" s="20"/>
      <c r="D904" s="20"/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  <c r="AA904" s="20"/>
      <c r="AB904" s="20"/>
      <c r="AC904" s="20"/>
      <c r="AD904" s="20"/>
      <c r="AE904" s="20"/>
      <c r="AF904" s="20"/>
      <c r="AG904" s="20"/>
      <c r="AH904" s="20"/>
      <c r="AI904" s="20"/>
    </row>
    <row r="905" spans="1:35" x14ac:dyDescent="0.2">
      <c r="A905" s="20"/>
      <c r="B905" s="20"/>
      <c r="C905" s="20"/>
      <c r="D905" s="20"/>
      <c r="E905" s="20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  <c r="AA905" s="20"/>
      <c r="AB905" s="20"/>
      <c r="AC905" s="20"/>
      <c r="AD905" s="20"/>
      <c r="AE905" s="20"/>
      <c r="AF905" s="20"/>
      <c r="AG905" s="20"/>
      <c r="AH905" s="20"/>
      <c r="AI905" s="20"/>
    </row>
    <row r="906" spans="1:35" x14ac:dyDescent="0.2">
      <c r="A906" s="20"/>
      <c r="B906" s="20"/>
      <c r="C906" s="20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  <c r="AA906" s="20"/>
      <c r="AB906" s="20"/>
      <c r="AC906" s="20"/>
      <c r="AD906" s="20"/>
      <c r="AE906" s="20"/>
      <c r="AF906" s="20"/>
      <c r="AG906" s="20"/>
      <c r="AH906" s="20"/>
      <c r="AI906" s="20"/>
    </row>
    <row r="907" spans="1:35" x14ac:dyDescent="0.2">
      <c r="A907" s="20"/>
      <c r="B907" s="20"/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  <c r="AA907" s="20"/>
      <c r="AB907" s="20"/>
      <c r="AC907" s="20"/>
      <c r="AD907" s="20"/>
      <c r="AE907" s="20"/>
      <c r="AF907" s="20"/>
      <c r="AG907" s="20"/>
      <c r="AH907" s="20"/>
      <c r="AI907" s="20"/>
    </row>
    <row r="908" spans="1:35" x14ac:dyDescent="0.2">
      <c r="A908" s="20"/>
      <c r="B908" s="20"/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  <c r="AA908" s="20"/>
      <c r="AB908" s="20"/>
      <c r="AC908" s="20"/>
      <c r="AD908" s="20"/>
      <c r="AE908" s="20"/>
      <c r="AF908" s="20"/>
      <c r="AG908" s="20"/>
      <c r="AH908" s="20"/>
      <c r="AI908" s="20"/>
    </row>
    <row r="909" spans="1:35" x14ac:dyDescent="0.2">
      <c r="A909" s="20"/>
      <c r="B909" s="20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  <c r="AA909" s="20"/>
      <c r="AB909" s="20"/>
      <c r="AC909" s="20"/>
      <c r="AD909" s="20"/>
      <c r="AE909" s="20"/>
      <c r="AF909" s="20"/>
      <c r="AG909" s="20"/>
      <c r="AH909" s="20"/>
      <c r="AI909" s="20"/>
    </row>
    <row r="910" spans="1:35" x14ac:dyDescent="0.2">
      <c r="A910" s="20"/>
      <c r="B910" s="20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  <c r="AA910" s="20"/>
      <c r="AB910" s="20"/>
      <c r="AC910" s="20"/>
      <c r="AD910" s="20"/>
      <c r="AE910" s="20"/>
      <c r="AF910" s="20"/>
      <c r="AG910" s="20"/>
      <c r="AH910" s="20"/>
      <c r="AI910" s="20"/>
    </row>
    <row r="911" spans="1:35" x14ac:dyDescent="0.2">
      <c r="A911" s="20"/>
      <c r="B911" s="20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  <c r="AA911" s="20"/>
      <c r="AB911" s="20"/>
      <c r="AC911" s="20"/>
      <c r="AD911" s="20"/>
      <c r="AE911" s="20"/>
      <c r="AF911" s="20"/>
      <c r="AG911" s="20"/>
      <c r="AH911" s="20"/>
      <c r="AI911" s="20"/>
    </row>
    <row r="912" spans="1:35" x14ac:dyDescent="0.2">
      <c r="A912" s="20"/>
      <c r="B912" s="20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  <c r="AA912" s="20"/>
      <c r="AB912" s="20"/>
      <c r="AC912" s="20"/>
      <c r="AD912" s="20"/>
      <c r="AE912" s="20"/>
      <c r="AF912" s="20"/>
      <c r="AG912" s="20"/>
      <c r="AH912" s="20"/>
      <c r="AI912" s="20"/>
    </row>
    <row r="913" spans="1:35" x14ac:dyDescent="0.2">
      <c r="A913" s="20"/>
      <c r="B913" s="20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  <c r="AA913" s="20"/>
      <c r="AB913" s="20"/>
      <c r="AC913" s="20"/>
      <c r="AD913" s="20"/>
      <c r="AE913" s="20"/>
      <c r="AF913" s="20"/>
      <c r="AG913" s="20"/>
      <c r="AH913" s="20"/>
      <c r="AI913" s="20"/>
    </row>
    <row r="914" spans="1:35" x14ac:dyDescent="0.2">
      <c r="A914" s="20"/>
      <c r="B914" s="20"/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  <c r="AA914" s="20"/>
      <c r="AB914" s="20"/>
      <c r="AC914" s="20"/>
      <c r="AD914" s="20"/>
      <c r="AE914" s="20"/>
      <c r="AF914" s="20"/>
      <c r="AG914" s="20"/>
      <c r="AH914" s="20"/>
      <c r="AI914" s="20"/>
    </row>
    <row r="915" spans="1:35" x14ac:dyDescent="0.2">
      <c r="A915" s="20"/>
      <c r="B915" s="20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  <c r="AA915" s="20"/>
      <c r="AB915" s="20"/>
      <c r="AC915" s="20"/>
      <c r="AD915" s="20"/>
      <c r="AE915" s="20"/>
      <c r="AF915" s="20"/>
      <c r="AG915" s="20"/>
      <c r="AH915" s="20"/>
      <c r="AI915" s="20"/>
    </row>
    <row r="916" spans="1:35" x14ac:dyDescent="0.2">
      <c r="A916" s="20"/>
      <c r="B916" s="20"/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  <c r="AA916" s="20"/>
      <c r="AB916" s="20"/>
      <c r="AC916" s="20"/>
      <c r="AD916" s="20"/>
      <c r="AE916" s="20"/>
      <c r="AF916" s="20"/>
      <c r="AG916" s="20"/>
      <c r="AH916" s="20"/>
      <c r="AI916" s="20"/>
    </row>
    <row r="917" spans="1:35" x14ac:dyDescent="0.2">
      <c r="A917" s="20"/>
      <c r="B917" s="20"/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  <c r="AA917" s="20"/>
      <c r="AB917" s="20"/>
      <c r="AC917" s="20"/>
      <c r="AD917" s="20"/>
      <c r="AE917" s="20"/>
      <c r="AF917" s="20"/>
      <c r="AG917" s="20"/>
      <c r="AH917" s="20"/>
      <c r="AI917" s="20"/>
    </row>
    <row r="918" spans="1:35" x14ac:dyDescent="0.2">
      <c r="A918" s="20"/>
      <c r="B918" s="20"/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  <c r="AA918" s="20"/>
      <c r="AB918" s="20"/>
      <c r="AC918" s="20"/>
      <c r="AD918" s="20"/>
      <c r="AE918" s="20"/>
      <c r="AF918" s="20"/>
      <c r="AG918" s="20"/>
      <c r="AH918" s="20"/>
      <c r="AI918" s="20"/>
    </row>
    <row r="919" spans="1:35" x14ac:dyDescent="0.2">
      <c r="A919" s="20"/>
      <c r="B919" s="20"/>
      <c r="C919" s="20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  <c r="AA919" s="20"/>
      <c r="AB919" s="20"/>
      <c r="AC919" s="20"/>
      <c r="AD919" s="20"/>
      <c r="AE919" s="20"/>
      <c r="AF919" s="20"/>
      <c r="AG919" s="20"/>
      <c r="AH919" s="20"/>
      <c r="AI919" s="20"/>
    </row>
    <row r="920" spans="1:35" x14ac:dyDescent="0.2">
      <c r="A920" s="20"/>
      <c r="B920" s="2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  <c r="AA920" s="20"/>
      <c r="AB920" s="20"/>
      <c r="AC920" s="20"/>
      <c r="AD920" s="20"/>
      <c r="AE920" s="20"/>
      <c r="AF920" s="20"/>
      <c r="AG920" s="20"/>
      <c r="AH920" s="20"/>
      <c r="AI920" s="20"/>
    </row>
    <row r="921" spans="1:35" x14ac:dyDescent="0.2">
      <c r="A921" s="20"/>
      <c r="B921" s="20"/>
      <c r="C921" s="20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  <c r="AA921" s="20"/>
      <c r="AB921" s="20"/>
      <c r="AC921" s="20"/>
      <c r="AD921" s="20"/>
      <c r="AE921" s="20"/>
      <c r="AF921" s="20"/>
      <c r="AG921" s="20"/>
      <c r="AH921" s="20"/>
      <c r="AI921" s="20"/>
    </row>
    <row r="922" spans="1:35" x14ac:dyDescent="0.2">
      <c r="A922" s="20"/>
      <c r="B922" s="20"/>
      <c r="C922" s="20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  <c r="AA922" s="20"/>
      <c r="AB922" s="20"/>
      <c r="AC922" s="20"/>
      <c r="AD922" s="20"/>
      <c r="AE922" s="20"/>
      <c r="AF922" s="20"/>
      <c r="AG922" s="20"/>
      <c r="AH922" s="20"/>
      <c r="AI922" s="20"/>
    </row>
    <row r="923" spans="1:35" x14ac:dyDescent="0.2">
      <c r="A923" s="20"/>
      <c r="B923" s="20"/>
      <c r="C923" s="20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  <c r="AA923" s="20"/>
      <c r="AB923" s="20"/>
      <c r="AC923" s="20"/>
      <c r="AD923" s="20"/>
      <c r="AE923" s="20"/>
      <c r="AF923" s="20"/>
      <c r="AG923" s="20"/>
      <c r="AH923" s="20"/>
      <c r="AI923" s="20"/>
    </row>
    <row r="924" spans="1:35" x14ac:dyDescent="0.2">
      <c r="A924" s="20"/>
      <c r="B924" s="20"/>
      <c r="C924" s="20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  <c r="AA924" s="20"/>
      <c r="AB924" s="20"/>
      <c r="AC924" s="20"/>
      <c r="AD924" s="20"/>
      <c r="AE924" s="20"/>
      <c r="AF924" s="20"/>
      <c r="AG924" s="20"/>
      <c r="AH924" s="20"/>
      <c r="AI924" s="20"/>
    </row>
    <row r="925" spans="1:35" x14ac:dyDescent="0.2">
      <c r="A925" s="20"/>
      <c r="B925" s="20"/>
      <c r="C925" s="20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  <c r="AA925" s="20"/>
      <c r="AB925" s="20"/>
      <c r="AC925" s="20"/>
      <c r="AD925" s="20"/>
      <c r="AE925" s="20"/>
      <c r="AF925" s="20"/>
      <c r="AG925" s="20"/>
      <c r="AH925" s="20"/>
      <c r="AI925" s="20"/>
    </row>
    <row r="926" spans="1:35" x14ac:dyDescent="0.2">
      <c r="A926" s="20"/>
      <c r="B926" s="20"/>
      <c r="C926" s="20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  <c r="AC926" s="20"/>
      <c r="AD926" s="20"/>
      <c r="AE926" s="20"/>
      <c r="AF926" s="20"/>
      <c r="AG926" s="20"/>
      <c r="AH926" s="20"/>
      <c r="AI926" s="20"/>
    </row>
    <row r="927" spans="1:35" x14ac:dyDescent="0.2">
      <c r="A927" s="20"/>
      <c r="B927" s="20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  <c r="AA927" s="20"/>
      <c r="AB927" s="20"/>
      <c r="AC927" s="20"/>
      <c r="AD927" s="20"/>
      <c r="AE927" s="20"/>
      <c r="AF927" s="20"/>
      <c r="AG927" s="20"/>
      <c r="AH927" s="20"/>
      <c r="AI927" s="20"/>
    </row>
    <row r="928" spans="1:35" x14ac:dyDescent="0.2">
      <c r="A928" s="20"/>
      <c r="B928" s="20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  <c r="AA928" s="20"/>
      <c r="AB928" s="20"/>
      <c r="AC928" s="20"/>
      <c r="AD928" s="20"/>
      <c r="AE928" s="20"/>
      <c r="AF928" s="20"/>
      <c r="AG928" s="20"/>
      <c r="AH928" s="20"/>
      <c r="AI928" s="20"/>
    </row>
    <row r="929" spans="1:35" x14ac:dyDescent="0.2">
      <c r="A929" s="20"/>
      <c r="B929" s="20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  <c r="AA929" s="20"/>
      <c r="AB929" s="20"/>
      <c r="AC929" s="20"/>
      <c r="AD929" s="20"/>
      <c r="AE929" s="20"/>
      <c r="AF929" s="20"/>
      <c r="AG929" s="20"/>
      <c r="AH929" s="20"/>
      <c r="AI929" s="20"/>
    </row>
    <row r="930" spans="1:35" x14ac:dyDescent="0.2">
      <c r="A930" s="20"/>
      <c r="B930" s="20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  <c r="AC930" s="20"/>
      <c r="AD930" s="20"/>
      <c r="AE930" s="20"/>
      <c r="AF930" s="20"/>
      <c r="AG930" s="20"/>
      <c r="AH930" s="20"/>
      <c r="AI930" s="20"/>
    </row>
    <row r="931" spans="1:35" x14ac:dyDescent="0.2">
      <c r="A931" s="20"/>
      <c r="B931" s="20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  <c r="AC931" s="20"/>
      <c r="AD931" s="20"/>
      <c r="AE931" s="20"/>
      <c r="AF931" s="20"/>
      <c r="AG931" s="20"/>
      <c r="AH931" s="20"/>
      <c r="AI931" s="20"/>
    </row>
    <row r="932" spans="1:35" x14ac:dyDescent="0.2">
      <c r="A932" s="20"/>
      <c r="B932" s="20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  <c r="AD932" s="20"/>
      <c r="AE932" s="20"/>
      <c r="AF932" s="20"/>
      <c r="AG932" s="20"/>
      <c r="AH932" s="20"/>
      <c r="AI932" s="20"/>
    </row>
    <row r="933" spans="1:35" x14ac:dyDescent="0.2">
      <c r="A933" s="20"/>
      <c r="B933" s="20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  <c r="AA933" s="20"/>
      <c r="AB933" s="20"/>
      <c r="AC933" s="20"/>
      <c r="AD933" s="20"/>
      <c r="AE933" s="20"/>
      <c r="AF933" s="20"/>
      <c r="AG933" s="20"/>
      <c r="AH933" s="20"/>
      <c r="AI933" s="20"/>
    </row>
    <row r="934" spans="1:35" x14ac:dyDescent="0.2">
      <c r="A934" s="20"/>
      <c r="B934" s="20"/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AB934" s="20"/>
      <c r="AC934" s="20"/>
      <c r="AD934" s="20"/>
      <c r="AE934" s="20"/>
      <c r="AF934" s="20"/>
      <c r="AG934" s="20"/>
      <c r="AH934" s="20"/>
      <c r="AI934" s="20"/>
    </row>
    <row r="935" spans="1:35" x14ac:dyDescent="0.2">
      <c r="A935" s="20"/>
      <c r="B935" s="20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  <c r="AA935" s="20"/>
      <c r="AB935" s="20"/>
      <c r="AC935" s="20"/>
      <c r="AD935" s="20"/>
      <c r="AE935" s="20"/>
      <c r="AF935" s="20"/>
      <c r="AG935" s="20"/>
      <c r="AH935" s="20"/>
      <c r="AI935" s="20"/>
    </row>
    <row r="936" spans="1:35" x14ac:dyDescent="0.2">
      <c r="A936" s="20"/>
      <c r="B936" s="20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  <c r="AA936" s="20"/>
      <c r="AB936" s="20"/>
      <c r="AC936" s="20"/>
      <c r="AD936" s="20"/>
      <c r="AE936" s="20"/>
      <c r="AF936" s="20"/>
      <c r="AG936" s="20"/>
      <c r="AH936" s="20"/>
      <c r="AI936" s="20"/>
    </row>
    <row r="937" spans="1:35" x14ac:dyDescent="0.2">
      <c r="A937" s="20"/>
      <c r="B937" s="20"/>
      <c r="C937" s="20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  <c r="AA937" s="20"/>
      <c r="AB937" s="20"/>
      <c r="AC937" s="20"/>
      <c r="AD937" s="20"/>
      <c r="AE937" s="20"/>
      <c r="AF937" s="20"/>
      <c r="AG937" s="20"/>
      <c r="AH937" s="20"/>
      <c r="AI937" s="20"/>
    </row>
    <row r="938" spans="1:35" x14ac:dyDescent="0.2">
      <c r="A938" s="20"/>
      <c r="B938" s="20"/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  <c r="AA938" s="20"/>
      <c r="AB938" s="20"/>
      <c r="AC938" s="20"/>
      <c r="AD938" s="20"/>
      <c r="AE938" s="20"/>
      <c r="AF938" s="20"/>
      <c r="AG938" s="20"/>
      <c r="AH938" s="20"/>
      <c r="AI938" s="20"/>
    </row>
    <row r="939" spans="1:35" x14ac:dyDescent="0.2">
      <c r="A939" s="20"/>
      <c r="B939" s="20"/>
      <c r="C939" s="20"/>
      <c r="D939" s="20"/>
      <c r="E939" s="20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  <c r="AA939" s="20"/>
      <c r="AB939" s="20"/>
      <c r="AC939" s="20"/>
      <c r="AD939" s="20"/>
      <c r="AE939" s="20"/>
      <c r="AF939" s="20"/>
      <c r="AG939" s="20"/>
      <c r="AH939" s="20"/>
      <c r="AI939" s="20"/>
    </row>
    <row r="940" spans="1:35" x14ac:dyDescent="0.2">
      <c r="A940" s="20"/>
      <c r="B940" s="20"/>
      <c r="C940" s="20"/>
      <c r="D940" s="20"/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  <c r="AA940" s="20"/>
      <c r="AB940" s="20"/>
      <c r="AC940" s="20"/>
      <c r="AD940" s="20"/>
      <c r="AE940" s="20"/>
      <c r="AF940" s="20"/>
      <c r="AG940" s="20"/>
      <c r="AH940" s="20"/>
      <c r="AI940" s="20"/>
    </row>
    <row r="941" spans="1:35" x14ac:dyDescent="0.2">
      <c r="A941" s="20"/>
      <c r="B941" s="20"/>
      <c r="C941" s="20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  <c r="AA941" s="20"/>
      <c r="AB941" s="20"/>
      <c r="AC941" s="20"/>
      <c r="AD941" s="20"/>
      <c r="AE941" s="20"/>
      <c r="AF941" s="20"/>
      <c r="AG941" s="20"/>
      <c r="AH941" s="20"/>
      <c r="AI941" s="20"/>
    </row>
    <row r="942" spans="1:35" x14ac:dyDescent="0.2">
      <c r="A942" s="20"/>
      <c r="B942" s="20"/>
      <c r="C942" s="20"/>
      <c r="D942" s="20"/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  <c r="AA942" s="20"/>
      <c r="AB942" s="20"/>
      <c r="AC942" s="20"/>
      <c r="AD942" s="20"/>
      <c r="AE942" s="20"/>
      <c r="AF942" s="20"/>
      <c r="AG942" s="20"/>
      <c r="AH942" s="20"/>
      <c r="AI942" s="20"/>
    </row>
    <row r="943" spans="1:35" x14ac:dyDescent="0.2">
      <c r="A943" s="20"/>
      <c r="B943" s="20"/>
      <c r="C943" s="20"/>
      <c r="D943" s="20"/>
      <c r="E943" s="20"/>
      <c r="F943" s="20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  <c r="AA943" s="20"/>
      <c r="AB943" s="20"/>
      <c r="AC943" s="20"/>
      <c r="AD943" s="20"/>
      <c r="AE943" s="20"/>
      <c r="AF943" s="20"/>
      <c r="AG943" s="20"/>
      <c r="AH943" s="20"/>
      <c r="AI943" s="20"/>
    </row>
    <row r="944" spans="1:35" x14ac:dyDescent="0.2">
      <c r="A944" s="20"/>
      <c r="B944" s="20"/>
      <c r="C944" s="20"/>
      <c r="D944" s="20"/>
      <c r="E944" s="20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  <c r="AA944" s="20"/>
      <c r="AB944" s="20"/>
      <c r="AC944" s="20"/>
      <c r="AD944" s="20"/>
      <c r="AE944" s="20"/>
      <c r="AF944" s="20"/>
      <c r="AG944" s="20"/>
      <c r="AH944" s="20"/>
      <c r="AI944" s="20"/>
    </row>
    <row r="945" spans="1:35" x14ac:dyDescent="0.2">
      <c r="A945" s="20"/>
      <c r="B945" s="20"/>
      <c r="C945" s="20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  <c r="AA945" s="20"/>
      <c r="AB945" s="20"/>
      <c r="AC945" s="20"/>
      <c r="AD945" s="20"/>
      <c r="AE945" s="20"/>
      <c r="AF945" s="20"/>
      <c r="AG945" s="20"/>
      <c r="AH945" s="20"/>
      <c r="AI945" s="20"/>
    </row>
    <row r="946" spans="1:35" x14ac:dyDescent="0.2">
      <c r="A946" s="20"/>
      <c r="B946" s="20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  <c r="AA946" s="20"/>
      <c r="AB946" s="20"/>
      <c r="AC946" s="20"/>
      <c r="AD946" s="20"/>
      <c r="AE946" s="20"/>
      <c r="AF946" s="20"/>
      <c r="AG946" s="20"/>
      <c r="AH946" s="20"/>
      <c r="AI946" s="20"/>
    </row>
    <row r="947" spans="1:35" x14ac:dyDescent="0.2">
      <c r="A947" s="20"/>
      <c r="B947" s="20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  <c r="AA947" s="20"/>
      <c r="AB947" s="20"/>
      <c r="AC947" s="20"/>
      <c r="AD947" s="20"/>
      <c r="AE947" s="20"/>
      <c r="AF947" s="20"/>
      <c r="AG947" s="20"/>
      <c r="AH947" s="20"/>
      <c r="AI947" s="20"/>
    </row>
    <row r="948" spans="1:35" x14ac:dyDescent="0.2">
      <c r="A948" s="20"/>
      <c r="B948" s="20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  <c r="AA948" s="20"/>
      <c r="AB948" s="20"/>
      <c r="AC948" s="20"/>
      <c r="AD948" s="20"/>
      <c r="AE948" s="20"/>
      <c r="AF948" s="20"/>
      <c r="AG948" s="20"/>
      <c r="AH948" s="20"/>
      <c r="AI948" s="20"/>
    </row>
  </sheetData>
  <phoneticPr fontId="28" type="noConversion"/>
  <pageMargins left="0.75" right="0.75" top="1" bottom="1" header="0.5" footer="0.5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indexed="45"/>
  </sheetPr>
  <dimension ref="A1:AK212"/>
  <sheetViews>
    <sheetView topLeftCell="A168" workbookViewId="0">
      <selection activeCell="Q212" sqref="Q212"/>
    </sheetView>
  </sheetViews>
  <sheetFormatPr defaultColWidth="10.28515625" defaultRowHeight="12.75" x14ac:dyDescent="0.2"/>
  <cols>
    <col min="1" max="1" width="14.42578125" customWidth="1"/>
    <col min="2" max="2" width="5.140625" style="5" customWidth="1"/>
    <col min="3" max="3" width="11.85546875" customWidth="1"/>
    <col min="4" max="4" width="9.42578125" customWidth="1"/>
    <col min="5" max="5" width="11.28515625" customWidth="1"/>
    <col min="6" max="6" width="16.28515625" customWidth="1"/>
    <col min="7" max="7" width="8.140625" customWidth="1"/>
    <col min="8" max="14" width="8.5703125" customWidth="1"/>
    <col min="15" max="15" width="8" customWidth="1"/>
    <col min="16" max="16" width="7.7109375" customWidth="1"/>
    <col min="17" max="17" width="9.85546875" customWidth="1"/>
    <col min="18" max="19" width="10.28515625" customWidth="1"/>
    <col min="20" max="20" width="9.140625" customWidth="1"/>
  </cols>
  <sheetData>
    <row r="1" spans="1:25" ht="21" thickBot="1" x14ac:dyDescent="0.35">
      <c r="A1" s="1" t="s">
        <v>92</v>
      </c>
      <c r="X1" s="6" t="s">
        <v>14</v>
      </c>
      <c r="Y1" s="8" t="s">
        <v>26</v>
      </c>
    </row>
    <row r="2" spans="1:25" x14ac:dyDescent="0.2">
      <c r="A2" t="s">
        <v>28</v>
      </c>
      <c r="B2" s="5" t="s">
        <v>80</v>
      </c>
      <c r="C2" s="32"/>
      <c r="X2" s="7">
        <v>-80000</v>
      </c>
      <c r="Y2" s="55">
        <f t="shared" ref="Y2:Y19" si="0">+D$11+D$12*X2+D$13*X2^2</f>
        <v>-0.27103697814370231</v>
      </c>
    </row>
    <row r="3" spans="1:25" ht="13.5" thickBot="1" x14ac:dyDescent="0.25">
      <c r="A3" s="77" t="s">
        <v>259</v>
      </c>
      <c r="X3" s="7">
        <v>-75000</v>
      </c>
      <c r="Y3" s="55">
        <f t="shared" si="0"/>
        <v>-0.22884359210565361</v>
      </c>
    </row>
    <row r="4" spans="1:25" ht="14.25" thickTop="1" thickBot="1" x14ac:dyDescent="0.25">
      <c r="A4" s="7" t="s">
        <v>5</v>
      </c>
      <c r="C4" s="3">
        <v>31173.405999999999</v>
      </c>
      <c r="D4" s="4">
        <v>0.3423253</v>
      </c>
      <c r="X4" s="7">
        <v>-70000</v>
      </c>
      <c r="Y4" s="55">
        <f t="shared" si="0"/>
        <v>-0.19006588101828301</v>
      </c>
    </row>
    <row r="5" spans="1:25" ht="13.5" thickTop="1" x14ac:dyDescent="0.2">
      <c r="A5" s="19" t="s">
        <v>95</v>
      </c>
      <c r="B5" s="20"/>
      <c r="C5" s="21">
        <v>8</v>
      </c>
      <c r="D5" s="20" t="s">
        <v>96</v>
      </c>
      <c r="X5" s="7">
        <v>-65000</v>
      </c>
      <c r="Y5" s="55">
        <f t="shared" si="0"/>
        <v>-0.15470384488159061</v>
      </c>
    </row>
    <row r="6" spans="1:25" x14ac:dyDescent="0.2">
      <c r="A6" s="7" t="s">
        <v>6</v>
      </c>
      <c r="X6" s="7">
        <v>-60000</v>
      </c>
      <c r="Y6" s="55">
        <f t="shared" si="0"/>
        <v>-0.12275748369557624</v>
      </c>
    </row>
    <row r="7" spans="1:25" x14ac:dyDescent="0.2">
      <c r="A7" t="s">
        <v>7</v>
      </c>
      <c r="C7">
        <v>55300.152000000002</v>
      </c>
      <c r="X7" s="7">
        <v>-55000</v>
      </c>
      <c r="Y7" s="55">
        <f t="shared" si="0"/>
        <v>-9.4226797460240014E-2</v>
      </c>
    </row>
    <row r="8" spans="1:25" x14ac:dyDescent="0.2">
      <c r="A8" t="s">
        <v>8</v>
      </c>
      <c r="C8">
        <v>0.3423177</v>
      </c>
      <c r="X8" s="7">
        <v>-50000</v>
      </c>
      <c r="Y8" s="55">
        <f t="shared" si="0"/>
        <v>-6.9111786175581905E-2</v>
      </c>
    </row>
    <row r="9" spans="1:25" x14ac:dyDescent="0.2">
      <c r="A9" s="35" t="s">
        <v>101</v>
      </c>
      <c r="B9"/>
      <c r="C9" s="36">
        <v>151</v>
      </c>
      <c r="D9" s="34" t="str">
        <f>"F"&amp;C9</f>
        <v>F151</v>
      </c>
      <c r="E9" s="9" t="str">
        <f>"G"&amp;C9</f>
        <v>G151</v>
      </c>
      <c r="X9" s="7">
        <v>-45000</v>
      </c>
      <c r="Y9" s="55">
        <f t="shared" si="0"/>
        <v>-4.7412449841601881E-2</v>
      </c>
    </row>
    <row r="10" spans="1:25" ht="13.5" thickBot="1" x14ac:dyDescent="0.25">
      <c r="A10" s="20"/>
      <c r="B10" s="20"/>
      <c r="C10" s="6" t="s">
        <v>24</v>
      </c>
      <c r="D10" s="6" t="s">
        <v>25</v>
      </c>
      <c r="E10" s="20"/>
      <c r="X10" s="7">
        <v>-40000</v>
      </c>
      <c r="Y10" s="55">
        <f t="shared" si="0"/>
        <v>-2.9128788458299998E-2</v>
      </c>
    </row>
    <row r="11" spans="1:25" ht="13.5" thickTop="1" x14ac:dyDescent="0.2">
      <c r="A11" s="20" t="s">
        <v>20</v>
      </c>
      <c r="B11" s="20"/>
      <c r="C11" s="33">
        <f ca="1">INTERCEPT(INDIRECT($E$9):G779,INDIRECT($D$9):F779)</f>
        <v>-9.5080219571721906E-3</v>
      </c>
      <c r="D11" s="10">
        <f>E11*F11</f>
        <v>-5.8237956162968396E-3</v>
      </c>
      <c r="E11" s="43">
        <v>-5.8237956162968396E-3</v>
      </c>
      <c r="F11" s="44">
        <v>1</v>
      </c>
      <c r="X11" s="7">
        <v>-35000</v>
      </c>
      <c r="Y11" s="55">
        <f t="shared" si="0"/>
        <v>-1.42608020256762E-2</v>
      </c>
    </row>
    <row r="12" spans="1:25" x14ac:dyDescent="0.2">
      <c r="A12" s="20" t="s">
        <v>21</v>
      </c>
      <c r="B12" s="20"/>
      <c r="C12" s="33">
        <f ca="1">SLOPE(INDIRECT($E$9):G779,INDIRECT($D$9):F779)</f>
        <v>-2.1631420784646722E-6</v>
      </c>
      <c r="D12" s="10">
        <f>E12*F12</f>
        <v>-2.1499151394924102E-6</v>
      </c>
      <c r="E12" s="45">
        <v>-2.1499151394924101E-2</v>
      </c>
      <c r="F12" s="44">
        <v>1E-4</v>
      </c>
      <c r="X12" s="7">
        <v>-30000</v>
      </c>
      <c r="Y12" s="55">
        <f t="shared" si="0"/>
        <v>-2.8084905437305366E-3</v>
      </c>
    </row>
    <row r="13" spans="1:25" ht="13.5" thickBot="1" x14ac:dyDescent="0.25">
      <c r="A13" s="20" t="s">
        <v>23</v>
      </c>
      <c r="B13" s="20"/>
      <c r="C13" s="5" t="s">
        <v>18</v>
      </c>
      <c r="D13" s="10">
        <f>E13*F13</f>
        <v>-6.8313499013562225E-11</v>
      </c>
      <c r="E13" s="46">
        <v>-6.8313499013562227E-3</v>
      </c>
      <c r="F13" s="44">
        <v>1E-8</v>
      </c>
      <c r="X13" s="7">
        <v>-25000</v>
      </c>
      <c r="Y13" s="55">
        <f t="shared" si="0"/>
        <v>5.2281459875370209E-3</v>
      </c>
    </row>
    <row r="14" spans="1:25" ht="13.5" thickTop="1" x14ac:dyDescent="0.2">
      <c r="A14" s="20"/>
      <c r="B14" s="20"/>
      <c r="C14" s="122" t="s">
        <v>263</v>
      </c>
      <c r="D14" s="10">
        <f>2*D13*365.2422/C8</f>
        <v>-1.4577670199005954E-7</v>
      </c>
      <c r="E14">
        <f>SUM(U21:U800)</f>
        <v>1.4309503489205672E-2</v>
      </c>
      <c r="X14" s="7">
        <v>-20000</v>
      </c>
      <c r="Y14" s="55">
        <f t="shared" si="0"/>
        <v>9.8491075681264723E-3</v>
      </c>
    </row>
    <row r="15" spans="1:25" x14ac:dyDescent="0.2">
      <c r="A15" s="22" t="s">
        <v>22</v>
      </c>
      <c r="B15" s="20"/>
      <c r="C15" s="23">
        <f ca="1">(C7+C11)+(C8+C12)*INT(MAX(F21:F3320))</f>
        <v>55745.495005430203</v>
      </c>
      <c r="D15" s="92">
        <f>+C7+INT(MAX(F21:F1401))*C8+D11+D12*INT(MAX(F21:F3836))+D13*INT(MAX(F21:F3863)^2)</f>
        <v>55745.498591148418</v>
      </c>
      <c r="E15" s="24" t="s">
        <v>104</v>
      </c>
      <c r="F15" s="21">
        <v>1</v>
      </c>
      <c r="X15" s="7">
        <v>-15000</v>
      </c>
      <c r="Y15" s="55">
        <f t="shared" si="0"/>
        <v>1.1054394198037812E-2</v>
      </c>
    </row>
    <row r="16" spans="1:25" x14ac:dyDescent="0.2">
      <c r="A16" s="26" t="s">
        <v>9</v>
      </c>
      <c r="B16" s="20"/>
      <c r="C16" s="27">
        <f ca="1">+C8+C12</f>
        <v>0.34231553685792154</v>
      </c>
      <c r="D16" s="92">
        <f>+C8+D12+2*D13*MAX(F21:F142)</f>
        <v>0.34231645605848443</v>
      </c>
      <c r="E16" s="24" t="s">
        <v>97</v>
      </c>
      <c r="F16" s="25">
        <f ca="1">NOW()+15018.5+$C$5/24</f>
        <v>60318.480889467595</v>
      </c>
      <c r="X16" s="7">
        <v>-10000</v>
      </c>
      <c r="Y16" s="55">
        <f t="shared" si="0"/>
        <v>8.8440058772710391E-3</v>
      </c>
    </row>
    <row r="17" spans="1:33" ht="13.5" thickBot="1" x14ac:dyDescent="0.25">
      <c r="A17" s="24" t="s">
        <v>93</v>
      </c>
      <c r="B17" s="20"/>
      <c r="C17" s="20">
        <f>COUNT(C21:C1978)</f>
        <v>192</v>
      </c>
      <c r="E17" s="24" t="s">
        <v>105</v>
      </c>
      <c r="F17" s="25">
        <f ca="1">ROUND(2*(F16-$C$7)/$C$8,0)/2+F15</f>
        <v>14661</v>
      </c>
      <c r="X17" s="7">
        <v>-5000</v>
      </c>
      <c r="Y17" s="55">
        <f t="shared" si="0"/>
        <v>3.2179426058261554E-3</v>
      </c>
    </row>
    <row r="18" spans="1:33" ht="14.25" thickTop="1" thickBot="1" x14ac:dyDescent="0.25">
      <c r="A18" s="7" t="s">
        <v>110</v>
      </c>
      <c r="B18"/>
      <c r="C18" s="47">
        <f ca="1">+C15</f>
        <v>55745.495005430203</v>
      </c>
      <c r="D18" s="48">
        <f ca="1">C16</f>
        <v>0.34231553685792154</v>
      </c>
      <c r="E18" s="24" t="s">
        <v>98</v>
      </c>
      <c r="F18" s="9">
        <f ca="1">ROUND(2*(F16-$C$15)/$C$16,0)/2+F15</f>
        <v>13360</v>
      </c>
      <c r="X18" s="7">
        <v>0</v>
      </c>
      <c r="Y18" s="55">
        <f t="shared" si="0"/>
        <v>-5.8237956162968396E-3</v>
      </c>
    </row>
    <row r="19" spans="1:33" ht="13.5" thickBot="1" x14ac:dyDescent="0.25">
      <c r="A19" s="7" t="s">
        <v>111</v>
      </c>
      <c r="B19"/>
      <c r="C19" s="49">
        <f>+D15</f>
        <v>55745.498591148418</v>
      </c>
      <c r="D19" s="50">
        <f>+D16</f>
        <v>0.34231645605848443</v>
      </c>
      <c r="E19" s="24" t="s">
        <v>99</v>
      </c>
      <c r="F19" s="28">
        <f ca="1">+$C$15+$C$16*F18-15018.5-$C$5/24</f>
        <v>45299.997244518701</v>
      </c>
      <c r="X19" s="7">
        <v>5000</v>
      </c>
      <c r="Y19" s="55">
        <f t="shared" si="0"/>
        <v>-1.8281208789097947E-2</v>
      </c>
    </row>
    <row r="20" spans="1:33" ht="13.5" thickBot="1" x14ac:dyDescent="0.25">
      <c r="A20" s="6" t="s">
        <v>10</v>
      </c>
      <c r="B20" s="6" t="s">
        <v>11</v>
      </c>
      <c r="C20" s="6" t="s">
        <v>12</v>
      </c>
      <c r="D20" s="6" t="s">
        <v>17</v>
      </c>
      <c r="E20" s="6" t="s">
        <v>13</v>
      </c>
      <c r="F20" s="6" t="s">
        <v>14</v>
      </c>
      <c r="G20" s="6" t="s">
        <v>15</v>
      </c>
      <c r="H20" s="8" t="s">
        <v>16</v>
      </c>
      <c r="I20" s="8" t="s">
        <v>73</v>
      </c>
      <c r="J20" s="110" t="s">
        <v>260</v>
      </c>
      <c r="K20" s="8" t="s">
        <v>76</v>
      </c>
      <c r="L20" s="8" t="s">
        <v>81</v>
      </c>
      <c r="M20" s="8" t="s">
        <v>77</v>
      </c>
      <c r="N20" s="8" t="s">
        <v>261</v>
      </c>
      <c r="O20" s="8" t="s">
        <v>27</v>
      </c>
      <c r="P20" s="51" t="s">
        <v>26</v>
      </c>
      <c r="Q20" s="6" t="s">
        <v>19</v>
      </c>
      <c r="R20" s="53" t="s">
        <v>113</v>
      </c>
      <c r="S20" s="52" t="s">
        <v>112</v>
      </c>
      <c r="T20" s="54" t="s">
        <v>114</v>
      </c>
      <c r="U20" s="6" t="s">
        <v>115</v>
      </c>
      <c r="W20" s="6" t="s">
        <v>116</v>
      </c>
      <c r="X20" s="7"/>
      <c r="Y20" s="55"/>
    </row>
    <row r="21" spans="1:33" s="103" customFormat="1" x14ac:dyDescent="0.2">
      <c r="A21" s="11" t="s">
        <v>217</v>
      </c>
      <c r="B21" s="104" t="s">
        <v>83</v>
      </c>
      <c r="C21" s="105">
        <v>29051.314999999999</v>
      </c>
      <c r="D21" s="105" t="s">
        <v>216</v>
      </c>
      <c r="E21">
        <f t="shared" ref="E21:E52" si="1">+(C21-C$7)/C$8</f>
        <v>-76679.753924497636</v>
      </c>
      <c r="F21" s="114">
        <f>ROUND(2*E21,0)/2+1</f>
        <v>-76679</v>
      </c>
      <c r="G21">
        <f t="shared" ref="G21:G52" si="2">+C21-(C$7+F21*C$8)</f>
        <v>-0.25808170000163955</v>
      </c>
      <c r="H21"/>
      <c r="I21"/>
      <c r="J21"/>
      <c r="M21">
        <f>G21</f>
        <v>-0.25808170000163955</v>
      </c>
      <c r="N21"/>
      <c r="O21"/>
      <c r="P21" s="55">
        <f t="shared" ref="P21:P52" si="3">+D$11+D$12*F21+D$13*F21^2</f>
        <v>-0.24263121786758415</v>
      </c>
      <c r="Q21" s="2">
        <f>+C21-15018.5</f>
        <v>14032.814999999999</v>
      </c>
      <c r="S21" s="55">
        <f t="shared" ref="S21:S52" si="4">+(P21-G21)^2</f>
        <v>2.3871739817476489E-4</v>
      </c>
      <c r="T21">
        <v>0.1</v>
      </c>
      <c r="U21">
        <f t="shared" ref="U21:U56" si="5">+T21*S21</f>
        <v>2.3871739817476489E-5</v>
      </c>
      <c r="V21"/>
      <c r="W21">
        <f>+G21-P21</f>
        <v>-1.5450482134055393E-2</v>
      </c>
      <c r="X21" s="7"/>
      <c r="Y21" s="55"/>
      <c r="AB21" s="103">
        <v>-76681</v>
      </c>
      <c r="AD21" s="103">
        <v>-0.25807999999999998</v>
      </c>
      <c r="AE21" s="103">
        <v>-1.7409999999999998E-2</v>
      </c>
      <c r="AF21" s="103" t="s">
        <v>217</v>
      </c>
    </row>
    <row r="22" spans="1:33" s="103" customFormat="1" x14ac:dyDescent="0.2">
      <c r="A22" s="11" t="s">
        <v>217</v>
      </c>
      <c r="B22" s="104" t="s">
        <v>84</v>
      </c>
      <c r="C22" s="105">
        <v>29399.292000000001</v>
      </c>
      <c r="D22" s="105" t="s">
        <v>216</v>
      </c>
      <c r="E22">
        <f t="shared" si="1"/>
        <v>-75663.221621318444</v>
      </c>
      <c r="F22" s="107">
        <f t="shared" ref="F22:F47" si="6">ROUND(2*E22,0)/2+0.5</f>
        <v>-75662.5</v>
      </c>
      <c r="G22">
        <f t="shared" si="2"/>
        <v>-0.24702375000197208</v>
      </c>
      <c r="H22"/>
      <c r="I22"/>
      <c r="J22"/>
      <c r="M22">
        <f>G22</f>
        <v>-0.24702375000197208</v>
      </c>
      <c r="N22"/>
      <c r="O22"/>
      <c r="P22" s="55">
        <f t="shared" si="3"/>
        <v>-0.23423791051188905</v>
      </c>
      <c r="Q22" s="2">
        <f>+C22-15018.5</f>
        <v>14380.792000000001</v>
      </c>
      <c r="S22" s="55">
        <f t="shared" si="4"/>
        <v>1.634776914661665E-4</v>
      </c>
      <c r="T22">
        <v>0.1</v>
      </c>
      <c r="U22">
        <f t="shared" si="5"/>
        <v>1.6347769146616651E-5</v>
      </c>
      <c r="V22"/>
      <c r="W22">
        <f>+G22-P22</f>
        <v>-1.2785839490083023E-2</v>
      </c>
      <c r="X22" s="7"/>
      <c r="Y22" s="55"/>
      <c r="AB22" s="103">
        <v>-75663.5</v>
      </c>
      <c r="AD22" s="103">
        <v>-0.24701999999999999</v>
      </c>
      <c r="AE22" s="103">
        <v>-1.4710000000000001E-2</v>
      </c>
      <c r="AF22" s="103" t="s">
        <v>217</v>
      </c>
    </row>
    <row r="23" spans="1:33" s="103" customFormat="1" x14ac:dyDescent="0.2">
      <c r="A23" s="115" t="s">
        <v>16</v>
      </c>
      <c r="B23" s="104" t="s">
        <v>83</v>
      </c>
      <c r="C23" s="105">
        <v>31173.404999999999</v>
      </c>
      <c r="D23" s="105" t="s">
        <v>216</v>
      </c>
      <c r="E23">
        <f t="shared" si="1"/>
        <v>-70480.571118583714</v>
      </c>
      <c r="F23" s="107">
        <f t="shared" si="6"/>
        <v>-70480</v>
      </c>
      <c r="G23">
        <f t="shared" si="2"/>
        <v>-0.19550400000298396</v>
      </c>
      <c r="H23">
        <f>G23</f>
        <v>-0.19550400000298396</v>
      </c>
      <c r="I23"/>
      <c r="J23"/>
      <c r="N23"/>
      <c r="O23"/>
      <c r="P23" s="55">
        <f t="shared" si="3"/>
        <v>-0.19364032831521077</v>
      </c>
      <c r="Q23" s="2">
        <f>+C23-15018.5</f>
        <v>16154.904999999999</v>
      </c>
      <c r="S23" s="55">
        <f t="shared" si="4"/>
        <v>3.4732721598073441E-6</v>
      </c>
      <c r="T23">
        <v>0.1</v>
      </c>
      <c r="U23">
        <f t="shared" si="5"/>
        <v>3.4732721598073443E-7</v>
      </c>
      <c r="V23"/>
      <c r="W23">
        <f>+G23-P23</f>
        <v>-1.8636716877731829E-3</v>
      </c>
      <c r="X23" s="7"/>
      <c r="Y23" s="55"/>
      <c r="AB23" s="103">
        <v>-70481</v>
      </c>
      <c r="AD23" s="103">
        <v>-0.19550000000000001</v>
      </c>
      <c r="AE23" s="103">
        <v>-3.5699999999999998E-3</v>
      </c>
      <c r="AF23" s="103" t="s">
        <v>218</v>
      </c>
      <c r="AG23" s="103">
        <v>133</v>
      </c>
    </row>
    <row r="24" spans="1:33" x14ac:dyDescent="0.2">
      <c r="A24" s="11" t="s">
        <v>219</v>
      </c>
      <c r="B24" s="5" t="s">
        <v>83</v>
      </c>
      <c r="C24" s="10">
        <v>31174.421999999999</v>
      </c>
      <c r="D24" s="10" t="s">
        <v>216</v>
      </c>
      <c r="E24">
        <f t="shared" si="1"/>
        <v>-70477.600194205574</v>
      </c>
      <c r="F24" s="107">
        <f t="shared" si="6"/>
        <v>-70477</v>
      </c>
      <c r="G24">
        <f t="shared" si="2"/>
        <v>-0.20545710000442341</v>
      </c>
      <c r="M24">
        <f>+G24</f>
        <v>-0.20545710000442341</v>
      </c>
      <c r="P24" s="55">
        <f t="shared" si="3"/>
        <v>-0.19361789026298787</v>
      </c>
      <c r="Q24" s="56">
        <f>C24-15018.5</f>
        <v>16155.921999999999</v>
      </c>
      <c r="S24" s="55">
        <f t="shared" si="4"/>
        <v>1.4016688730170222E-4</v>
      </c>
      <c r="T24">
        <v>0.1</v>
      </c>
      <c r="U24">
        <f t="shared" si="5"/>
        <v>1.4016688730170222E-5</v>
      </c>
      <c r="V24" s="55"/>
    </row>
    <row r="25" spans="1:33" s="103" customFormat="1" x14ac:dyDescent="0.2">
      <c r="A25" s="11" t="s">
        <v>219</v>
      </c>
      <c r="B25" s="104" t="s">
        <v>83</v>
      </c>
      <c r="C25" s="105">
        <v>31176.492999999999</v>
      </c>
      <c r="D25" s="105" t="s">
        <v>216</v>
      </c>
      <c r="E25">
        <f t="shared" si="1"/>
        <v>-70471.550258721662</v>
      </c>
      <c r="F25" s="107">
        <f t="shared" si="6"/>
        <v>-70471</v>
      </c>
      <c r="G25">
        <f t="shared" si="2"/>
        <v>-0.1883633000034024</v>
      </c>
      <c r="H25"/>
      <c r="I25"/>
      <c r="J25"/>
      <c r="M25">
        <f t="shared" ref="M25:M56" si="7">G25</f>
        <v>-0.1883633000034024</v>
      </c>
      <c r="N25"/>
      <c r="O25"/>
      <c r="P25" s="55">
        <f t="shared" si="3"/>
        <v>-0.19357301784747108</v>
      </c>
      <c r="Q25" s="2">
        <f t="shared" ref="Q25:Q56" si="8">+C25-15018.5</f>
        <v>16157.992999999999</v>
      </c>
      <c r="S25" s="55">
        <f t="shared" si="4"/>
        <v>2.71411600148076E-5</v>
      </c>
      <c r="T25">
        <v>0.1</v>
      </c>
      <c r="U25">
        <f t="shared" si="5"/>
        <v>2.7141160014807601E-6</v>
      </c>
      <c r="V25"/>
      <c r="W25">
        <f t="shared" ref="W25:W56" si="9">+G25-P25</f>
        <v>5.2097178440686787E-3</v>
      </c>
      <c r="AB25" s="103">
        <v>-70478</v>
      </c>
      <c r="AD25" s="103">
        <v>-0.20546</v>
      </c>
      <c r="AE25" s="103">
        <v>-1.355E-2</v>
      </c>
      <c r="AF25" s="103" t="s">
        <v>218</v>
      </c>
      <c r="AG25" s="103">
        <v>133</v>
      </c>
    </row>
    <row r="26" spans="1:33" s="103" customFormat="1" x14ac:dyDescent="0.2">
      <c r="A26" s="11" t="s">
        <v>219</v>
      </c>
      <c r="B26" s="104" t="s">
        <v>84</v>
      </c>
      <c r="C26" s="105">
        <v>31177.334999999999</v>
      </c>
      <c r="D26" s="105" t="s">
        <v>216</v>
      </c>
      <c r="E26">
        <f t="shared" si="1"/>
        <v>-70469.090555352537</v>
      </c>
      <c r="F26" s="107">
        <f t="shared" si="6"/>
        <v>-70468.5</v>
      </c>
      <c r="G26">
        <f t="shared" si="2"/>
        <v>-0.20215755000390345</v>
      </c>
      <c r="H26"/>
      <c r="I26"/>
      <c r="J26"/>
      <c r="M26">
        <f t="shared" si="7"/>
        <v>-0.20215755000390345</v>
      </c>
      <c r="N26"/>
      <c r="O26"/>
      <c r="P26" s="55">
        <f t="shared" si="3"/>
        <v>-0.19355432245933427</v>
      </c>
      <c r="Q26" s="2">
        <f t="shared" si="8"/>
        <v>16158.834999999999</v>
      </c>
      <c r="S26" s="55">
        <f t="shared" si="4"/>
        <v>7.4015524183633946E-5</v>
      </c>
      <c r="T26">
        <v>0.1</v>
      </c>
      <c r="U26">
        <f t="shared" si="5"/>
        <v>7.4015524183633953E-6</v>
      </c>
      <c r="V26"/>
      <c r="W26">
        <f t="shared" si="9"/>
        <v>-8.6032275445691864E-3</v>
      </c>
      <c r="AB26" s="103">
        <v>-70472</v>
      </c>
      <c r="AD26" s="103">
        <v>-0.18836</v>
      </c>
      <c r="AE26" s="103">
        <v>3.49E-3</v>
      </c>
      <c r="AF26" s="103" t="s">
        <v>218</v>
      </c>
      <c r="AG26" s="103">
        <v>133</v>
      </c>
    </row>
    <row r="27" spans="1:33" s="103" customFormat="1" x14ac:dyDescent="0.2">
      <c r="A27" s="11" t="s">
        <v>219</v>
      </c>
      <c r="B27" s="104" t="s">
        <v>84</v>
      </c>
      <c r="C27" s="105">
        <v>31178.376</v>
      </c>
      <c r="D27" s="105" t="s">
        <v>216</v>
      </c>
      <c r="E27">
        <f t="shared" si="1"/>
        <v>-70466.049520664586</v>
      </c>
      <c r="F27" s="107">
        <f t="shared" si="6"/>
        <v>-70465.5</v>
      </c>
      <c r="G27">
        <f t="shared" si="2"/>
        <v>-0.18811065000045346</v>
      </c>
      <c r="H27"/>
      <c r="I27"/>
      <c r="J27"/>
      <c r="M27">
        <f t="shared" si="7"/>
        <v>-0.18811065000045346</v>
      </c>
      <c r="N27"/>
      <c r="O27"/>
      <c r="P27" s="55">
        <f t="shared" si="3"/>
        <v>-0.19353188912074279</v>
      </c>
      <c r="Q27" s="2">
        <f t="shared" si="8"/>
        <v>16159.876</v>
      </c>
      <c r="S27" s="55">
        <f t="shared" si="4"/>
        <v>2.9389833599355412E-5</v>
      </c>
      <c r="T27">
        <v>0.1</v>
      </c>
      <c r="U27">
        <f t="shared" si="5"/>
        <v>2.9389833599355416E-6</v>
      </c>
      <c r="V27"/>
      <c r="W27">
        <f t="shared" si="9"/>
        <v>5.4212391202893284E-3</v>
      </c>
      <c r="AB27" s="103">
        <v>-70469.5</v>
      </c>
      <c r="AD27" s="103">
        <v>-0.20216000000000001</v>
      </c>
      <c r="AE27" s="103">
        <v>-1.0319999999999999E-2</v>
      </c>
      <c r="AF27" s="103" t="s">
        <v>218</v>
      </c>
      <c r="AG27" s="103">
        <v>133</v>
      </c>
    </row>
    <row r="28" spans="1:33" s="103" customFormat="1" x14ac:dyDescent="0.2">
      <c r="A28" s="11" t="s">
        <v>219</v>
      </c>
      <c r="B28" s="104" t="s">
        <v>84</v>
      </c>
      <c r="C28" s="105">
        <v>31180.428</v>
      </c>
      <c r="D28" s="105" t="s">
        <v>216</v>
      </c>
      <c r="E28">
        <f t="shared" si="1"/>
        <v>-70460.055089175934</v>
      </c>
      <c r="F28" s="107">
        <f t="shared" si="6"/>
        <v>-70459.5</v>
      </c>
      <c r="G28">
        <f t="shared" si="2"/>
        <v>-0.19001685000330326</v>
      </c>
      <c r="H28"/>
      <c r="I28"/>
      <c r="J28"/>
      <c r="M28">
        <f t="shared" si="7"/>
        <v>-0.19001685000330326</v>
      </c>
      <c r="N28"/>
      <c r="O28"/>
      <c r="P28" s="55">
        <f t="shared" si="3"/>
        <v>-0.19348702613248886</v>
      </c>
      <c r="Q28" s="2">
        <f t="shared" si="8"/>
        <v>16161.928</v>
      </c>
      <c r="S28" s="55">
        <f t="shared" si="4"/>
        <v>1.2042122367569541E-5</v>
      </c>
      <c r="T28">
        <v>0.1</v>
      </c>
      <c r="U28">
        <f t="shared" si="5"/>
        <v>1.2042122367569541E-6</v>
      </c>
      <c r="V28"/>
      <c r="W28">
        <f t="shared" si="9"/>
        <v>3.4701761291855981E-3</v>
      </c>
      <c r="AB28" s="103">
        <v>-70466.5</v>
      </c>
      <c r="AD28" s="103">
        <v>-0.18811</v>
      </c>
      <c r="AE28" s="103">
        <v>3.7000000000000002E-3</v>
      </c>
      <c r="AF28" s="103" t="s">
        <v>218</v>
      </c>
      <c r="AG28" s="103">
        <v>133</v>
      </c>
    </row>
    <row r="29" spans="1:33" s="103" customFormat="1" x14ac:dyDescent="0.2">
      <c r="A29" s="11" t="s">
        <v>219</v>
      </c>
      <c r="B29" s="104" t="s">
        <v>83</v>
      </c>
      <c r="C29" s="105">
        <v>31194.280999999999</v>
      </c>
      <c r="D29" s="105" t="s">
        <v>216</v>
      </c>
      <c r="E29">
        <f t="shared" si="1"/>
        <v>-70419.586834101778</v>
      </c>
      <c r="F29" s="107">
        <f t="shared" si="6"/>
        <v>-70419</v>
      </c>
      <c r="G29">
        <f t="shared" si="2"/>
        <v>-0.20088370000303257</v>
      </c>
      <c r="H29"/>
      <c r="I29"/>
      <c r="J29"/>
      <c r="M29">
        <f t="shared" si="7"/>
        <v>-0.20088370000303257</v>
      </c>
      <c r="N29"/>
      <c r="O29"/>
      <c r="P29" s="55">
        <f t="shared" si="3"/>
        <v>-0.19318432961317158</v>
      </c>
      <c r="Q29" s="2">
        <f t="shared" si="8"/>
        <v>16175.780999999999</v>
      </c>
      <c r="S29" s="55">
        <f t="shared" si="4"/>
        <v>5.9280304400268136E-5</v>
      </c>
      <c r="T29">
        <v>0.1</v>
      </c>
      <c r="U29">
        <f t="shared" si="5"/>
        <v>5.9280304400268138E-6</v>
      </c>
      <c r="V29"/>
      <c r="W29">
        <f t="shared" si="9"/>
        <v>-7.6993703898609878E-3</v>
      </c>
      <c r="AB29" s="103">
        <v>-70460.5</v>
      </c>
      <c r="AD29" s="103">
        <v>-0.19001999999999999</v>
      </c>
      <c r="AE29" s="103">
        <v>1.75E-3</v>
      </c>
      <c r="AF29" s="103" t="s">
        <v>218</v>
      </c>
      <c r="AG29" s="103">
        <v>133</v>
      </c>
    </row>
    <row r="30" spans="1:33" s="103" customFormat="1" x14ac:dyDescent="0.2">
      <c r="A30" s="11" t="s">
        <v>219</v>
      </c>
      <c r="B30" s="104" t="s">
        <v>83</v>
      </c>
      <c r="C30" s="105">
        <v>31206.267</v>
      </c>
      <c r="D30" s="105" t="s">
        <v>216</v>
      </c>
      <c r="E30">
        <f t="shared" si="1"/>
        <v>-70384.572576878156</v>
      </c>
      <c r="F30" s="107">
        <f t="shared" si="6"/>
        <v>-70384</v>
      </c>
      <c r="G30">
        <f t="shared" si="2"/>
        <v>-0.19600320000245119</v>
      </c>
      <c r="H30"/>
      <c r="I30"/>
      <c r="J30"/>
      <c r="M30">
        <f t="shared" si="7"/>
        <v>-0.19600320000245119</v>
      </c>
      <c r="N30"/>
      <c r="O30"/>
      <c r="P30" s="55">
        <f t="shared" si="3"/>
        <v>-0.19292292054699761</v>
      </c>
      <c r="Q30" s="2">
        <f t="shared" si="8"/>
        <v>16187.767</v>
      </c>
      <c r="S30" s="55">
        <f t="shared" si="4"/>
        <v>9.4881215236894214E-6</v>
      </c>
      <c r="T30">
        <v>0.1</v>
      </c>
      <c r="U30">
        <f t="shared" si="5"/>
        <v>9.488121523689422E-7</v>
      </c>
      <c r="V30"/>
      <c r="W30">
        <f t="shared" si="9"/>
        <v>-3.0802794554535828E-3</v>
      </c>
      <c r="AB30" s="103">
        <v>-70420</v>
      </c>
      <c r="AD30" s="103">
        <v>-0.20088</v>
      </c>
      <c r="AE30" s="103">
        <v>-9.41E-3</v>
      </c>
      <c r="AF30" s="103" t="s">
        <v>218</v>
      </c>
      <c r="AG30" s="103">
        <v>133</v>
      </c>
    </row>
    <row r="31" spans="1:33" s="103" customFormat="1" x14ac:dyDescent="0.2">
      <c r="A31" s="11" t="s">
        <v>219</v>
      </c>
      <c r="B31" s="104" t="s">
        <v>83</v>
      </c>
      <c r="C31" s="105">
        <v>31212.432000000001</v>
      </c>
      <c r="D31" s="105" t="s">
        <v>216</v>
      </c>
      <c r="E31">
        <f t="shared" si="1"/>
        <v>-70366.562991046041</v>
      </c>
      <c r="F31" s="107">
        <f t="shared" si="6"/>
        <v>-70366</v>
      </c>
      <c r="G31">
        <f t="shared" si="2"/>
        <v>-0.1927218000018911</v>
      </c>
      <c r="H31"/>
      <c r="I31"/>
      <c r="J31"/>
      <c r="M31">
        <f t="shared" si="7"/>
        <v>-0.1927218000018911</v>
      </c>
      <c r="N31"/>
      <c r="O31"/>
      <c r="P31" s="55">
        <f t="shared" si="3"/>
        <v>-0.1927885467697576</v>
      </c>
      <c r="Q31" s="2">
        <f t="shared" si="8"/>
        <v>16193.932000000001</v>
      </c>
      <c r="S31" s="55">
        <f t="shared" si="4"/>
        <v>4.4551310206243064E-9</v>
      </c>
      <c r="T31">
        <v>0.1</v>
      </c>
      <c r="U31">
        <f t="shared" si="5"/>
        <v>4.4551310206243067E-10</v>
      </c>
      <c r="V31"/>
      <c r="W31">
        <f t="shared" si="9"/>
        <v>6.6746767866499024E-5</v>
      </c>
      <c r="AB31" s="103">
        <v>-70385</v>
      </c>
      <c r="AD31" s="103">
        <v>-0.19600000000000001</v>
      </c>
      <c r="AE31" s="103">
        <v>-4.79E-3</v>
      </c>
      <c r="AF31" s="103" t="s">
        <v>218</v>
      </c>
      <c r="AG31" s="103">
        <v>133</v>
      </c>
    </row>
    <row r="32" spans="1:33" s="103" customFormat="1" x14ac:dyDescent="0.2">
      <c r="A32" s="11" t="s">
        <v>219</v>
      </c>
      <c r="B32" s="104" t="s">
        <v>84</v>
      </c>
      <c r="C32" s="105">
        <v>31213.29</v>
      </c>
      <c r="D32" s="105" t="s">
        <v>216</v>
      </c>
      <c r="E32">
        <f t="shared" si="1"/>
        <v>-70364.056547470376</v>
      </c>
      <c r="F32" s="107">
        <f t="shared" si="6"/>
        <v>-70363.5</v>
      </c>
      <c r="G32">
        <f t="shared" si="2"/>
        <v>-0.19051604999913252</v>
      </c>
      <c r="H32"/>
      <c r="I32"/>
      <c r="J32"/>
      <c r="M32">
        <f t="shared" si="7"/>
        <v>-0.19051604999913252</v>
      </c>
      <c r="N32"/>
      <c r="O32"/>
      <c r="P32" s="55">
        <f t="shared" si="3"/>
        <v>-0.19276988724620772</v>
      </c>
      <c r="Q32" s="2">
        <f t="shared" si="8"/>
        <v>16194.79</v>
      </c>
      <c r="S32" s="55">
        <f t="shared" si="4"/>
        <v>5.0797823363035261E-6</v>
      </c>
      <c r="T32">
        <v>0.1</v>
      </c>
      <c r="U32">
        <f t="shared" si="5"/>
        <v>5.0797823363035268E-7</v>
      </c>
      <c r="V32"/>
      <c r="W32">
        <f t="shared" si="9"/>
        <v>2.2538372470752022E-3</v>
      </c>
      <c r="AB32" s="103">
        <v>-70367</v>
      </c>
      <c r="AD32" s="103">
        <v>-0.19272</v>
      </c>
      <c r="AE32" s="103">
        <v>-1.64E-3</v>
      </c>
      <c r="AF32" s="103" t="s">
        <v>218</v>
      </c>
      <c r="AG32" s="103">
        <v>133</v>
      </c>
    </row>
    <row r="33" spans="1:33" s="103" customFormat="1" x14ac:dyDescent="0.2">
      <c r="A33" s="11" t="s">
        <v>219</v>
      </c>
      <c r="B33" s="104" t="s">
        <v>83</v>
      </c>
      <c r="C33" s="105">
        <v>31244.27</v>
      </c>
      <c r="D33" s="105" t="s">
        <v>216</v>
      </c>
      <c r="E33">
        <f t="shared" si="1"/>
        <v>-70273.555822558992</v>
      </c>
      <c r="F33" s="107">
        <f t="shared" si="6"/>
        <v>-70273</v>
      </c>
      <c r="G33">
        <f t="shared" si="2"/>
        <v>-0.19026790000134497</v>
      </c>
      <c r="H33"/>
      <c r="I33"/>
      <c r="J33"/>
      <c r="M33">
        <f t="shared" si="7"/>
        <v>-0.19026790000134497</v>
      </c>
      <c r="N33"/>
      <c r="O33"/>
      <c r="P33" s="55">
        <f t="shared" si="3"/>
        <v>-0.19209498745426792</v>
      </c>
      <c r="Q33" s="2">
        <f t="shared" si="8"/>
        <v>16225.77</v>
      </c>
      <c r="S33" s="55">
        <f t="shared" si="4"/>
        <v>3.3382485606284883E-6</v>
      </c>
      <c r="T33">
        <v>0.1</v>
      </c>
      <c r="U33">
        <f t="shared" si="5"/>
        <v>3.3382485606284883E-7</v>
      </c>
      <c r="V33"/>
      <c r="W33">
        <f t="shared" si="9"/>
        <v>1.8270874529229542E-3</v>
      </c>
      <c r="AB33" s="103">
        <v>-70364.5</v>
      </c>
      <c r="AD33" s="103">
        <v>-0.19051999999999999</v>
      </c>
      <c r="AE33" s="103">
        <v>5.2999999999999998E-4</v>
      </c>
      <c r="AF33" s="103" t="s">
        <v>218</v>
      </c>
      <c r="AG33" s="103">
        <v>133</v>
      </c>
    </row>
    <row r="34" spans="1:33" s="103" customFormat="1" x14ac:dyDescent="0.2">
      <c r="A34" s="11" t="s">
        <v>219</v>
      </c>
      <c r="B34" s="104" t="s">
        <v>83</v>
      </c>
      <c r="C34" s="105">
        <v>31245.3</v>
      </c>
      <c r="D34" s="105" t="s">
        <v>216</v>
      </c>
      <c r="E34">
        <f t="shared" si="1"/>
        <v>-70270.546921763031</v>
      </c>
      <c r="F34" s="107">
        <f t="shared" si="6"/>
        <v>-70270</v>
      </c>
      <c r="G34">
        <f t="shared" si="2"/>
        <v>-0.18722100000377395</v>
      </c>
      <c r="H34"/>
      <c r="I34"/>
      <c r="J34"/>
      <c r="M34">
        <f t="shared" si="7"/>
        <v>-0.18722100000377395</v>
      </c>
      <c r="N34"/>
      <c r="O34"/>
      <c r="P34" s="55">
        <f t="shared" si="3"/>
        <v>-0.19207263424741081</v>
      </c>
      <c r="Q34" s="2">
        <f t="shared" si="8"/>
        <v>16226.8</v>
      </c>
      <c r="S34" s="55">
        <f t="shared" si="4"/>
        <v>2.353835483402975E-5</v>
      </c>
      <c r="T34">
        <v>0.1</v>
      </c>
      <c r="U34">
        <f t="shared" si="5"/>
        <v>2.3538354834029754E-6</v>
      </c>
      <c r="V34"/>
      <c r="W34">
        <f t="shared" si="9"/>
        <v>4.8516342436368542E-3</v>
      </c>
      <c r="AB34" s="103">
        <v>-70274</v>
      </c>
      <c r="AD34" s="103">
        <v>-0.19026999999999999</v>
      </c>
      <c r="AE34" s="103">
        <v>1.1E-4</v>
      </c>
      <c r="AF34" s="103" t="s">
        <v>218</v>
      </c>
      <c r="AG34" s="103">
        <v>133</v>
      </c>
    </row>
    <row r="35" spans="1:33" s="103" customFormat="1" x14ac:dyDescent="0.2">
      <c r="A35" s="11" t="s">
        <v>219</v>
      </c>
      <c r="B35" s="104" t="s">
        <v>83</v>
      </c>
      <c r="C35" s="105">
        <v>31269.267</v>
      </c>
      <c r="D35" s="105" t="s">
        <v>216</v>
      </c>
      <c r="E35">
        <f t="shared" si="1"/>
        <v>-70200.533013630324</v>
      </c>
      <c r="F35" s="107">
        <f t="shared" si="6"/>
        <v>-70200</v>
      </c>
      <c r="G35">
        <f t="shared" si="2"/>
        <v>-0.18246000000362983</v>
      </c>
      <c r="H35"/>
      <c r="I35"/>
      <c r="J35"/>
      <c r="M35">
        <f t="shared" si="7"/>
        <v>-0.18246000000362983</v>
      </c>
      <c r="N35"/>
      <c r="O35"/>
      <c r="P35" s="55">
        <f t="shared" si="3"/>
        <v>-0.19155140850272481</v>
      </c>
      <c r="Q35" s="2">
        <f t="shared" si="8"/>
        <v>16250.767</v>
      </c>
      <c r="S35" s="55">
        <f t="shared" si="4"/>
        <v>8.2653708497416493E-5</v>
      </c>
      <c r="T35">
        <v>0.1</v>
      </c>
      <c r="U35">
        <f t="shared" si="5"/>
        <v>8.2653708497416503E-6</v>
      </c>
      <c r="V35"/>
      <c r="W35">
        <f t="shared" si="9"/>
        <v>9.0914084990949828E-3</v>
      </c>
      <c r="AB35" s="103">
        <v>-70271</v>
      </c>
      <c r="AD35" s="103">
        <v>-0.18722</v>
      </c>
      <c r="AE35" s="103">
        <v>3.14E-3</v>
      </c>
      <c r="AF35" s="103" t="s">
        <v>218</v>
      </c>
      <c r="AG35" s="103">
        <v>133</v>
      </c>
    </row>
    <row r="36" spans="1:33" s="103" customFormat="1" x14ac:dyDescent="0.2">
      <c r="A36" s="11" t="s">
        <v>219</v>
      </c>
      <c r="B36" s="104" t="s">
        <v>83</v>
      </c>
      <c r="C36" s="105">
        <v>31270.286</v>
      </c>
      <c r="D36" s="105" t="s">
        <v>216</v>
      </c>
      <c r="E36">
        <f t="shared" si="1"/>
        <v>-70197.556246726366</v>
      </c>
      <c r="F36" s="107">
        <f t="shared" si="6"/>
        <v>-70197</v>
      </c>
      <c r="G36">
        <f t="shared" si="2"/>
        <v>-0.19041310000102385</v>
      </c>
      <c r="H36"/>
      <c r="I36"/>
      <c r="J36"/>
      <c r="M36">
        <f t="shared" si="7"/>
        <v>-0.19041310000102385</v>
      </c>
      <c r="N36"/>
      <c r="O36"/>
      <c r="P36" s="55">
        <f t="shared" si="3"/>
        <v>-0.19152908521718032</v>
      </c>
      <c r="Q36" s="2">
        <f t="shared" si="8"/>
        <v>16251.786</v>
      </c>
      <c r="S36" s="55">
        <f t="shared" si="4"/>
        <v>1.2454230026797977E-6</v>
      </c>
      <c r="T36">
        <v>0.1</v>
      </c>
      <c r="U36">
        <f t="shared" si="5"/>
        <v>1.2454230026797976E-7</v>
      </c>
      <c r="V36"/>
      <c r="W36">
        <f t="shared" si="9"/>
        <v>1.1159852161564676E-3</v>
      </c>
      <c r="AB36" s="103">
        <v>-70201</v>
      </c>
      <c r="AD36" s="103">
        <v>-0.18246000000000001</v>
      </c>
      <c r="AE36" s="103">
        <v>7.3800000000000003E-3</v>
      </c>
      <c r="AF36" s="103" t="s">
        <v>218</v>
      </c>
      <c r="AG36" s="103">
        <v>133</v>
      </c>
    </row>
    <row r="37" spans="1:33" s="103" customFormat="1" x14ac:dyDescent="0.2">
      <c r="A37" s="11" t="s">
        <v>219</v>
      </c>
      <c r="B37" s="104" t="s">
        <v>84</v>
      </c>
      <c r="C37" s="105">
        <v>31275.244999999999</v>
      </c>
      <c r="D37" s="105" t="s">
        <v>216</v>
      </c>
      <c r="E37">
        <f t="shared" si="1"/>
        <v>-70183.069703962145</v>
      </c>
      <c r="F37" s="107">
        <f t="shared" si="6"/>
        <v>-70182.5</v>
      </c>
      <c r="G37">
        <f t="shared" si="2"/>
        <v>-0.19501975000093807</v>
      </c>
      <c r="H37"/>
      <c r="I37"/>
      <c r="J37"/>
      <c r="M37">
        <f t="shared" si="7"/>
        <v>-0.19501975000093807</v>
      </c>
      <c r="N37"/>
      <c r="O37"/>
      <c r="P37" s="55">
        <f t="shared" si="3"/>
        <v>-0.1914212066715987</v>
      </c>
      <c r="Q37" s="2">
        <f t="shared" si="8"/>
        <v>16256.744999999999</v>
      </c>
      <c r="S37" s="55">
        <f t="shared" si="4"/>
        <v>1.2949514093132884E-5</v>
      </c>
      <c r="T37">
        <v>0.1</v>
      </c>
      <c r="U37">
        <f t="shared" si="5"/>
        <v>1.2949514093132884E-6</v>
      </c>
      <c r="V37"/>
      <c r="W37">
        <f t="shared" si="9"/>
        <v>-3.5985433293393709E-3</v>
      </c>
      <c r="AB37" s="103">
        <v>-70198</v>
      </c>
      <c r="AD37" s="103">
        <v>-0.19041</v>
      </c>
      <c r="AE37" s="103">
        <v>-5.8E-4</v>
      </c>
      <c r="AF37" s="103" t="s">
        <v>218</v>
      </c>
      <c r="AG37" s="103">
        <v>133</v>
      </c>
    </row>
    <row r="38" spans="1:33" s="103" customFormat="1" x14ac:dyDescent="0.2">
      <c r="A38" s="125" t="s">
        <v>265</v>
      </c>
      <c r="B38" s="104" t="s">
        <v>83</v>
      </c>
      <c r="C38" s="105">
        <v>35127.608999999997</v>
      </c>
      <c r="D38" s="105" t="s">
        <v>216</v>
      </c>
      <c r="E38">
        <f t="shared" si="1"/>
        <v>-58929.301639967802</v>
      </c>
      <c r="F38" s="107">
        <f t="shared" si="6"/>
        <v>-58929</v>
      </c>
      <c r="G38">
        <f t="shared" si="2"/>
        <v>-0.10325670000747778</v>
      </c>
      <c r="H38"/>
      <c r="I38"/>
      <c r="J38"/>
      <c r="M38">
        <f t="shared" si="7"/>
        <v>-0.10325670000747778</v>
      </c>
      <c r="N38"/>
      <c r="O38">
        <f t="shared" ref="O38:O47" ca="1" si="10">+C$11+C$12*F38</f>
        <v>0.11796377758467248</v>
      </c>
      <c r="P38" s="55">
        <f t="shared" si="3"/>
        <v>-0.11635875030097159</v>
      </c>
      <c r="Q38" s="2">
        <f t="shared" si="8"/>
        <v>20109.108999999997</v>
      </c>
      <c r="S38" s="55">
        <f t="shared" si="4"/>
        <v>1.7166372189324141E-4</v>
      </c>
      <c r="T38">
        <v>0.1</v>
      </c>
      <c r="U38">
        <f t="shared" si="5"/>
        <v>1.7166372189324141E-5</v>
      </c>
      <c r="V38"/>
      <c r="W38">
        <f t="shared" si="9"/>
        <v>1.3102050293493817E-2</v>
      </c>
      <c r="AB38" s="103">
        <v>-70183.5</v>
      </c>
      <c r="AD38" s="103">
        <v>-0.19502</v>
      </c>
      <c r="AE38" s="103">
        <v>-5.3E-3</v>
      </c>
      <c r="AF38" s="103" t="s">
        <v>218</v>
      </c>
      <c r="AG38" s="103">
        <v>133</v>
      </c>
    </row>
    <row r="39" spans="1:33" s="103" customFormat="1" x14ac:dyDescent="0.2">
      <c r="A39" s="125" t="s">
        <v>265</v>
      </c>
      <c r="B39" s="104" t="s">
        <v>83</v>
      </c>
      <c r="C39" s="105">
        <v>35151.57</v>
      </c>
      <c r="D39" s="105" t="s">
        <v>216</v>
      </c>
      <c r="E39">
        <f t="shared" si="1"/>
        <v>-58859.305259412533</v>
      </c>
      <c r="F39" s="107">
        <f t="shared" si="6"/>
        <v>-58859</v>
      </c>
      <c r="G39">
        <f t="shared" si="2"/>
        <v>-0.10449570000491804</v>
      </c>
      <c r="H39"/>
      <c r="I39"/>
      <c r="J39"/>
      <c r="M39">
        <f t="shared" si="7"/>
        <v>-0.10449570000491804</v>
      </c>
      <c r="N39"/>
      <c r="O39">
        <f t="shared" ca="1" si="10"/>
        <v>0.11781235763917995</v>
      </c>
      <c r="P39" s="55">
        <f t="shared" si="3"/>
        <v>-0.11594598863120942</v>
      </c>
      <c r="Q39" s="2">
        <f t="shared" si="8"/>
        <v>20133.07</v>
      </c>
      <c r="S39" s="55">
        <f t="shared" si="4"/>
        <v>1.3110910962537781E-4</v>
      </c>
      <c r="T39">
        <v>0.1</v>
      </c>
      <c r="U39">
        <f t="shared" si="5"/>
        <v>1.3110910962537781E-5</v>
      </c>
      <c r="V39"/>
      <c r="W39">
        <f t="shared" si="9"/>
        <v>1.1450288626291383E-2</v>
      </c>
      <c r="AB39" s="103">
        <v>-55389</v>
      </c>
      <c r="AC39" s="103">
        <v>-8.2909999999999998E-2</v>
      </c>
      <c r="AD39" s="103">
        <v>1.2239999999999999E-2</v>
      </c>
    </row>
    <row r="40" spans="1:33" s="103" customFormat="1" x14ac:dyDescent="0.2">
      <c r="A40" s="125" t="s">
        <v>265</v>
      </c>
      <c r="B40" s="104" t="s">
        <v>84</v>
      </c>
      <c r="C40" s="105">
        <v>35168.504999999997</v>
      </c>
      <c r="D40" s="105" t="s">
        <v>216</v>
      </c>
      <c r="E40">
        <f t="shared" si="1"/>
        <v>-58809.833672053777</v>
      </c>
      <c r="F40" s="107">
        <f t="shared" si="6"/>
        <v>-58809.5</v>
      </c>
      <c r="G40">
        <f t="shared" si="2"/>
        <v>-0.11422185000265017</v>
      </c>
      <c r="H40"/>
      <c r="I40"/>
      <c r="J40"/>
      <c r="M40">
        <f t="shared" si="7"/>
        <v>-0.11422185000265017</v>
      </c>
      <c r="N40"/>
      <c r="O40">
        <f t="shared" ca="1" si="10"/>
        <v>0.11770528210629595</v>
      </c>
      <c r="P40" s="55">
        <f t="shared" si="3"/>
        <v>-0.11565451125615975</v>
      </c>
      <c r="Q40" s="2">
        <f t="shared" si="8"/>
        <v>20150.004999999997</v>
      </c>
      <c r="S40" s="55">
        <f t="shared" si="4"/>
        <v>2.0525182673076302E-6</v>
      </c>
      <c r="T40">
        <v>0.1</v>
      </c>
      <c r="U40">
        <f t="shared" si="5"/>
        <v>2.0525182673076303E-7</v>
      </c>
      <c r="V40"/>
      <c r="W40">
        <f t="shared" si="9"/>
        <v>1.4326612535095762E-3</v>
      </c>
      <c r="AB40" s="103">
        <v>-54537</v>
      </c>
      <c r="AC40" s="103">
        <v>-9.1910000000000006E-2</v>
      </c>
      <c r="AD40" s="103">
        <v>-1.2899999999999999E-3</v>
      </c>
    </row>
    <row r="41" spans="1:33" s="103" customFormat="1" x14ac:dyDescent="0.2">
      <c r="A41" s="125" t="s">
        <v>265</v>
      </c>
      <c r="B41" s="104" t="s">
        <v>83</v>
      </c>
      <c r="C41" s="105">
        <v>35197.434000000001</v>
      </c>
      <c r="D41" s="105" t="s">
        <v>216</v>
      </c>
      <c r="E41">
        <f t="shared" si="1"/>
        <v>-58725.324457368115</v>
      </c>
      <c r="F41" s="111">
        <f t="shared" si="6"/>
        <v>-58725</v>
      </c>
      <c r="G41">
        <f t="shared" si="2"/>
        <v>-0.11106750000180909</v>
      </c>
      <c r="H41"/>
      <c r="I41"/>
      <c r="J41"/>
      <c r="M41">
        <f t="shared" si="7"/>
        <v>-0.11106750000180909</v>
      </c>
      <c r="N41"/>
      <c r="O41">
        <f t="shared" ca="1" si="10"/>
        <v>0.11752249660066567</v>
      </c>
      <c r="P41" s="55">
        <f t="shared" si="3"/>
        <v>-0.11515771228118796</v>
      </c>
      <c r="Q41" s="2">
        <f t="shared" si="8"/>
        <v>20178.934000000001</v>
      </c>
      <c r="S41" s="55">
        <f t="shared" si="4"/>
        <v>1.6729836490381636E-5</v>
      </c>
      <c r="T41">
        <v>0.1</v>
      </c>
      <c r="U41">
        <f t="shared" si="5"/>
        <v>1.6729836490381637E-6</v>
      </c>
      <c r="V41"/>
      <c r="W41">
        <f t="shared" si="9"/>
        <v>4.0902122793788631E-3</v>
      </c>
      <c r="AB41" s="103">
        <v>-54417</v>
      </c>
      <c r="AC41" s="103">
        <v>-9.5039999999999999E-2</v>
      </c>
      <c r="AD41" s="103">
        <v>-5.0499999999999998E-3</v>
      </c>
    </row>
    <row r="42" spans="1:33" s="103" customFormat="1" x14ac:dyDescent="0.2">
      <c r="A42" s="125" t="s">
        <v>265</v>
      </c>
      <c r="B42" s="104" t="s">
        <v>83</v>
      </c>
      <c r="C42" s="105">
        <v>35223.438999999998</v>
      </c>
      <c r="D42" s="105" t="s">
        <v>216</v>
      </c>
      <c r="E42">
        <f t="shared" si="1"/>
        <v>-58649.357015427493</v>
      </c>
      <c r="F42" s="111">
        <f t="shared" si="6"/>
        <v>-58649</v>
      </c>
      <c r="G42">
        <f t="shared" si="2"/>
        <v>-0.12221270000736695</v>
      </c>
      <c r="H42"/>
      <c r="I42"/>
      <c r="J42"/>
      <c r="M42">
        <f t="shared" si="7"/>
        <v>-0.12221270000736695</v>
      </c>
      <c r="N42"/>
      <c r="O42">
        <f t="shared" ca="1" si="10"/>
        <v>0.11735809780270236</v>
      </c>
      <c r="P42" s="55">
        <f t="shared" si="3"/>
        <v>-0.11471172045566483</v>
      </c>
      <c r="Q42" s="2">
        <f t="shared" si="8"/>
        <v>20204.938999999998</v>
      </c>
      <c r="S42" s="55">
        <f t="shared" si="4"/>
        <v>5.6264694235053331E-5</v>
      </c>
      <c r="T42">
        <v>0.1</v>
      </c>
      <c r="U42">
        <f t="shared" si="5"/>
        <v>5.6264694235053331E-6</v>
      </c>
      <c r="V42"/>
      <c r="W42">
        <f t="shared" si="9"/>
        <v>-7.5009795517021194E-3</v>
      </c>
      <c r="AB42" s="103">
        <v>-53412</v>
      </c>
      <c r="AC42" s="103">
        <v>-0.10233</v>
      </c>
      <c r="AD42" s="103">
        <v>-1.755E-2</v>
      </c>
    </row>
    <row r="43" spans="1:33" s="103" customFormat="1" x14ac:dyDescent="0.2">
      <c r="A43" s="125" t="s">
        <v>265</v>
      </c>
      <c r="B43" s="104" t="s">
        <v>84</v>
      </c>
      <c r="C43" s="105">
        <v>35228.423000000003</v>
      </c>
      <c r="D43" s="105" t="s">
        <v>216</v>
      </c>
      <c r="E43">
        <f t="shared" si="1"/>
        <v>-58634.797441090537</v>
      </c>
      <c r="F43" s="111">
        <f t="shared" si="6"/>
        <v>-58634.5</v>
      </c>
      <c r="G43">
        <f t="shared" si="2"/>
        <v>-0.10181934999855002</v>
      </c>
      <c r="H43"/>
      <c r="I43"/>
      <c r="J43"/>
      <c r="M43">
        <f t="shared" si="7"/>
        <v>-0.10181934999855002</v>
      </c>
      <c r="N43"/>
      <c r="O43">
        <f t="shared" ca="1" si="10"/>
        <v>0.11732673224256464</v>
      </c>
      <c r="P43" s="55">
        <f t="shared" si="3"/>
        <v>-0.11462671955439491</v>
      </c>
      <c r="Q43" s="2">
        <f t="shared" si="8"/>
        <v>20209.923000000003</v>
      </c>
      <c r="S43" s="55">
        <f t="shared" si="4"/>
        <v>1.6402871493998236E-4</v>
      </c>
      <c r="T43">
        <v>0.1</v>
      </c>
      <c r="U43">
        <f t="shared" si="5"/>
        <v>1.6402871493998237E-5</v>
      </c>
      <c r="V43"/>
      <c r="W43">
        <f t="shared" si="9"/>
        <v>1.2807369555844883E-2</v>
      </c>
      <c r="AB43" s="103">
        <v>-53236</v>
      </c>
      <c r="AC43" s="103">
        <v>-5.6919999999999998E-2</v>
      </c>
      <c r="AD43" s="103">
        <v>2.6960000000000001E-2</v>
      </c>
    </row>
    <row r="44" spans="1:33" s="103" customFormat="1" x14ac:dyDescent="0.2">
      <c r="A44" s="125" t="s">
        <v>265</v>
      </c>
      <c r="B44" s="104" t="s">
        <v>84</v>
      </c>
      <c r="C44" s="105">
        <v>35244.498</v>
      </c>
      <c r="D44" s="105" t="s">
        <v>216</v>
      </c>
      <c r="E44">
        <f t="shared" si="1"/>
        <v>-58587.838139833264</v>
      </c>
      <c r="F44" s="111">
        <f t="shared" si="6"/>
        <v>-58587.5</v>
      </c>
      <c r="G44">
        <f t="shared" si="2"/>
        <v>-0.11575124999944819</v>
      </c>
      <c r="H44"/>
      <c r="I44"/>
      <c r="J44"/>
      <c r="M44">
        <f t="shared" si="7"/>
        <v>-0.11575124999944819</v>
      </c>
      <c r="N44"/>
      <c r="O44">
        <f t="shared" ca="1" si="10"/>
        <v>0.11722506456487679</v>
      </c>
      <c r="P44" s="55">
        <f t="shared" si="3"/>
        <v>-0.11435139685182674</v>
      </c>
      <c r="Q44" s="2">
        <f t="shared" si="8"/>
        <v>20225.998</v>
      </c>
      <c r="S44" s="55">
        <f t="shared" si="4"/>
        <v>1.9595888349056792E-6</v>
      </c>
      <c r="T44">
        <v>0.1</v>
      </c>
      <c r="U44">
        <f t="shared" si="5"/>
        <v>1.9595888349056793E-7</v>
      </c>
      <c r="V44"/>
      <c r="W44">
        <f t="shared" si="9"/>
        <v>-1.3998531476214493E-3</v>
      </c>
      <c r="AB44" s="103">
        <v>-41509</v>
      </c>
      <c r="AC44" s="103">
        <v>-2.9190000000000001E-2</v>
      </c>
      <c r="AD44" s="103">
        <v>4.3600000000000002E-3</v>
      </c>
    </row>
    <row r="45" spans="1:33" s="103" customFormat="1" x14ac:dyDescent="0.2">
      <c r="A45" s="125" t="s">
        <v>265</v>
      </c>
      <c r="B45" s="104" t="s">
        <v>83</v>
      </c>
      <c r="C45" s="105">
        <v>35576.370999999999</v>
      </c>
      <c r="D45" s="105" t="s">
        <v>216</v>
      </c>
      <c r="E45">
        <f t="shared" si="1"/>
        <v>-57618.349854535722</v>
      </c>
      <c r="F45" s="111">
        <f t="shared" si="6"/>
        <v>-57618</v>
      </c>
      <c r="G45">
        <f t="shared" si="2"/>
        <v>-0.11976139999751467</v>
      </c>
      <c r="H45"/>
      <c r="I45"/>
      <c r="J45"/>
      <c r="M45">
        <f t="shared" si="7"/>
        <v>-0.11976139999751467</v>
      </c>
      <c r="N45"/>
      <c r="O45">
        <f t="shared" ca="1" si="10"/>
        <v>0.11512789831980529</v>
      </c>
      <c r="P45" s="55">
        <f t="shared" si="3"/>
        <v>-0.10873945660138756</v>
      </c>
      <c r="Q45" s="2">
        <f t="shared" si="8"/>
        <v>20557.870999999999</v>
      </c>
      <c r="S45" s="55">
        <f t="shared" si="4"/>
        <v>1.2148323622743001E-4</v>
      </c>
      <c r="T45">
        <v>0.1</v>
      </c>
      <c r="U45">
        <f t="shared" si="5"/>
        <v>1.2148323622743002E-5</v>
      </c>
      <c r="V45"/>
      <c r="W45">
        <f t="shared" si="9"/>
        <v>-1.102194339612711E-2</v>
      </c>
      <c r="AB45" s="103">
        <v>-41506.5</v>
      </c>
      <c r="AC45" s="103">
        <v>-2.8680000000000001E-2</v>
      </c>
      <c r="AD45" s="103">
        <v>4.8599999999999997E-3</v>
      </c>
    </row>
    <row r="46" spans="1:33" x14ac:dyDescent="0.2">
      <c r="A46" s="125" t="s">
        <v>265</v>
      </c>
      <c r="B46" s="104" t="s">
        <v>83</v>
      </c>
      <c r="C46" s="105">
        <v>35933.430999999997</v>
      </c>
      <c r="D46" s="105" t="s">
        <v>216</v>
      </c>
      <c r="E46">
        <f t="shared" si="1"/>
        <v>-56575.283720356863</v>
      </c>
      <c r="F46" s="111">
        <f t="shared" si="6"/>
        <v>-56575</v>
      </c>
      <c r="G46">
        <f t="shared" si="2"/>
        <v>-9.7122500010300428E-2</v>
      </c>
      <c r="K46" s="103"/>
      <c r="L46" s="103"/>
      <c r="M46">
        <f t="shared" si="7"/>
        <v>-9.7122500010300428E-2</v>
      </c>
      <c r="O46">
        <f t="shared" ca="1" si="10"/>
        <v>0.11287174113196663</v>
      </c>
      <c r="P46" s="55">
        <f t="shared" si="3"/>
        <v>-0.10284545499312964</v>
      </c>
      <c r="Q46" s="2">
        <f t="shared" si="8"/>
        <v>20914.930999999997</v>
      </c>
      <c r="R46" s="103"/>
      <c r="S46" s="55">
        <f t="shared" si="4"/>
        <v>3.2752213735489676E-5</v>
      </c>
      <c r="T46">
        <v>0.1</v>
      </c>
      <c r="U46">
        <f t="shared" si="5"/>
        <v>3.2752213735489679E-6</v>
      </c>
      <c r="W46">
        <f t="shared" si="9"/>
        <v>5.7229549828292092E-3</v>
      </c>
    </row>
    <row r="47" spans="1:33" s="103" customFormat="1" x14ac:dyDescent="0.2">
      <c r="A47" s="125" t="s">
        <v>265</v>
      </c>
      <c r="B47" s="104" t="s">
        <v>84</v>
      </c>
      <c r="C47" s="105">
        <v>35976.377999999997</v>
      </c>
      <c r="D47" s="105" t="s">
        <v>44</v>
      </c>
      <c r="E47">
        <f t="shared" si="1"/>
        <v>-56449.82424221711</v>
      </c>
      <c r="F47" s="111">
        <f t="shared" si="6"/>
        <v>-56449.5</v>
      </c>
      <c r="G47">
        <f t="shared" si="2"/>
        <v>-0.11099385000125039</v>
      </c>
      <c r="H47"/>
      <c r="I47"/>
      <c r="J47"/>
      <c r="M47">
        <f t="shared" si="7"/>
        <v>-0.11099385000125039</v>
      </c>
      <c r="N47"/>
      <c r="O47">
        <f t="shared" ca="1" si="10"/>
        <v>0.11260026680111931</v>
      </c>
      <c r="P47" s="55">
        <f t="shared" si="3"/>
        <v>-0.10214627140994402</v>
      </c>
      <c r="Q47" s="2">
        <f t="shared" si="8"/>
        <v>20957.877999999997</v>
      </c>
      <c r="S47" s="55">
        <f t="shared" si="4"/>
        <v>7.8279646929342873E-5</v>
      </c>
      <c r="T47">
        <v>0.1</v>
      </c>
      <c r="U47">
        <f t="shared" si="5"/>
        <v>7.827964692934288E-6</v>
      </c>
      <c r="V47"/>
      <c r="W47">
        <f t="shared" si="9"/>
        <v>-8.8475785913063737E-3</v>
      </c>
      <c r="AB47" s="103">
        <v>-41506</v>
      </c>
      <c r="AC47" s="103">
        <v>-2.954E-2</v>
      </c>
      <c r="AD47" s="103">
        <v>4.0000000000000001E-3</v>
      </c>
    </row>
    <row r="48" spans="1:33" x14ac:dyDescent="0.2">
      <c r="A48" s="11" t="s">
        <v>220</v>
      </c>
      <c r="B48" s="104" t="s">
        <v>83</v>
      </c>
      <c r="C48" s="105">
        <v>36339.434000000001</v>
      </c>
      <c r="D48" s="105" t="s">
        <v>216</v>
      </c>
      <c r="E48">
        <f t="shared" si="1"/>
        <v>-55389.2422156377</v>
      </c>
      <c r="F48">
        <f>ROUND(2*E48,0)/2</f>
        <v>-55389</v>
      </c>
      <c r="G48">
        <f t="shared" si="2"/>
        <v>-8.2914699996763375E-2</v>
      </c>
      <c r="M48">
        <f t="shared" si="7"/>
        <v>-8.2914699996763375E-2</v>
      </c>
      <c r="P48" s="55">
        <f t="shared" si="3"/>
        <v>-9.6323952360752016E-2</v>
      </c>
      <c r="Q48" s="2">
        <f t="shared" si="8"/>
        <v>21320.934000000001</v>
      </c>
      <c r="R48" s="103"/>
      <c r="S48" s="55">
        <f t="shared" si="4"/>
        <v>1.7980804896113498E-4</v>
      </c>
      <c r="T48">
        <v>0.1</v>
      </c>
      <c r="U48">
        <f t="shared" si="5"/>
        <v>1.7980804896113499E-5</v>
      </c>
      <c r="W48">
        <f t="shared" si="9"/>
        <v>1.3409252363988641E-2</v>
      </c>
      <c r="AC48">
        <v>6</v>
      </c>
      <c r="AE48" t="s">
        <v>29</v>
      </c>
      <c r="AG48" t="s">
        <v>31</v>
      </c>
    </row>
    <row r="49" spans="1:33" x14ac:dyDescent="0.2">
      <c r="A49" s="11" t="s">
        <v>221</v>
      </c>
      <c r="B49" s="104" t="s">
        <v>83</v>
      </c>
      <c r="C49" s="105">
        <v>36631.421999999999</v>
      </c>
      <c r="D49" s="105" t="s">
        <v>216</v>
      </c>
      <c r="E49">
        <f t="shared" si="1"/>
        <v>-54536.26850145348</v>
      </c>
      <c r="F49" s="111">
        <f>ROUND(2*E49,0)/2+0.5</f>
        <v>-54536</v>
      </c>
      <c r="G49">
        <f t="shared" si="2"/>
        <v>-9.1912800002319273E-2</v>
      </c>
      <c r="M49">
        <f t="shared" si="7"/>
        <v>-9.1912800002319273E-2</v>
      </c>
      <c r="P49" s="55">
        <f t="shared" si="3"/>
        <v>-9.1752344718395884E-2</v>
      </c>
      <c r="Q49" s="2">
        <f t="shared" si="8"/>
        <v>21612.921999999999</v>
      </c>
      <c r="R49" s="103"/>
      <c r="S49" s="55">
        <f t="shared" si="4"/>
        <v>2.5745898138935246E-8</v>
      </c>
      <c r="T49">
        <v>0.1</v>
      </c>
      <c r="U49">
        <f t="shared" si="5"/>
        <v>2.5745898138935248E-9</v>
      </c>
      <c r="W49">
        <f t="shared" si="9"/>
        <v>-1.6045528392338859E-4</v>
      </c>
      <c r="AC49">
        <v>7</v>
      </c>
      <c r="AE49" t="s">
        <v>29</v>
      </c>
      <c r="AG49" t="s">
        <v>31</v>
      </c>
    </row>
    <row r="50" spans="1:33" x14ac:dyDescent="0.2">
      <c r="A50" s="125" t="s">
        <v>265</v>
      </c>
      <c r="B50" s="104" t="s">
        <v>83</v>
      </c>
      <c r="C50" s="105">
        <v>36672.483</v>
      </c>
      <c r="D50" s="105" t="s">
        <v>44</v>
      </c>
      <c r="E50">
        <f t="shared" si="1"/>
        <v>-54416.318525159528</v>
      </c>
      <c r="F50" s="111">
        <f>ROUND(2*E50,0)/2+0.5</f>
        <v>-54416</v>
      </c>
      <c r="G50">
        <f t="shared" si="2"/>
        <v>-0.10903680000046734</v>
      </c>
      <c r="M50">
        <f t="shared" si="7"/>
        <v>-0.10903680000046734</v>
      </c>
      <c r="O50">
        <f ca="1">+C$11+C$12*F50</f>
        <v>0.10820151738456141</v>
      </c>
      <c r="P50" s="55">
        <f t="shared" si="3"/>
        <v>-9.1117187453791895E-2</v>
      </c>
      <c r="Q50" s="2">
        <f t="shared" si="8"/>
        <v>21653.983</v>
      </c>
      <c r="R50" s="103"/>
      <c r="S50" s="55">
        <f t="shared" si="4"/>
        <v>3.2111251382296792E-4</v>
      </c>
      <c r="T50">
        <v>0.1</v>
      </c>
      <c r="U50">
        <f t="shared" si="5"/>
        <v>3.2111251382296792E-5</v>
      </c>
      <c r="W50">
        <f t="shared" si="9"/>
        <v>-1.7919612546675442E-2</v>
      </c>
      <c r="AB50" t="s">
        <v>32</v>
      </c>
      <c r="AG50" t="s">
        <v>34</v>
      </c>
    </row>
    <row r="51" spans="1:33" x14ac:dyDescent="0.2">
      <c r="A51" s="11" t="s">
        <v>222</v>
      </c>
      <c r="B51" s="104" t="s">
        <v>83</v>
      </c>
      <c r="C51" s="105">
        <v>36672.497000000003</v>
      </c>
      <c r="D51" s="105" t="s">
        <v>44</v>
      </c>
      <c r="E51">
        <f t="shared" si="1"/>
        <v>-54416.277627478798</v>
      </c>
      <c r="F51" s="111">
        <f>ROUND(2*E51,0)/2+0.5</f>
        <v>-54416</v>
      </c>
      <c r="G51">
        <f t="shared" si="2"/>
        <v>-9.5036799997615162E-2</v>
      </c>
      <c r="M51">
        <f t="shared" si="7"/>
        <v>-9.5036799997615162E-2</v>
      </c>
      <c r="P51" s="55">
        <f t="shared" si="3"/>
        <v>-9.1117187453791895E-2</v>
      </c>
      <c r="Q51" s="2">
        <f t="shared" si="8"/>
        <v>21653.997000000003</v>
      </c>
      <c r="R51" s="103"/>
      <c r="S51" s="55">
        <f t="shared" si="4"/>
        <v>1.5363362493696703E-5</v>
      </c>
      <c r="T51">
        <v>0.1</v>
      </c>
      <c r="U51">
        <f t="shared" si="5"/>
        <v>1.5363362493696703E-6</v>
      </c>
      <c r="W51">
        <f t="shared" si="9"/>
        <v>-3.9196125438232671E-3</v>
      </c>
    </row>
    <row r="52" spans="1:33" x14ac:dyDescent="0.2">
      <c r="A52" s="11" t="s">
        <v>222</v>
      </c>
      <c r="B52" s="104" t="s">
        <v>83</v>
      </c>
      <c r="C52" s="105">
        <v>37016.519</v>
      </c>
      <c r="D52" s="105" t="s">
        <v>44</v>
      </c>
      <c r="E52">
        <f t="shared" si="1"/>
        <v>-53411.298919103516</v>
      </c>
      <c r="F52" s="111">
        <f>ROUND(2*E52,0)/2+0.5</f>
        <v>-53411</v>
      </c>
      <c r="G52">
        <f t="shared" si="2"/>
        <v>-0.10232530000212137</v>
      </c>
      <c r="M52">
        <f t="shared" si="7"/>
        <v>-0.10232530000212137</v>
      </c>
      <c r="P52" s="55">
        <f t="shared" si="3"/>
        <v>-8.587498231255572E-2</v>
      </c>
      <c r="Q52" s="2">
        <f t="shared" si="8"/>
        <v>21998.019</v>
      </c>
      <c r="R52" s="103"/>
      <c r="S52" s="55">
        <f t="shared" si="4"/>
        <v>2.7061295208763642E-4</v>
      </c>
      <c r="T52">
        <v>0.1</v>
      </c>
      <c r="U52">
        <f t="shared" si="5"/>
        <v>2.7061295208763644E-5</v>
      </c>
      <c r="W52">
        <f t="shared" si="9"/>
        <v>-1.6450317689565647E-2</v>
      </c>
    </row>
    <row r="53" spans="1:33" x14ac:dyDescent="0.2">
      <c r="A53" s="11" t="s">
        <v>222</v>
      </c>
      <c r="B53" s="104" t="s">
        <v>83</v>
      </c>
      <c r="C53" s="105">
        <v>37076.47</v>
      </c>
      <c r="D53" s="105" t="s">
        <v>44</v>
      </c>
      <c r="E53">
        <f t="shared" ref="E53:E84" si="11">+(C53-C$7)/C$8</f>
        <v>-53236.1662864643</v>
      </c>
      <c r="F53">
        <f t="shared" ref="F53:F84" si="12">ROUND(2*E53,0)/2</f>
        <v>-53236</v>
      </c>
      <c r="G53">
        <f t="shared" ref="G53:G84" si="13">+C53-(C$7+F53*C$8)</f>
        <v>-5.6922800002212171E-2</v>
      </c>
      <c r="M53">
        <f t="shared" si="7"/>
        <v>-5.6922800002212171E-2</v>
      </c>
      <c r="P53" s="55">
        <f t="shared" ref="P53:P84" si="14">+D$11+D$12*F53+D$13*F53^2</f>
        <v>-8.4976267259339502E-2</v>
      </c>
      <c r="Q53" s="2">
        <f t="shared" si="8"/>
        <v>22057.97</v>
      </c>
      <c r="R53" s="103"/>
      <c r="S53" s="55">
        <f t="shared" ref="S53:S84" si="15">+(P53-G53)^2</f>
        <v>7.8699702514671533E-4</v>
      </c>
      <c r="T53">
        <v>0.1</v>
      </c>
      <c r="U53">
        <f t="shared" si="5"/>
        <v>7.8699702514671544E-5</v>
      </c>
      <c r="W53">
        <f t="shared" si="9"/>
        <v>2.8053467257127332E-2</v>
      </c>
    </row>
    <row r="54" spans="1:33" x14ac:dyDescent="0.2">
      <c r="A54" s="11" t="s">
        <v>223</v>
      </c>
      <c r="B54" s="104" t="s">
        <v>83</v>
      </c>
      <c r="C54" s="105">
        <v>41090.857400000001</v>
      </c>
      <c r="D54" s="105" t="s">
        <v>258</v>
      </c>
      <c r="E54">
        <f t="shared" si="11"/>
        <v>-41509.085273709192</v>
      </c>
      <c r="F54">
        <f t="shared" si="12"/>
        <v>-41509</v>
      </c>
      <c r="G54">
        <f t="shared" si="13"/>
        <v>-2.9190699999162462E-2</v>
      </c>
      <c r="K54" s="103"/>
      <c r="L54" s="103"/>
      <c r="M54">
        <f t="shared" si="7"/>
        <v>-2.9190699999162462E-2</v>
      </c>
      <c r="P54" s="55">
        <f t="shared" si="14"/>
        <v>-3.4286927484370483E-2</v>
      </c>
      <c r="Q54" s="2">
        <f t="shared" si="8"/>
        <v>26072.357400000001</v>
      </c>
      <c r="R54" s="103"/>
      <c r="S54" s="55">
        <f t="shared" si="15"/>
        <v>2.5971534580989673E-5</v>
      </c>
      <c r="T54">
        <v>1</v>
      </c>
      <c r="U54">
        <f t="shared" si="5"/>
        <v>2.5971534580989673E-5</v>
      </c>
      <c r="W54">
        <f t="shared" si="9"/>
        <v>5.0962274852080214E-3</v>
      </c>
    </row>
    <row r="55" spans="1:33" x14ac:dyDescent="0.2">
      <c r="A55" s="11" t="s">
        <v>223</v>
      </c>
      <c r="B55" s="104" t="s">
        <v>84</v>
      </c>
      <c r="C55" s="105">
        <v>41091.7137</v>
      </c>
      <c r="D55" s="105" t="s">
        <v>258</v>
      </c>
      <c r="E55">
        <f t="shared" si="11"/>
        <v>-41506.58379628048</v>
      </c>
      <c r="F55">
        <f t="shared" si="12"/>
        <v>-41506.5</v>
      </c>
      <c r="G55">
        <f t="shared" si="13"/>
        <v>-2.8684950004389975E-2</v>
      </c>
      <c r="K55" s="103"/>
      <c r="L55" s="103"/>
      <c r="M55">
        <f t="shared" si="7"/>
        <v>-2.8684950004389975E-2</v>
      </c>
      <c r="P55" s="55">
        <f t="shared" si="14"/>
        <v>-3.4278124574025806E-2</v>
      </c>
      <c r="Q55" s="2">
        <f t="shared" si="8"/>
        <v>26073.2137</v>
      </c>
      <c r="R55" s="103"/>
      <c r="S55" s="55">
        <f t="shared" si="15"/>
        <v>3.128360176642096E-5</v>
      </c>
      <c r="T55">
        <v>1</v>
      </c>
      <c r="U55">
        <f t="shared" si="5"/>
        <v>3.128360176642096E-5</v>
      </c>
      <c r="W55">
        <f t="shared" si="9"/>
        <v>5.5931745696358309E-3</v>
      </c>
      <c r="AB55" t="s">
        <v>32</v>
      </c>
      <c r="AC55">
        <v>6</v>
      </c>
      <c r="AE55" t="s">
        <v>29</v>
      </c>
      <c r="AG55" t="s">
        <v>31</v>
      </c>
    </row>
    <row r="56" spans="1:33" x14ac:dyDescent="0.2">
      <c r="A56" s="11" t="s">
        <v>223</v>
      </c>
      <c r="B56" s="104" t="s">
        <v>83</v>
      </c>
      <c r="C56" s="105">
        <v>41091.883999999998</v>
      </c>
      <c r="D56" s="105" t="s">
        <v>258</v>
      </c>
      <c r="E56">
        <f t="shared" si="11"/>
        <v>-41506.086305207129</v>
      </c>
      <c r="F56">
        <f t="shared" si="12"/>
        <v>-41506</v>
      </c>
      <c r="G56">
        <f t="shared" si="13"/>
        <v>-2.9543800003011711E-2</v>
      </c>
      <c r="K56" s="103"/>
      <c r="L56" s="103"/>
      <c r="M56">
        <f t="shared" si="7"/>
        <v>-2.9543800003011711E-2</v>
      </c>
      <c r="P56" s="55">
        <f t="shared" si="14"/>
        <v>-3.4276364094427123E-2</v>
      </c>
      <c r="Q56" s="2">
        <f t="shared" si="8"/>
        <v>26073.383999999998</v>
      </c>
      <c r="R56" s="103"/>
      <c r="S56" s="55">
        <f t="shared" si="15"/>
        <v>2.2397162879354578E-5</v>
      </c>
      <c r="T56">
        <v>1</v>
      </c>
      <c r="U56">
        <f t="shared" si="5"/>
        <v>2.2397162879354578E-5</v>
      </c>
      <c r="W56">
        <f t="shared" si="9"/>
        <v>4.7325640914154116E-3</v>
      </c>
      <c r="AB56" t="s">
        <v>32</v>
      </c>
      <c r="AC56">
        <v>6</v>
      </c>
      <c r="AE56" t="s">
        <v>29</v>
      </c>
      <c r="AG56" t="s">
        <v>31</v>
      </c>
    </row>
    <row r="57" spans="1:33" x14ac:dyDescent="0.2">
      <c r="A57" s="115" t="s">
        <v>30</v>
      </c>
      <c r="B57" s="116" t="s">
        <v>84</v>
      </c>
      <c r="C57" s="117">
        <v>42519.466999999997</v>
      </c>
      <c r="D57" s="117"/>
      <c r="E57">
        <f t="shared" si="11"/>
        <v>-37335.741038222695</v>
      </c>
      <c r="F57">
        <f t="shared" si="12"/>
        <v>-37335.5</v>
      </c>
      <c r="G57">
        <f t="shared" si="13"/>
        <v>-8.2511650005471893E-2</v>
      </c>
      <c r="N57">
        <f>G57</f>
        <v>-8.2511650005471893E-2</v>
      </c>
      <c r="P57" s="55">
        <f t="shared" si="14"/>
        <v>-2.0780527699881687E-2</v>
      </c>
      <c r="Q57" s="2">
        <f t="shared" ref="Q57:Q88" si="16">+C57-15018.5</f>
        <v>27500.966999999997</v>
      </c>
      <c r="S57" s="55">
        <f t="shared" si="15"/>
        <v>3.8107314611077366E-3</v>
      </c>
      <c r="T57">
        <v>0.1</v>
      </c>
    </row>
    <row r="58" spans="1:33" x14ac:dyDescent="0.2">
      <c r="A58" s="11" t="s">
        <v>33</v>
      </c>
      <c r="B58" s="104" t="s">
        <v>84</v>
      </c>
      <c r="C58" s="105">
        <v>42528.451999999997</v>
      </c>
      <c r="D58" s="105" t="s">
        <v>216</v>
      </c>
      <c r="E58">
        <f t="shared" si="11"/>
        <v>-37309.493490988061</v>
      </c>
      <c r="F58">
        <f t="shared" si="12"/>
        <v>-37309.5</v>
      </c>
      <c r="G58">
        <f t="shared" si="13"/>
        <v>2.2281499914242886E-3</v>
      </c>
      <c r="J58">
        <f>+G58</f>
        <v>2.2281499914242886E-3</v>
      </c>
      <c r="P58" s="55">
        <f t="shared" si="14"/>
        <v>-2.0703844704027946E-2</v>
      </c>
      <c r="Q58" s="2">
        <f t="shared" si="16"/>
        <v>27509.951999999997</v>
      </c>
      <c r="R58" s="103"/>
      <c r="S58" s="55">
        <f t="shared" si="15"/>
        <v>5.2587638071224948E-4</v>
      </c>
      <c r="T58">
        <v>0.1</v>
      </c>
      <c r="U58">
        <f>+T58*S58</f>
        <v>5.2587638071224949E-5</v>
      </c>
      <c r="W58">
        <f>+G58-P58</f>
        <v>2.2931994695452235E-2</v>
      </c>
    </row>
    <row r="59" spans="1:33" x14ac:dyDescent="0.2">
      <c r="A59" s="11" t="s">
        <v>33</v>
      </c>
      <c r="B59" s="5" t="s">
        <v>84</v>
      </c>
      <c r="C59" s="10">
        <v>42529.466999999997</v>
      </c>
      <c r="D59" s="10" t="s">
        <v>216</v>
      </c>
      <c r="E59">
        <f t="shared" si="11"/>
        <v>-37306.528409135739</v>
      </c>
      <c r="F59">
        <f t="shared" si="12"/>
        <v>-37306.5</v>
      </c>
      <c r="G59">
        <f t="shared" si="13"/>
        <v>-9.7249500031466596E-3</v>
      </c>
      <c r="J59">
        <f>+G59</f>
        <v>-9.7249500031466596E-3</v>
      </c>
      <c r="P59" s="55">
        <f t="shared" si="14"/>
        <v>-2.0695002609319238E-2</v>
      </c>
      <c r="Q59" s="2">
        <f t="shared" si="16"/>
        <v>27510.966999999997</v>
      </c>
      <c r="S59" s="55">
        <f t="shared" si="15"/>
        <v>1.2034205418219377E-4</v>
      </c>
      <c r="T59">
        <v>0.1</v>
      </c>
      <c r="U59">
        <f>+T59*S59</f>
        <v>1.2034205418219378E-5</v>
      </c>
      <c r="W59">
        <f>+G59-P59</f>
        <v>1.0970052606172578E-2</v>
      </c>
    </row>
    <row r="60" spans="1:33" x14ac:dyDescent="0.2">
      <c r="A60" s="11" t="s">
        <v>224</v>
      </c>
      <c r="B60" s="5" t="s">
        <v>83</v>
      </c>
      <c r="C60" s="10">
        <v>42620.362000000001</v>
      </c>
      <c r="D60" s="10" t="s">
        <v>216</v>
      </c>
      <c r="E60">
        <f t="shared" si="11"/>
        <v>-37041.000217049834</v>
      </c>
      <c r="F60">
        <f t="shared" si="12"/>
        <v>-37041</v>
      </c>
      <c r="G60">
        <f t="shared" si="13"/>
        <v>-7.4299998232163489E-5</v>
      </c>
      <c r="J60">
        <f>+G60</f>
        <v>-7.4299998232163489E-5</v>
      </c>
      <c r="P60" s="55">
        <f t="shared" si="14"/>
        <v>-1.9917347074924152E-2</v>
      </c>
      <c r="Q60" s="2">
        <f t="shared" si="16"/>
        <v>27601.862000000001</v>
      </c>
      <c r="S60" s="55">
        <f t="shared" si="15"/>
        <v>3.9374651728781447E-4</v>
      </c>
      <c r="T60">
        <v>0.1</v>
      </c>
      <c r="U60">
        <f>+T60*S60</f>
        <v>3.9374651728781449E-5</v>
      </c>
      <c r="W60">
        <f>+G60-P60</f>
        <v>1.9843047076691989E-2</v>
      </c>
    </row>
    <row r="61" spans="1:33" x14ac:dyDescent="0.2">
      <c r="A61" s="11" t="s">
        <v>224</v>
      </c>
      <c r="B61" s="5" t="s">
        <v>83</v>
      </c>
      <c r="C61" s="10">
        <v>42621.373</v>
      </c>
      <c r="D61" s="10" t="s">
        <v>216</v>
      </c>
      <c r="E61">
        <f t="shared" si="11"/>
        <v>-37038.046820249147</v>
      </c>
      <c r="F61">
        <f t="shared" si="12"/>
        <v>-37038</v>
      </c>
      <c r="G61">
        <f t="shared" si="13"/>
        <v>-1.6027400000893977E-2</v>
      </c>
      <c r="J61">
        <f>+G61</f>
        <v>-1.6027400000893977E-2</v>
      </c>
      <c r="P61" s="55">
        <f t="shared" si="14"/>
        <v>-1.9908615033262342E-2</v>
      </c>
      <c r="Q61" s="2">
        <f t="shared" si="16"/>
        <v>27602.873</v>
      </c>
      <c r="S61" s="55">
        <f t="shared" si="15"/>
        <v>1.506383012748217E-5</v>
      </c>
      <c r="T61">
        <v>0.1</v>
      </c>
      <c r="U61">
        <f>+T61*S61</f>
        <v>1.5063830127482171E-6</v>
      </c>
      <c r="W61">
        <f>+G61-P61</f>
        <v>3.8812150323683653E-3</v>
      </c>
    </row>
    <row r="62" spans="1:33" x14ac:dyDescent="0.2">
      <c r="A62" s="115" t="s">
        <v>36</v>
      </c>
      <c r="B62" s="116"/>
      <c r="C62" s="117">
        <v>42990.447999999997</v>
      </c>
      <c r="D62" s="117"/>
      <c r="E62">
        <f t="shared" si="11"/>
        <v>-35959.881712222319</v>
      </c>
      <c r="F62">
        <f t="shared" si="12"/>
        <v>-35960</v>
      </c>
      <c r="G62">
        <f t="shared" si="13"/>
        <v>4.0491999992809724E-2</v>
      </c>
      <c r="N62">
        <f>G62</f>
        <v>4.0491999992809724E-2</v>
      </c>
      <c r="P62" s="55">
        <f t="shared" si="14"/>
        <v>-1.6850508346165777E-2</v>
      </c>
      <c r="Q62" s="2">
        <f t="shared" si="16"/>
        <v>27971.947999999997</v>
      </c>
      <c r="S62" s="55">
        <f t="shared" si="15"/>
        <v>3.2881632626054749E-3</v>
      </c>
      <c r="T62">
        <v>0.1</v>
      </c>
      <c r="AB62" t="s">
        <v>32</v>
      </c>
      <c r="AG62" t="s">
        <v>34</v>
      </c>
    </row>
    <row r="63" spans="1:33" x14ac:dyDescent="0.2">
      <c r="A63" s="115" t="s">
        <v>38</v>
      </c>
      <c r="B63" s="116"/>
      <c r="C63" s="117">
        <v>43262.705999999998</v>
      </c>
      <c r="D63" s="117"/>
      <c r="E63">
        <f t="shared" si="11"/>
        <v>-35164.544515226655</v>
      </c>
      <c r="F63">
        <f t="shared" si="12"/>
        <v>-35164.5</v>
      </c>
      <c r="G63">
        <f t="shared" si="13"/>
        <v>-1.5238350002618972E-2</v>
      </c>
      <c r="N63">
        <f>G63</f>
        <v>-1.5238350002618972E-2</v>
      </c>
      <c r="P63" s="55">
        <f t="shared" si="14"/>
        <v>-1.4695619506732552E-2</v>
      </c>
      <c r="Q63" s="2">
        <f t="shared" si="16"/>
        <v>28244.205999999998</v>
      </c>
      <c r="S63" s="55">
        <f t="shared" si="15"/>
        <v>2.945563911651198E-7</v>
      </c>
      <c r="T63">
        <v>0.1</v>
      </c>
      <c r="AB63" t="s">
        <v>32</v>
      </c>
      <c r="AC63">
        <v>17</v>
      </c>
      <c r="AE63" t="s">
        <v>37</v>
      </c>
      <c r="AG63" t="s">
        <v>39</v>
      </c>
    </row>
    <row r="64" spans="1:33" x14ac:dyDescent="0.2">
      <c r="A64" s="115" t="s">
        <v>38</v>
      </c>
      <c r="B64" s="116" t="s">
        <v>84</v>
      </c>
      <c r="C64" s="117">
        <v>43286.841999999997</v>
      </c>
      <c r="D64" s="117"/>
      <c r="E64">
        <f t="shared" si="11"/>
        <v>-35094.036913662378</v>
      </c>
      <c r="F64">
        <f t="shared" si="12"/>
        <v>-35094</v>
      </c>
      <c r="G64">
        <f t="shared" si="13"/>
        <v>-1.263620000827359E-2</v>
      </c>
      <c r="N64">
        <f>G64</f>
        <v>-1.263620000827359E-2</v>
      </c>
      <c r="P64" s="55">
        <f t="shared" si="14"/>
        <v>-1.4508816444150446E-2</v>
      </c>
      <c r="Q64" s="2">
        <f t="shared" si="16"/>
        <v>28268.341999999997</v>
      </c>
      <c r="S64" s="55">
        <f t="shared" si="15"/>
        <v>3.506692315916139E-6</v>
      </c>
      <c r="T64">
        <v>0.1</v>
      </c>
      <c r="AB64" t="s">
        <v>32</v>
      </c>
      <c r="AC64">
        <v>13</v>
      </c>
      <c r="AE64" t="s">
        <v>37</v>
      </c>
      <c r="AG64" t="s">
        <v>39</v>
      </c>
    </row>
    <row r="65" spans="1:33" x14ac:dyDescent="0.2">
      <c r="A65" s="115" t="s">
        <v>38</v>
      </c>
      <c r="B65" s="116"/>
      <c r="C65" s="117">
        <v>43351.690999999999</v>
      </c>
      <c r="D65" s="117"/>
      <c r="E65">
        <f t="shared" si="11"/>
        <v>-34904.595935296369</v>
      </c>
      <c r="F65">
        <f t="shared" si="12"/>
        <v>-34904.5</v>
      </c>
      <c r="G65">
        <f t="shared" si="13"/>
        <v>-3.2840350002516061E-2</v>
      </c>
      <c r="N65">
        <f>G65</f>
        <v>-3.2840350002516061E-2</v>
      </c>
      <c r="P65" s="55">
        <f t="shared" si="14"/>
        <v>-1.4010066216781442E-2</v>
      </c>
      <c r="Q65" s="2">
        <f t="shared" si="16"/>
        <v>28333.190999999999</v>
      </c>
      <c r="S65" s="55">
        <f t="shared" si="15"/>
        <v>3.5457958745130011E-4</v>
      </c>
      <c r="T65">
        <v>0.1</v>
      </c>
      <c r="AB65" t="s">
        <v>32</v>
      </c>
      <c r="AC65">
        <v>9</v>
      </c>
      <c r="AE65" t="s">
        <v>37</v>
      </c>
      <c r="AG65" t="s">
        <v>39</v>
      </c>
    </row>
    <row r="66" spans="1:33" x14ac:dyDescent="0.2">
      <c r="A66" s="11" t="s">
        <v>225</v>
      </c>
      <c r="B66" s="5" t="s">
        <v>83</v>
      </c>
      <c r="C66" s="10">
        <v>43358.39</v>
      </c>
      <c r="D66" s="10" t="s">
        <v>216</v>
      </c>
      <c r="E66">
        <f t="shared" si="11"/>
        <v>-34885.026395071021</v>
      </c>
      <c r="F66">
        <f t="shared" si="12"/>
        <v>-34885</v>
      </c>
      <c r="G66">
        <f t="shared" si="13"/>
        <v>-9.0354999992996454E-3</v>
      </c>
      <c r="J66">
        <f>+G66</f>
        <v>-9.0354999992996454E-3</v>
      </c>
      <c r="P66" s="55">
        <f t="shared" si="14"/>
        <v>-1.3959022045683112E-2</v>
      </c>
      <c r="Q66" s="2">
        <f t="shared" si="16"/>
        <v>28339.89</v>
      </c>
      <c r="S66" s="55">
        <f t="shared" si="15"/>
        <v>2.4241069341224034E-5</v>
      </c>
      <c r="T66">
        <v>0.1</v>
      </c>
      <c r="U66">
        <f>+T66*S66</f>
        <v>2.4241069341224036E-6</v>
      </c>
      <c r="W66">
        <f>+G66-P66</f>
        <v>4.9235220463834661E-3</v>
      </c>
      <c r="AB66" t="s">
        <v>32</v>
      </c>
      <c r="AC66">
        <v>4</v>
      </c>
      <c r="AE66" t="s">
        <v>29</v>
      </c>
      <c r="AG66" t="s">
        <v>31</v>
      </c>
    </row>
    <row r="67" spans="1:33" x14ac:dyDescent="0.2">
      <c r="A67" s="11" t="s">
        <v>226</v>
      </c>
      <c r="B67" s="5" t="s">
        <v>84</v>
      </c>
      <c r="C67" s="10">
        <v>44343.4</v>
      </c>
      <c r="D67" s="10" t="s">
        <v>216</v>
      </c>
      <c r="E67">
        <f t="shared" si="11"/>
        <v>-32007.553217376724</v>
      </c>
      <c r="F67">
        <f t="shared" si="12"/>
        <v>-32007.5</v>
      </c>
      <c r="G67">
        <f t="shared" si="13"/>
        <v>-1.8217249998997431E-2</v>
      </c>
      <c r="J67">
        <f>+G67</f>
        <v>-1.8217249998997431E-2</v>
      </c>
      <c r="P67" s="55">
        <f t="shared" si="14"/>
        <v>-6.9962041010420695E-3</v>
      </c>
      <c r="Q67" s="2">
        <f t="shared" si="16"/>
        <v>29324.9</v>
      </c>
      <c r="S67" s="55">
        <f t="shared" si="15"/>
        <v>1.2591187104402085E-4</v>
      </c>
      <c r="T67">
        <v>0.1</v>
      </c>
      <c r="U67">
        <f>+T67*S67</f>
        <v>1.2591187104402086E-5</v>
      </c>
      <c r="W67">
        <f>+G67-P67</f>
        <v>-1.1221045897955362E-2</v>
      </c>
      <c r="AB67" t="s">
        <v>32</v>
      </c>
      <c r="AC67">
        <v>6</v>
      </c>
      <c r="AE67" t="s">
        <v>29</v>
      </c>
      <c r="AG67" t="s">
        <v>31</v>
      </c>
    </row>
    <row r="68" spans="1:33" x14ac:dyDescent="0.2">
      <c r="A68" s="115" t="s">
        <v>38</v>
      </c>
      <c r="B68" s="116" t="s">
        <v>84</v>
      </c>
      <c r="C68" s="117">
        <v>44670.85</v>
      </c>
      <c r="D68" s="117"/>
      <c r="E68">
        <f t="shared" si="11"/>
        <v>-31050.985677924346</v>
      </c>
      <c r="F68">
        <f t="shared" si="12"/>
        <v>-31051</v>
      </c>
      <c r="G68">
        <f t="shared" si="13"/>
        <v>4.902699998638127E-3</v>
      </c>
      <c r="N68">
        <f>G68</f>
        <v>4.902699998638127E-3</v>
      </c>
      <c r="P68" s="55">
        <f t="shared" si="14"/>
        <v>-4.9322381392431225E-3</v>
      </c>
      <c r="Q68" s="2">
        <f t="shared" si="16"/>
        <v>29652.35</v>
      </c>
      <c r="S68" s="55">
        <f t="shared" si="15"/>
        <v>9.6726008175951095E-5</v>
      </c>
      <c r="T68">
        <v>0.1</v>
      </c>
      <c r="AB68" t="s">
        <v>32</v>
      </c>
      <c r="AE68" t="s">
        <v>42</v>
      </c>
      <c r="AG68" t="s">
        <v>34</v>
      </c>
    </row>
    <row r="69" spans="1:33" x14ac:dyDescent="0.2">
      <c r="A69" s="115" t="s">
        <v>38</v>
      </c>
      <c r="B69" s="116" t="s">
        <v>84</v>
      </c>
      <c r="C69" s="117">
        <v>44670.858999999997</v>
      </c>
      <c r="D69" s="117"/>
      <c r="E69">
        <f t="shared" si="11"/>
        <v>-31050.959386558174</v>
      </c>
      <c r="F69">
        <f t="shared" si="12"/>
        <v>-31051</v>
      </c>
      <c r="G69">
        <f t="shared" si="13"/>
        <v>1.390269999683369E-2</v>
      </c>
      <c r="N69">
        <f>G69</f>
        <v>1.390269999683369E-2</v>
      </c>
      <c r="P69" s="55">
        <f t="shared" si="14"/>
        <v>-4.9322381392431225E-3</v>
      </c>
      <c r="Q69" s="2">
        <f t="shared" si="16"/>
        <v>29652.358999999997</v>
      </c>
      <c r="S69" s="55">
        <f t="shared" si="15"/>
        <v>3.5475489458984067E-4</v>
      </c>
      <c r="T69">
        <v>0.1</v>
      </c>
      <c r="AC69">
        <v>13</v>
      </c>
      <c r="AE69" t="s">
        <v>37</v>
      </c>
      <c r="AG69" t="s">
        <v>39</v>
      </c>
    </row>
    <row r="70" spans="1:33" x14ac:dyDescent="0.2">
      <c r="A70" s="115" t="s">
        <v>38</v>
      </c>
      <c r="B70" s="116" t="s">
        <v>84</v>
      </c>
      <c r="C70" s="117">
        <v>44766.712</v>
      </c>
      <c r="D70" s="117"/>
      <c r="E70">
        <f t="shared" si="11"/>
        <v>-30770.947572970963</v>
      </c>
      <c r="F70">
        <f t="shared" si="12"/>
        <v>-30771</v>
      </c>
      <c r="G70">
        <f t="shared" si="13"/>
        <v>1.7946699997992255E-2</v>
      </c>
      <c r="N70">
        <f>G70</f>
        <v>1.7946699997992255E-2</v>
      </c>
      <c r="P70" s="55">
        <f t="shared" si="14"/>
        <v>-4.3516967802163936E-3</v>
      </c>
      <c r="Q70" s="2">
        <f t="shared" si="16"/>
        <v>29748.212</v>
      </c>
      <c r="S70" s="55">
        <f t="shared" si="15"/>
        <v>4.9721849887842588E-4</v>
      </c>
      <c r="T70">
        <v>0.1</v>
      </c>
      <c r="AB70" t="s">
        <v>32</v>
      </c>
      <c r="AC70">
        <v>10</v>
      </c>
      <c r="AE70" t="s">
        <v>37</v>
      </c>
      <c r="AG70" t="s">
        <v>39</v>
      </c>
    </row>
    <row r="71" spans="1:33" x14ac:dyDescent="0.2">
      <c r="A71" s="115" t="s">
        <v>43</v>
      </c>
      <c r="B71" s="116"/>
      <c r="C71" s="117">
        <v>45120.432999999997</v>
      </c>
      <c r="D71" s="117"/>
      <c r="E71">
        <f t="shared" si="11"/>
        <v>-29737.63553564424</v>
      </c>
      <c r="F71">
        <f t="shared" si="12"/>
        <v>-29737.5</v>
      </c>
      <c r="G71">
        <f t="shared" si="13"/>
        <v>-4.6396250007092021E-2</v>
      </c>
      <c r="N71">
        <f>G71</f>
        <v>-4.6396250007092021E-2</v>
      </c>
      <c r="P71" s="55">
        <f t="shared" si="14"/>
        <v>-2.3016128854250958E-3</v>
      </c>
      <c r="Q71" s="2">
        <f t="shared" si="16"/>
        <v>30101.932999999997</v>
      </c>
      <c r="S71" s="55">
        <f t="shared" si="15"/>
        <v>1.9443370228914869E-3</v>
      </c>
      <c r="T71">
        <v>0.1</v>
      </c>
      <c r="AB71" t="s">
        <v>32</v>
      </c>
      <c r="AG71" t="s">
        <v>34</v>
      </c>
    </row>
    <row r="72" spans="1:33" x14ac:dyDescent="0.2">
      <c r="A72" s="115" t="s">
        <v>38</v>
      </c>
      <c r="B72" s="116"/>
      <c r="C72" s="117">
        <v>45131.781000000003</v>
      </c>
      <c r="D72" s="117"/>
      <c r="E72">
        <f t="shared" si="11"/>
        <v>-29704.485044156347</v>
      </c>
      <c r="F72">
        <f t="shared" si="12"/>
        <v>-29704.5</v>
      </c>
      <c r="G72">
        <f t="shared" si="13"/>
        <v>5.1196499989600852E-3</v>
      </c>
      <c r="N72">
        <f>G72</f>
        <v>5.1196499989600852E-3</v>
      </c>
      <c r="P72" s="55">
        <f t="shared" si="14"/>
        <v>-2.238557281752325E-3</v>
      </c>
      <c r="Q72" s="2">
        <f t="shared" si="16"/>
        <v>30113.281000000003</v>
      </c>
      <c r="S72" s="55">
        <f t="shared" si="15"/>
        <v>5.4143214385929121E-5</v>
      </c>
      <c r="T72">
        <v>0.1</v>
      </c>
      <c r="AB72" t="s">
        <v>32</v>
      </c>
      <c r="AC72">
        <v>9</v>
      </c>
      <c r="AE72" t="s">
        <v>37</v>
      </c>
      <c r="AG72" t="s">
        <v>39</v>
      </c>
    </row>
    <row r="73" spans="1:33" x14ac:dyDescent="0.2">
      <c r="A73" s="11" t="s">
        <v>227</v>
      </c>
      <c r="B73" s="5" t="s">
        <v>83</v>
      </c>
      <c r="C73" s="10">
        <v>45441.4</v>
      </c>
      <c r="D73" s="10" t="s">
        <v>44</v>
      </c>
      <c r="E73">
        <f t="shared" si="11"/>
        <v>-28800.006543628915</v>
      </c>
      <c r="F73">
        <f t="shared" si="12"/>
        <v>-28800</v>
      </c>
      <c r="G73">
        <f t="shared" si="13"/>
        <v>-2.2400000016205013E-3</v>
      </c>
      <c r="J73">
        <f>G73</f>
        <v>-2.2400000016205013E-3</v>
      </c>
      <c r="P73" s="55">
        <f t="shared" si="14"/>
        <v>-5.6818822072447761E-4</v>
      </c>
      <c r="Q73" s="2">
        <f t="shared" si="16"/>
        <v>30422.9</v>
      </c>
      <c r="S73" s="55">
        <f t="shared" si="15"/>
        <v>2.7949546307427343E-6</v>
      </c>
      <c r="T73">
        <v>0.1</v>
      </c>
      <c r="U73">
        <f t="shared" ref="U73:U88" si="17">+T73*S73</f>
        <v>2.7949546307427345E-7</v>
      </c>
      <c r="W73">
        <f t="shared" ref="W73:W88" si="18">+G73-P73</f>
        <v>-1.6718117808960237E-3</v>
      </c>
      <c r="AB73" t="s">
        <v>44</v>
      </c>
      <c r="AG73" t="s">
        <v>34</v>
      </c>
    </row>
    <row r="74" spans="1:33" x14ac:dyDescent="0.2">
      <c r="A74" s="11" t="s">
        <v>227</v>
      </c>
      <c r="B74" s="5" t="s">
        <v>84</v>
      </c>
      <c r="C74" s="10">
        <v>45441.574999999997</v>
      </c>
      <c r="D74" s="10" t="s">
        <v>44</v>
      </c>
      <c r="E74">
        <f t="shared" si="11"/>
        <v>-28799.495322619907</v>
      </c>
      <c r="F74">
        <f t="shared" si="12"/>
        <v>-28799.5</v>
      </c>
      <c r="G74">
        <f t="shared" si="13"/>
        <v>1.6011499974410981E-3</v>
      </c>
      <c r="J74">
        <f t="shared" ref="J74:J81" si="19">+G74</f>
        <v>1.6011499974410981E-3</v>
      </c>
      <c r="P74" s="55">
        <f t="shared" si="14"/>
        <v>-5.6729576660100728E-4</v>
      </c>
      <c r="Q74" s="2">
        <f t="shared" si="16"/>
        <v>30423.074999999997</v>
      </c>
      <c r="S74" s="55">
        <f t="shared" si="15"/>
        <v>4.7021570315921499E-6</v>
      </c>
      <c r="T74">
        <v>0.1</v>
      </c>
      <c r="U74">
        <f t="shared" si="17"/>
        <v>4.70215703159215E-7</v>
      </c>
      <c r="W74">
        <f t="shared" si="18"/>
        <v>2.1684457640421054E-3</v>
      </c>
      <c r="AB74" t="s">
        <v>44</v>
      </c>
      <c r="AG74" t="s">
        <v>34</v>
      </c>
    </row>
    <row r="75" spans="1:33" x14ac:dyDescent="0.2">
      <c r="A75" s="11" t="s">
        <v>228</v>
      </c>
      <c r="B75" s="5" t="s">
        <v>84</v>
      </c>
      <c r="C75" s="10">
        <v>45474.434399999998</v>
      </c>
      <c r="D75" s="10" t="s">
        <v>258</v>
      </c>
      <c r="E75">
        <f t="shared" si="11"/>
        <v>-28703.50437619791</v>
      </c>
      <c r="F75">
        <f t="shared" si="12"/>
        <v>-28703.5</v>
      </c>
      <c r="G75">
        <f t="shared" si="13"/>
        <v>-1.4980500054662116E-3</v>
      </c>
      <c r="J75">
        <f t="shared" si="19"/>
        <v>-1.4980500054662116E-3</v>
      </c>
      <c r="P75" s="55">
        <f t="shared" si="14"/>
        <v>-3.965774311497014E-4</v>
      </c>
      <c r="Q75" s="2">
        <f t="shared" si="16"/>
        <v>30455.934399999998</v>
      </c>
      <c r="S75" s="55">
        <f t="shared" si="15"/>
        <v>1.21324183197144E-6</v>
      </c>
      <c r="T75">
        <v>1</v>
      </c>
      <c r="U75">
        <f t="shared" si="17"/>
        <v>1.21324183197144E-6</v>
      </c>
      <c r="W75">
        <f t="shared" si="18"/>
        <v>-1.1014725743165102E-3</v>
      </c>
      <c r="AB75" t="s">
        <v>46</v>
      </c>
      <c r="AG75" t="s">
        <v>34</v>
      </c>
    </row>
    <row r="76" spans="1:33" x14ac:dyDescent="0.2">
      <c r="A76" s="11" t="s">
        <v>228</v>
      </c>
      <c r="B76" s="5" t="s">
        <v>84</v>
      </c>
      <c r="C76" s="10">
        <v>45474.436399999999</v>
      </c>
      <c r="D76" s="10" t="s">
        <v>258</v>
      </c>
      <c r="E76">
        <f t="shared" si="11"/>
        <v>-28703.498533672093</v>
      </c>
      <c r="F76">
        <f t="shared" si="12"/>
        <v>-28703.5</v>
      </c>
      <c r="G76">
        <f t="shared" si="13"/>
        <v>5.0194999494124204E-4</v>
      </c>
      <c r="J76">
        <f t="shared" si="19"/>
        <v>5.0194999494124204E-4</v>
      </c>
      <c r="P76" s="55">
        <f t="shared" si="14"/>
        <v>-3.965774311497014E-4</v>
      </c>
      <c r="Q76" s="2">
        <f t="shared" si="16"/>
        <v>30455.936399999999</v>
      </c>
      <c r="S76" s="55">
        <f t="shared" si="15"/>
        <v>8.0735153543761581E-7</v>
      </c>
      <c r="T76">
        <v>1</v>
      </c>
      <c r="U76">
        <f t="shared" si="17"/>
        <v>8.0735153543761581E-7</v>
      </c>
      <c r="W76">
        <f t="shared" si="18"/>
        <v>8.9852742609094344E-4</v>
      </c>
      <c r="AB76" t="s">
        <v>48</v>
      </c>
      <c r="AG76" t="s">
        <v>34</v>
      </c>
    </row>
    <row r="77" spans="1:33" x14ac:dyDescent="0.2">
      <c r="A77" s="11" t="s">
        <v>227</v>
      </c>
      <c r="B77" s="5" t="s">
        <v>83</v>
      </c>
      <c r="C77" s="10">
        <v>45492.387000000002</v>
      </c>
      <c r="D77" s="10" t="s">
        <v>44</v>
      </c>
      <c r="E77">
        <f t="shared" si="11"/>
        <v>-28651.060111703249</v>
      </c>
      <c r="F77">
        <f t="shared" si="12"/>
        <v>-28651</v>
      </c>
      <c r="G77">
        <f t="shared" si="13"/>
        <v>-2.0577299997967202E-2</v>
      </c>
      <c r="J77">
        <f t="shared" si="19"/>
        <v>-2.0577299997967202E-2</v>
      </c>
      <c r="P77" s="55">
        <f t="shared" si="14"/>
        <v>-3.0374843056645007E-4</v>
      </c>
      <c r="Q77" s="2">
        <f t="shared" si="16"/>
        <v>30473.887000000002</v>
      </c>
      <c r="S77" s="55">
        <f t="shared" si="15"/>
        <v>4.1101689315605752E-4</v>
      </c>
      <c r="T77">
        <v>0.1</v>
      </c>
      <c r="U77">
        <f t="shared" si="17"/>
        <v>4.1101689315605753E-5</v>
      </c>
      <c r="W77">
        <f t="shared" si="18"/>
        <v>-2.0273551567400752E-2</v>
      </c>
      <c r="AB77" t="s">
        <v>44</v>
      </c>
      <c r="AG77" t="s">
        <v>34</v>
      </c>
    </row>
    <row r="78" spans="1:33" x14ac:dyDescent="0.2">
      <c r="A78" s="11" t="s">
        <v>227</v>
      </c>
      <c r="B78" s="5" t="s">
        <v>83</v>
      </c>
      <c r="C78" s="10">
        <v>45494.442999999999</v>
      </c>
      <c r="D78" s="10" t="s">
        <v>44</v>
      </c>
      <c r="E78">
        <f t="shared" si="11"/>
        <v>-28645.05399516298</v>
      </c>
      <c r="F78">
        <f t="shared" si="12"/>
        <v>-28645</v>
      </c>
      <c r="G78">
        <f t="shared" si="13"/>
        <v>-1.8483500003640074E-2</v>
      </c>
      <c r="J78">
        <f t="shared" si="19"/>
        <v>-1.8483500003640074E-2</v>
      </c>
      <c r="P78" s="55">
        <f t="shared" si="14"/>
        <v>-2.9316337996651565E-4</v>
      </c>
      <c r="Q78" s="2">
        <f t="shared" si="16"/>
        <v>30475.942999999999</v>
      </c>
      <c r="S78" s="55">
        <f t="shared" si="15"/>
        <v>3.3088834648255954E-4</v>
      </c>
      <c r="T78">
        <v>0.1</v>
      </c>
      <c r="U78">
        <f t="shared" si="17"/>
        <v>3.3088834648255958E-5</v>
      </c>
      <c r="W78">
        <f t="shared" si="18"/>
        <v>-1.8190336623673559E-2</v>
      </c>
    </row>
    <row r="79" spans="1:33" x14ac:dyDescent="0.2">
      <c r="A79" s="11" t="s">
        <v>229</v>
      </c>
      <c r="B79" s="5" t="s">
        <v>83</v>
      </c>
      <c r="C79" s="10">
        <v>45494.453000000001</v>
      </c>
      <c r="D79" s="10" t="s">
        <v>44</v>
      </c>
      <c r="E79">
        <f t="shared" si="11"/>
        <v>-28645.024782533888</v>
      </c>
      <c r="F79">
        <f t="shared" si="12"/>
        <v>-28645</v>
      </c>
      <c r="G79">
        <f t="shared" si="13"/>
        <v>-8.4835000016028062E-3</v>
      </c>
      <c r="J79">
        <f t="shared" si="19"/>
        <v>-8.4835000016028062E-3</v>
      </c>
      <c r="P79" s="55">
        <f t="shared" si="14"/>
        <v>-2.9316337996651565E-4</v>
      </c>
      <c r="Q79" s="2">
        <f t="shared" si="16"/>
        <v>30475.953000000001</v>
      </c>
      <c r="S79" s="55">
        <f t="shared" si="15"/>
        <v>6.7081613975716558E-5</v>
      </c>
      <c r="T79">
        <v>0.1</v>
      </c>
      <c r="U79">
        <f t="shared" si="17"/>
        <v>6.7081613975716558E-6</v>
      </c>
      <c r="W79">
        <f t="shared" si="18"/>
        <v>-8.1903366216362905E-3</v>
      </c>
      <c r="AB79" t="s">
        <v>44</v>
      </c>
      <c r="AG79" t="s">
        <v>34</v>
      </c>
    </row>
    <row r="80" spans="1:33" x14ac:dyDescent="0.2">
      <c r="A80" s="11" t="s">
        <v>227</v>
      </c>
      <c r="B80" s="5" t="s">
        <v>83</v>
      </c>
      <c r="C80" s="10">
        <v>45494.463000000003</v>
      </c>
      <c r="D80" s="10" t="s">
        <v>44</v>
      </c>
      <c r="E80">
        <f t="shared" si="11"/>
        <v>-28644.995569904793</v>
      </c>
      <c r="F80">
        <f t="shared" si="12"/>
        <v>-28645</v>
      </c>
      <c r="G80">
        <f t="shared" si="13"/>
        <v>1.516500000434462E-3</v>
      </c>
      <c r="J80">
        <f t="shared" si="19"/>
        <v>1.516500000434462E-3</v>
      </c>
      <c r="P80" s="55">
        <f t="shared" si="14"/>
        <v>-2.9316337996651565E-4</v>
      </c>
      <c r="Q80" s="2">
        <f t="shared" si="16"/>
        <v>30475.963000000003</v>
      </c>
      <c r="S80" s="55">
        <f t="shared" si="15"/>
        <v>3.2748815503642936E-6</v>
      </c>
      <c r="T80">
        <v>0.1</v>
      </c>
      <c r="U80">
        <f t="shared" si="17"/>
        <v>3.2748815503642936E-7</v>
      </c>
      <c r="W80">
        <f t="shared" si="18"/>
        <v>1.8096633804009776E-3</v>
      </c>
    </row>
    <row r="81" spans="1:33" x14ac:dyDescent="0.2">
      <c r="A81" s="11" t="s">
        <v>227</v>
      </c>
      <c r="B81" s="5" t="s">
        <v>83</v>
      </c>
      <c r="C81" s="10">
        <v>45740.586000000003</v>
      </c>
      <c r="D81" s="10" t="s">
        <v>216</v>
      </c>
      <c r="E81">
        <f t="shared" si="11"/>
        <v>-27926.0055790279</v>
      </c>
      <c r="F81">
        <f t="shared" si="12"/>
        <v>-27926</v>
      </c>
      <c r="G81">
        <f t="shared" si="13"/>
        <v>-1.9097999975201674E-3</v>
      </c>
      <c r="J81">
        <f t="shared" si="19"/>
        <v>-1.9097999975201674E-3</v>
      </c>
      <c r="P81" s="55">
        <f t="shared" si="14"/>
        <v>9.396683977270226E-4</v>
      </c>
      <c r="Q81" s="2">
        <f t="shared" si="16"/>
        <v>30722.086000000003</v>
      </c>
      <c r="S81" s="55">
        <f t="shared" si="15"/>
        <v>8.1194701355125952E-6</v>
      </c>
      <c r="T81">
        <v>0.1</v>
      </c>
      <c r="U81">
        <f t="shared" si="17"/>
        <v>8.1194701355125961E-7</v>
      </c>
      <c r="W81">
        <f t="shared" si="18"/>
        <v>-2.84946839524719E-3</v>
      </c>
    </row>
    <row r="82" spans="1:33" x14ac:dyDescent="0.2">
      <c r="A82" s="11" t="s">
        <v>227</v>
      </c>
      <c r="B82" s="5" t="s">
        <v>83</v>
      </c>
      <c r="C82" s="10">
        <v>45742.642999999996</v>
      </c>
      <c r="D82" s="10" t="s">
        <v>216</v>
      </c>
      <c r="E82">
        <f t="shared" si="11"/>
        <v>-27919.996541224733</v>
      </c>
      <c r="F82">
        <f t="shared" si="12"/>
        <v>-27920</v>
      </c>
      <c r="G82">
        <f t="shared" si="13"/>
        <v>1.1839999933727086E-3</v>
      </c>
      <c r="J82">
        <f>G82</f>
        <v>1.1839999933727086E-3</v>
      </c>
      <c r="P82" s="55">
        <f t="shared" si="14"/>
        <v>9.4965912088554316E-4</v>
      </c>
      <c r="Q82" s="2">
        <f t="shared" si="16"/>
        <v>30724.142999999996</v>
      </c>
      <c r="S82" s="55">
        <f t="shared" si="15"/>
        <v>5.4915644518045912E-8</v>
      </c>
      <c r="T82">
        <v>0.1</v>
      </c>
      <c r="U82">
        <f t="shared" si="17"/>
        <v>5.4915644518045919E-9</v>
      </c>
      <c r="W82">
        <f t="shared" si="18"/>
        <v>2.343408724871654E-4</v>
      </c>
      <c r="AB82" t="s">
        <v>44</v>
      </c>
      <c r="AG82" t="s">
        <v>34</v>
      </c>
    </row>
    <row r="83" spans="1:33" x14ac:dyDescent="0.2">
      <c r="A83" s="11" t="s">
        <v>227</v>
      </c>
      <c r="B83" s="5" t="s">
        <v>83</v>
      </c>
      <c r="C83" s="10">
        <v>45808.362000000001</v>
      </c>
      <c r="D83" s="10" t="s">
        <v>44</v>
      </c>
      <c r="E83">
        <f t="shared" si="11"/>
        <v>-27728.01406412815</v>
      </c>
      <c r="F83">
        <f t="shared" si="12"/>
        <v>-27728</v>
      </c>
      <c r="G83">
        <f t="shared" si="13"/>
        <v>-4.8144000029424205E-3</v>
      </c>
      <c r="J83">
        <f>+G83</f>
        <v>-4.8144000029424205E-3</v>
      </c>
      <c r="P83" s="55">
        <f t="shared" si="14"/>
        <v>1.2667652559794906E-3</v>
      </c>
      <c r="Q83" s="2">
        <f t="shared" si="16"/>
        <v>30789.862000000001</v>
      </c>
      <c r="S83" s="55">
        <f t="shared" si="15"/>
        <v>3.6980570906318797E-5</v>
      </c>
      <c r="T83">
        <v>0.1</v>
      </c>
      <c r="U83">
        <f t="shared" si="17"/>
        <v>3.69805709063188E-6</v>
      </c>
      <c r="W83">
        <f t="shared" si="18"/>
        <v>-6.0811652589219112E-3</v>
      </c>
      <c r="AB83" t="s">
        <v>44</v>
      </c>
      <c r="AG83" t="s">
        <v>34</v>
      </c>
    </row>
    <row r="84" spans="1:33" x14ac:dyDescent="0.2">
      <c r="A84" s="11" t="s">
        <v>227</v>
      </c>
      <c r="B84" s="5" t="s">
        <v>83</v>
      </c>
      <c r="C84" s="10">
        <v>45808.368000000002</v>
      </c>
      <c r="D84" s="10" t="s">
        <v>44</v>
      </c>
      <c r="E84">
        <f t="shared" si="11"/>
        <v>-27727.996536550694</v>
      </c>
      <c r="F84">
        <f t="shared" si="12"/>
        <v>-27728</v>
      </c>
      <c r="G84">
        <f t="shared" si="13"/>
        <v>1.1855999982799403E-3</v>
      </c>
      <c r="J84">
        <f>G84</f>
        <v>1.1855999982799403E-3</v>
      </c>
      <c r="P84" s="55">
        <f t="shared" si="14"/>
        <v>1.2667652559794906E-3</v>
      </c>
      <c r="Q84" s="2">
        <f t="shared" si="16"/>
        <v>30789.868000000002</v>
      </c>
      <c r="S84" s="55">
        <f t="shared" si="15"/>
        <v>6.5877990574344086E-9</v>
      </c>
      <c r="T84">
        <v>0.1</v>
      </c>
      <c r="U84">
        <f t="shared" si="17"/>
        <v>6.5877990574344095E-10</v>
      </c>
      <c r="W84">
        <f t="shared" si="18"/>
        <v>-8.1165257699550297E-5</v>
      </c>
      <c r="AB84" t="s">
        <v>32</v>
      </c>
      <c r="AG84" t="s">
        <v>34</v>
      </c>
    </row>
    <row r="85" spans="1:33" x14ac:dyDescent="0.2">
      <c r="A85" s="11" t="s">
        <v>227</v>
      </c>
      <c r="B85" s="5" t="s">
        <v>83</v>
      </c>
      <c r="C85" s="10">
        <v>45809.387000000002</v>
      </c>
      <c r="D85" s="10" t="s">
        <v>44</v>
      </c>
      <c r="E85">
        <f t="shared" ref="E85:E116" si="20">+(C85-C$7)/C$8</f>
        <v>-27725.019769646733</v>
      </c>
      <c r="F85">
        <f t="shared" ref="F85:F116" si="21">ROUND(2*E85,0)/2</f>
        <v>-27725</v>
      </c>
      <c r="G85">
        <f t="shared" ref="G85:G116" si="22">+C85-(C$7+F85*C$8)</f>
        <v>-6.7675000027520582E-3</v>
      </c>
      <c r="J85">
        <f>G85</f>
        <v>-6.7675000027520582E-3</v>
      </c>
      <c r="P85" s="55">
        <f t="shared" ref="P85:P116" si="23">+D$11+D$12*F85+D$13*F85^2</f>
        <v>1.2716800759434085E-3</v>
      </c>
      <c r="Q85" s="2">
        <f t="shared" si="16"/>
        <v>30790.887000000002</v>
      </c>
      <c r="S85" s="55">
        <f t="shared" ref="S85:S116" si="24">+(P85-G85)^2</f>
        <v>6.4628416337694048E-5</v>
      </c>
      <c r="T85">
        <v>0.1</v>
      </c>
      <c r="U85">
        <f t="shared" si="17"/>
        <v>6.4628416337694048E-6</v>
      </c>
      <c r="W85">
        <f t="shared" si="18"/>
        <v>-8.0391800786954667E-3</v>
      </c>
      <c r="AB85" t="s">
        <v>32</v>
      </c>
      <c r="AG85" t="s">
        <v>34</v>
      </c>
    </row>
    <row r="86" spans="1:33" x14ac:dyDescent="0.2">
      <c r="A86" s="11" t="s">
        <v>227</v>
      </c>
      <c r="B86" s="5" t="s">
        <v>83</v>
      </c>
      <c r="C86" s="10">
        <v>45809.387000000002</v>
      </c>
      <c r="D86" s="10" t="s">
        <v>44</v>
      </c>
      <c r="E86">
        <f t="shared" si="20"/>
        <v>-27725.019769646733</v>
      </c>
      <c r="F86">
        <f t="shared" si="21"/>
        <v>-27725</v>
      </c>
      <c r="G86">
        <f t="shared" si="22"/>
        <v>-6.7675000027520582E-3</v>
      </c>
      <c r="J86">
        <f>G86</f>
        <v>-6.7675000027520582E-3</v>
      </c>
      <c r="P86" s="55">
        <f t="shared" si="23"/>
        <v>1.2716800759434085E-3</v>
      </c>
      <c r="Q86" s="2">
        <f t="shared" si="16"/>
        <v>30790.887000000002</v>
      </c>
      <c r="S86" s="55">
        <f t="shared" si="24"/>
        <v>6.4628416337694048E-5</v>
      </c>
      <c r="T86">
        <v>0.1</v>
      </c>
      <c r="U86">
        <f t="shared" si="17"/>
        <v>6.4628416337694048E-6</v>
      </c>
      <c r="W86">
        <f t="shared" si="18"/>
        <v>-8.0391800786954667E-3</v>
      </c>
      <c r="AB86" t="s">
        <v>44</v>
      </c>
      <c r="AG86" t="s">
        <v>34</v>
      </c>
    </row>
    <row r="87" spans="1:33" x14ac:dyDescent="0.2">
      <c r="A87" s="11" t="s">
        <v>230</v>
      </c>
      <c r="B87" s="5" t="s">
        <v>84</v>
      </c>
      <c r="C87" s="10">
        <v>45814.366000000002</v>
      </c>
      <c r="D87" s="10" t="s">
        <v>216</v>
      </c>
      <c r="E87">
        <f t="shared" si="20"/>
        <v>-27710.474801624339</v>
      </c>
      <c r="F87">
        <f t="shared" si="21"/>
        <v>-27710.5</v>
      </c>
      <c r="G87">
        <f t="shared" si="22"/>
        <v>8.6258500014082529E-3</v>
      </c>
      <c r="J87">
        <f>G87</f>
        <v>8.6258500014082529E-3</v>
      </c>
      <c r="P87" s="55">
        <f t="shared" si="23"/>
        <v>1.2954177045519794E-3</v>
      </c>
      <c r="Q87" s="2">
        <f t="shared" si="16"/>
        <v>30795.866000000002</v>
      </c>
      <c r="S87" s="55">
        <f t="shared" si="24"/>
        <v>5.3735237658793544E-5</v>
      </c>
      <c r="T87">
        <v>0.1</v>
      </c>
      <c r="U87">
        <f t="shared" si="17"/>
        <v>5.3735237658793549E-6</v>
      </c>
      <c r="W87">
        <f t="shared" si="18"/>
        <v>7.3304322968562735E-3</v>
      </c>
      <c r="AB87" t="s">
        <v>44</v>
      </c>
      <c r="AG87" t="s">
        <v>34</v>
      </c>
    </row>
    <row r="88" spans="1:33" x14ac:dyDescent="0.2">
      <c r="A88" s="11" t="s">
        <v>229</v>
      </c>
      <c r="B88" s="5" t="s">
        <v>83</v>
      </c>
      <c r="C88" s="10">
        <v>45816.578999999998</v>
      </c>
      <c r="D88" s="10" t="s">
        <v>44</v>
      </c>
      <c r="E88">
        <f t="shared" si="20"/>
        <v>-27704.010046807405</v>
      </c>
      <c r="F88">
        <f t="shared" si="21"/>
        <v>-27704</v>
      </c>
      <c r="G88">
        <f t="shared" si="22"/>
        <v>-3.4392000015941449E-3</v>
      </c>
      <c r="J88">
        <f>G88</f>
        <v>-3.4392000015941449E-3</v>
      </c>
      <c r="P88" s="55">
        <f t="shared" si="23"/>
        <v>1.3060493856873467E-3</v>
      </c>
      <c r="Q88" s="2">
        <f t="shared" si="16"/>
        <v>30798.078999999998</v>
      </c>
      <c r="S88" s="55">
        <f t="shared" si="24"/>
        <v>2.2517391747495372E-5</v>
      </c>
      <c r="T88">
        <v>0.1</v>
      </c>
      <c r="U88">
        <f t="shared" si="17"/>
        <v>2.2517391747495373E-6</v>
      </c>
      <c r="W88">
        <f t="shared" si="18"/>
        <v>-4.7452493872814916E-3</v>
      </c>
      <c r="AB88" t="s">
        <v>44</v>
      </c>
      <c r="AG88" t="s">
        <v>34</v>
      </c>
    </row>
    <row r="89" spans="1:33" x14ac:dyDescent="0.2">
      <c r="A89" s="115" t="s">
        <v>38</v>
      </c>
      <c r="B89" s="116" t="s">
        <v>84</v>
      </c>
      <c r="C89" s="117">
        <v>46229.760999999999</v>
      </c>
      <c r="D89" s="117"/>
      <c r="E89">
        <f t="shared" si="20"/>
        <v>-26496.996795666724</v>
      </c>
      <c r="F89">
        <f t="shared" si="21"/>
        <v>-26497</v>
      </c>
      <c r="G89">
        <f t="shared" si="22"/>
        <v>1.0968999995384365E-3</v>
      </c>
      <c r="N89">
        <f>G89</f>
        <v>1.0968999995384365E-3</v>
      </c>
      <c r="P89" s="55">
        <f t="shared" si="23"/>
        <v>3.1802123840811436E-3</v>
      </c>
      <c r="Q89" s="2">
        <f t="shared" ref="Q89:Q120" si="25">+C89-15018.5</f>
        <v>31211.260999999999</v>
      </c>
      <c r="S89" s="55">
        <f t="shared" si="24"/>
        <v>4.3401904915890198E-6</v>
      </c>
      <c r="T89">
        <v>0.1</v>
      </c>
      <c r="AB89" t="s">
        <v>32</v>
      </c>
      <c r="AC89">
        <v>7</v>
      </c>
      <c r="AE89" t="s">
        <v>29</v>
      </c>
      <c r="AG89" t="s">
        <v>31</v>
      </c>
    </row>
    <row r="90" spans="1:33" x14ac:dyDescent="0.2">
      <c r="A90" s="11" t="s">
        <v>231</v>
      </c>
      <c r="B90" s="5" t="s">
        <v>83</v>
      </c>
      <c r="C90" s="10">
        <v>46915.421999999999</v>
      </c>
      <c r="D90" s="10" t="s">
        <v>44</v>
      </c>
      <c r="E90">
        <f t="shared" si="20"/>
        <v>-24494.000748427567</v>
      </c>
      <c r="F90">
        <f t="shared" si="21"/>
        <v>-24494</v>
      </c>
      <c r="G90">
        <f t="shared" si="22"/>
        <v>-2.5620000087656081E-4</v>
      </c>
      <c r="J90">
        <f>G90</f>
        <v>-2.5620000087656081E-4</v>
      </c>
      <c r="P90" s="55">
        <f t="shared" si="23"/>
        <v>5.8511297369635562E-3</v>
      </c>
      <c r="Q90" s="2">
        <f t="shared" si="25"/>
        <v>31896.921999999999</v>
      </c>
      <c r="S90" s="55">
        <f t="shared" si="24"/>
        <v>3.7299476526706234E-5</v>
      </c>
      <c r="T90">
        <v>0.1</v>
      </c>
      <c r="U90">
        <f>+T90*S90</f>
        <v>3.7299476526706236E-6</v>
      </c>
      <c r="W90">
        <f>+G90-P90</f>
        <v>-6.107329737840117E-3</v>
      </c>
      <c r="AB90" t="s">
        <v>44</v>
      </c>
      <c r="AG90" t="s">
        <v>34</v>
      </c>
    </row>
    <row r="91" spans="1:33" x14ac:dyDescent="0.2">
      <c r="A91" s="115" t="s">
        <v>38</v>
      </c>
      <c r="B91" s="116" t="s">
        <v>84</v>
      </c>
      <c r="C91" s="117">
        <v>46939.731</v>
      </c>
      <c r="D91" s="117"/>
      <c r="E91">
        <f t="shared" si="20"/>
        <v>-24422.987768380081</v>
      </c>
      <c r="F91">
        <f t="shared" si="21"/>
        <v>-24423</v>
      </c>
      <c r="G91">
        <f t="shared" si="22"/>
        <v>4.1870999993989244E-3</v>
      </c>
      <c r="N91">
        <f>G91</f>
        <v>4.1870999993989244E-3</v>
      </c>
      <c r="P91" s="55">
        <f t="shared" si="23"/>
        <v>5.9357458536780858E-3</v>
      </c>
      <c r="Q91" s="2">
        <f t="shared" si="25"/>
        <v>31921.231</v>
      </c>
      <c r="S91" s="55">
        <f t="shared" si="24"/>
        <v>3.057762323687698E-6</v>
      </c>
      <c r="T91">
        <v>0.1</v>
      </c>
      <c r="AB91" t="s">
        <v>32</v>
      </c>
      <c r="AC91">
        <v>13</v>
      </c>
      <c r="AE91" t="s">
        <v>51</v>
      </c>
      <c r="AG91" t="s">
        <v>39</v>
      </c>
    </row>
    <row r="92" spans="1:33" x14ac:dyDescent="0.2">
      <c r="A92" s="115" t="s">
        <v>38</v>
      </c>
      <c r="B92" s="116" t="s">
        <v>84</v>
      </c>
      <c r="C92" s="117">
        <v>46940.737999999998</v>
      </c>
      <c r="D92" s="117"/>
      <c r="E92">
        <f t="shared" si="20"/>
        <v>-24420.046056631032</v>
      </c>
      <c r="F92">
        <f t="shared" si="21"/>
        <v>-24420</v>
      </c>
      <c r="G92">
        <f t="shared" si="22"/>
        <v>-1.5766000004077796E-2</v>
      </c>
      <c r="N92">
        <f>G92</f>
        <v>-1.5766000004077796E-2</v>
      </c>
      <c r="P92" s="55">
        <f t="shared" si="23"/>
        <v>5.9393060169565734E-3</v>
      </c>
      <c r="Q92" s="2">
        <f t="shared" si="25"/>
        <v>31922.237999999998</v>
      </c>
      <c r="S92" s="55">
        <f t="shared" si="24"/>
        <v>4.7112030946675084E-4</v>
      </c>
      <c r="T92">
        <v>0.1</v>
      </c>
    </row>
    <row r="93" spans="1:33" x14ac:dyDescent="0.2">
      <c r="A93" s="11" t="s">
        <v>232</v>
      </c>
      <c r="B93" s="5" t="s">
        <v>83</v>
      </c>
      <c r="C93" s="10">
        <v>46952.398999999998</v>
      </c>
      <c r="D93" s="10" t="s">
        <v>216</v>
      </c>
      <c r="E93">
        <f t="shared" si="20"/>
        <v>-24385.981209852733</v>
      </c>
      <c r="F93">
        <f t="shared" si="21"/>
        <v>-24386</v>
      </c>
      <c r="G93">
        <f t="shared" si="22"/>
        <v>6.4321999961975962E-3</v>
      </c>
      <c r="J93">
        <f t="shared" ref="J93:J99" si="26">G93</f>
        <v>6.4321999961975962E-3</v>
      </c>
      <c r="P93" s="55">
        <f t="shared" si="23"/>
        <v>5.9795685957309275E-3</v>
      </c>
      <c r="Q93" s="2">
        <f t="shared" si="25"/>
        <v>31933.898999999998</v>
      </c>
      <c r="S93" s="55">
        <f t="shared" si="24"/>
        <v>2.0487518468841784E-7</v>
      </c>
      <c r="T93">
        <v>0.1</v>
      </c>
      <c r="U93">
        <f t="shared" ref="U93:U102" si="27">+T93*S93</f>
        <v>2.0487518468841785E-8</v>
      </c>
      <c r="W93">
        <f t="shared" ref="W93:W102" si="28">+G93-P93</f>
        <v>4.5263140046666872E-4</v>
      </c>
      <c r="AB93" t="s">
        <v>44</v>
      </c>
      <c r="AG93" t="s">
        <v>34</v>
      </c>
    </row>
    <row r="94" spans="1:33" ht="13.5" thickBot="1" x14ac:dyDescent="0.25">
      <c r="A94" s="11" t="s">
        <v>232</v>
      </c>
      <c r="B94" s="5" t="s">
        <v>83</v>
      </c>
      <c r="C94" s="10">
        <v>46962.317000000003</v>
      </c>
      <c r="D94" s="10" t="s">
        <v>216</v>
      </c>
      <c r="E94">
        <f t="shared" si="20"/>
        <v>-24357.008124324271</v>
      </c>
      <c r="F94">
        <f t="shared" si="21"/>
        <v>-24357</v>
      </c>
      <c r="G94">
        <f t="shared" si="22"/>
        <v>-2.7810999963548966E-3</v>
      </c>
      <c r="J94">
        <f t="shared" si="26"/>
        <v>-2.7810999963548966E-3</v>
      </c>
      <c r="P94" s="55">
        <f t="shared" si="23"/>
        <v>6.0137853982757741E-3</v>
      </c>
      <c r="Q94" s="106">
        <f t="shared" si="25"/>
        <v>31943.817000000003</v>
      </c>
      <c r="S94" s="55">
        <f t="shared" si="24"/>
        <v>7.7350009104687893E-5</v>
      </c>
      <c r="T94" s="95">
        <v>0.1</v>
      </c>
      <c r="U94">
        <f t="shared" si="27"/>
        <v>7.7350009104687893E-6</v>
      </c>
      <c r="W94">
        <f t="shared" si="28"/>
        <v>-8.7948853946306707E-3</v>
      </c>
      <c r="AB94" t="s">
        <v>32</v>
      </c>
      <c r="AC94">
        <v>11</v>
      </c>
      <c r="AE94" t="s">
        <v>51</v>
      </c>
      <c r="AG94" t="s">
        <v>39</v>
      </c>
    </row>
    <row r="95" spans="1:33" x14ac:dyDescent="0.2">
      <c r="A95" s="11" t="s">
        <v>232</v>
      </c>
      <c r="B95" s="5" t="s">
        <v>83</v>
      </c>
      <c r="C95" s="10">
        <v>46963.358999999997</v>
      </c>
      <c r="D95" s="10" t="s">
        <v>216</v>
      </c>
      <c r="E95">
        <f t="shared" si="20"/>
        <v>-24353.96416837343</v>
      </c>
      <c r="F95">
        <f t="shared" si="21"/>
        <v>-24354</v>
      </c>
      <c r="G95">
        <f t="shared" si="22"/>
        <v>1.2265799996384885E-2</v>
      </c>
      <c r="J95">
        <f t="shared" si="26"/>
        <v>1.2265799996384885E-2</v>
      </c>
      <c r="P95" s="55">
        <f t="shared" si="23"/>
        <v>6.0173185094086479E-3</v>
      </c>
      <c r="Q95" s="2">
        <f t="shared" si="25"/>
        <v>31944.858999999997</v>
      </c>
      <c r="S95" s="55">
        <f t="shared" si="24"/>
        <v>3.9043520893084768E-5</v>
      </c>
      <c r="T95">
        <v>0.1</v>
      </c>
      <c r="U95">
        <f t="shared" si="27"/>
        <v>3.9043520893084771E-6</v>
      </c>
      <c r="W95">
        <f t="shared" si="28"/>
        <v>6.2484814869762373E-3</v>
      </c>
      <c r="AB95" t="s">
        <v>32</v>
      </c>
      <c r="AC95">
        <v>10</v>
      </c>
      <c r="AE95" t="s">
        <v>51</v>
      </c>
      <c r="AG95" t="s">
        <v>39</v>
      </c>
    </row>
    <row r="96" spans="1:33" x14ac:dyDescent="0.2">
      <c r="A96" s="11" t="s">
        <v>232</v>
      </c>
      <c r="B96" s="5" t="s">
        <v>83</v>
      </c>
      <c r="C96" s="10">
        <v>46964.374000000003</v>
      </c>
      <c r="D96" s="10" t="s">
        <v>216</v>
      </c>
      <c r="E96">
        <f t="shared" si="20"/>
        <v>-24350.999086521082</v>
      </c>
      <c r="F96">
        <f t="shared" si="21"/>
        <v>-24351</v>
      </c>
      <c r="G96">
        <f t="shared" si="22"/>
        <v>3.1270000181393698E-4</v>
      </c>
      <c r="J96">
        <f t="shared" si="26"/>
        <v>3.1270000181393698E-4</v>
      </c>
      <c r="P96" s="55">
        <f t="shared" si="23"/>
        <v>6.02085039089853E-3</v>
      </c>
      <c r="Q96" s="2">
        <f t="shared" si="25"/>
        <v>31945.874000000003</v>
      </c>
      <c r="S96" s="55">
        <f t="shared" si="24"/>
        <v>3.2582980864406591E-5</v>
      </c>
      <c r="T96">
        <v>0.1</v>
      </c>
      <c r="U96">
        <f t="shared" si="27"/>
        <v>3.2582980864406594E-6</v>
      </c>
      <c r="W96">
        <f t="shared" si="28"/>
        <v>-5.708150389084593E-3</v>
      </c>
      <c r="AB96" t="s">
        <v>32</v>
      </c>
      <c r="AC96">
        <v>9</v>
      </c>
      <c r="AE96" t="s">
        <v>53</v>
      </c>
      <c r="AG96" t="s">
        <v>31</v>
      </c>
    </row>
    <row r="97" spans="1:33" x14ac:dyDescent="0.2">
      <c r="A97" s="11" t="s">
        <v>233</v>
      </c>
      <c r="B97" s="5" t="s">
        <v>83</v>
      </c>
      <c r="C97" s="10">
        <v>47271.442000000003</v>
      </c>
      <c r="D97" s="10" t="s">
        <v>216</v>
      </c>
      <c r="E97">
        <f t="shared" si="20"/>
        <v>-23453.972727673736</v>
      </c>
      <c r="F97">
        <f t="shared" si="21"/>
        <v>-23454</v>
      </c>
      <c r="G97">
        <f t="shared" si="22"/>
        <v>9.3358000012813136E-3</v>
      </c>
      <c r="J97">
        <f t="shared" si="26"/>
        <v>9.3358000012813136E-3</v>
      </c>
      <c r="P97" s="55">
        <f t="shared" si="23"/>
        <v>7.0217334686218241E-3</v>
      </c>
      <c r="Q97" s="2">
        <f t="shared" si="25"/>
        <v>32252.942000000003</v>
      </c>
      <c r="S97" s="55">
        <f t="shared" si="24"/>
        <v>5.3549039175747117E-6</v>
      </c>
      <c r="T97">
        <v>0.1</v>
      </c>
      <c r="U97">
        <f t="shared" si="27"/>
        <v>5.3549039175747115E-7</v>
      </c>
      <c r="W97">
        <f t="shared" si="28"/>
        <v>2.3140665326594895E-3</v>
      </c>
      <c r="AB97" t="s">
        <v>32</v>
      </c>
      <c r="AC97">
        <v>4</v>
      </c>
      <c r="AE97" t="s">
        <v>53</v>
      </c>
      <c r="AG97" t="s">
        <v>31</v>
      </c>
    </row>
    <row r="98" spans="1:33" x14ac:dyDescent="0.2">
      <c r="A98" s="11" t="s">
        <v>234</v>
      </c>
      <c r="B98" s="5" t="s">
        <v>84</v>
      </c>
      <c r="C98" s="10">
        <v>47276.398800000003</v>
      </c>
      <c r="D98" s="10" t="s">
        <v>203</v>
      </c>
      <c r="E98">
        <f t="shared" si="20"/>
        <v>-23439.492611687911</v>
      </c>
      <c r="F98">
        <f t="shared" si="21"/>
        <v>-23439.5</v>
      </c>
      <c r="G98">
        <f t="shared" si="22"/>
        <v>2.5291499987361021E-3</v>
      </c>
      <c r="J98">
        <f t="shared" si="26"/>
        <v>2.5291499987361021E-3</v>
      </c>
      <c r="P98" s="55">
        <f t="shared" si="23"/>
        <v>7.0370098555560673E-3</v>
      </c>
      <c r="Q98" s="2">
        <f t="shared" si="25"/>
        <v>32257.898800000003</v>
      </c>
      <c r="S98" s="55">
        <f t="shared" si="24"/>
        <v>2.0320800488728917E-5</v>
      </c>
      <c r="T98">
        <v>1</v>
      </c>
      <c r="U98">
        <f t="shared" si="27"/>
        <v>2.0320800488728917E-5</v>
      </c>
      <c r="W98">
        <f t="shared" si="28"/>
        <v>-4.5078598568199651E-3</v>
      </c>
      <c r="AB98" t="s">
        <v>32</v>
      </c>
      <c r="AC98">
        <v>7</v>
      </c>
      <c r="AE98" t="s">
        <v>53</v>
      </c>
      <c r="AG98" t="s">
        <v>31</v>
      </c>
    </row>
    <row r="99" spans="1:33" x14ac:dyDescent="0.2">
      <c r="A99" s="11" t="s">
        <v>235</v>
      </c>
      <c r="B99" s="5" t="s">
        <v>84</v>
      </c>
      <c r="C99" s="10">
        <v>47276.413999999997</v>
      </c>
      <c r="D99" s="10" t="s">
        <v>216</v>
      </c>
      <c r="E99">
        <f t="shared" si="20"/>
        <v>-23439.448208491714</v>
      </c>
      <c r="F99">
        <f t="shared" si="21"/>
        <v>-23439.5</v>
      </c>
      <c r="G99">
        <f t="shared" si="22"/>
        <v>1.7729149993101601E-2</v>
      </c>
      <c r="J99">
        <f t="shared" si="26"/>
        <v>1.7729149993101601E-2</v>
      </c>
      <c r="P99" s="55">
        <f t="shared" si="23"/>
        <v>7.0370098555560673E-3</v>
      </c>
      <c r="Q99" s="2">
        <f t="shared" si="25"/>
        <v>32257.913999999997</v>
      </c>
      <c r="S99" s="55">
        <f t="shared" si="24"/>
        <v>1.1432186072091222E-4</v>
      </c>
      <c r="T99">
        <v>0.1</v>
      </c>
      <c r="U99">
        <f t="shared" si="27"/>
        <v>1.1432186072091222E-5</v>
      </c>
      <c r="W99">
        <f t="shared" si="28"/>
        <v>1.0692140137545533E-2</v>
      </c>
      <c r="AB99" t="s">
        <v>32</v>
      </c>
      <c r="AC99">
        <v>6</v>
      </c>
      <c r="AE99" t="s">
        <v>53</v>
      </c>
      <c r="AG99" t="s">
        <v>31</v>
      </c>
    </row>
    <row r="100" spans="1:33" x14ac:dyDescent="0.2">
      <c r="A100" s="11" t="s">
        <v>235</v>
      </c>
      <c r="B100" s="5" t="s">
        <v>83</v>
      </c>
      <c r="C100" s="10">
        <v>47286.502999999997</v>
      </c>
      <c r="D100" s="10" t="s">
        <v>216</v>
      </c>
      <c r="E100">
        <f t="shared" si="20"/>
        <v>-23409.975587005887</v>
      </c>
      <c r="F100">
        <f t="shared" si="21"/>
        <v>-23410</v>
      </c>
      <c r="G100">
        <f t="shared" si="22"/>
        <v>8.3569999987957999E-3</v>
      </c>
      <c r="J100">
        <f>+G100</f>
        <v>8.3569999987957999E-3</v>
      </c>
      <c r="P100" s="55">
        <f t="shared" si="23"/>
        <v>7.0680007304661022E-3</v>
      </c>
      <c r="Q100" s="2">
        <f t="shared" si="25"/>
        <v>32268.002999999997</v>
      </c>
      <c r="S100" s="55">
        <f t="shared" si="24"/>
        <v>1.6615191137544962E-6</v>
      </c>
      <c r="T100">
        <v>0.1</v>
      </c>
      <c r="U100">
        <f t="shared" si="27"/>
        <v>1.6615191137544962E-7</v>
      </c>
      <c r="W100">
        <f t="shared" si="28"/>
        <v>1.2889992683296977E-3</v>
      </c>
      <c r="AB100" t="s">
        <v>44</v>
      </c>
      <c r="AG100" t="s">
        <v>34</v>
      </c>
    </row>
    <row r="101" spans="1:33" x14ac:dyDescent="0.2">
      <c r="A101" s="11" t="s">
        <v>233</v>
      </c>
      <c r="B101" s="5" t="s">
        <v>83</v>
      </c>
      <c r="C101" s="10">
        <v>47947.514999999999</v>
      </c>
      <c r="D101" s="10" t="s">
        <v>216</v>
      </c>
      <c r="E101">
        <f t="shared" si="20"/>
        <v>-21478.985749203159</v>
      </c>
      <c r="F101">
        <f t="shared" si="21"/>
        <v>-21479</v>
      </c>
      <c r="G101">
        <f t="shared" si="22"/>
        <v>4.8782999947434291E-3</v>
      </c>
      <c r="J101">
        <f>G101</f>
        <v>4.8782999947434291E-3</v>
      </c>
      <c r="P101" s="55">
        <f t="shared" si="23"/>
        <v>8.8379737091976857E-3</v>
      </c>
      <c r="Q101" s="2">
        <f t="shared" si="25"/>
        <v>32929.014999999999</v>
      </c>
      <c r="S101" s="55">
        <f t="shared" si="24"/>
        <v>1.5679015924939969E-5</v>
      </c>
      <c r="T101">
        <v>0.1</v>
      </c>
      <c r="U101">
        <f t="shared" si="27"/>
        <v>1.5679015924939969E-6</v>
      </c>
      <c r="W101">
        <f t="shared" si="28"/>
        <v>-3.9596737144542565E-3</v>
      </c>
      <c r="AB101" t="s">
        <v>56</v>
      </c>
      <c r="AC101">
        <v>7</v>
      </c>
      <c r="AE101" t="s">
        <v>29</v>
      </c>
      <c r="AG101" t="s">
        <v>31</v>
      </c>
    </row>
    <row r="102" spans="1:33" x14ac:dyDescent="0.2">
      <c r="A102" s="11" t="s">
        <v>236</v>
      </c>
      <c r="B102" s="5" t="s">
        <v>83</v>
      </c>
      <c r="C102" s="10">
        <v>48500.014999999999</v>
      </c>
      <c r="D102" s="10" t="s">
        <v>203</v>
      </c>
      <c r="E102">
        <f t="shared" si="20"/>
        <v>-19864.987992148821</v>
      </c>
      <c r="F102">
        <f t="shared" si="21"/>
        <v>-19865</v>
      </c>
      <c r="G102">
        <f t="shared" si="22"/>
        <v>4.1104999982053414E-3</v>
      </c>
      <c r="M102">
        <f>+G102</f>
        <v>4.1104999982053414E-3</v>
      </c>
      <c r="P102" s="55">
        <f t="shared" si="23"/>
        <v>9.9265169054487158E-3</v>
      </c>
      <c r="Q102" s="2">
        <f t="shared" si="25"/>
        <v>33481.514999999999</v>
      </c>
      <c r="S102" s="55">
        <f t="shared" si="24"/>
        <v>3.3826052665340789E-5</v>
      </c>
      <c r="T102">
        <v>1</v>
      </c>
      <c r="U102">
        <f t="shared" si="27"/>
        <v>3.3826052665340789E-5</v>
      </c>
      <c r="W102">
        <f t="shared" si="28"/>
        <v>-5.8160169072433744E-3</v>
      </c>
    </row>
    <row r="103" spans="1:33" x14ac:dyDescent="0.2">
      <c r="A103" s="115" t="s">
        <v>38</v>
      </c>
      <c r="B103" s="116"/>
      <c r="C103" s="117">
        <v>48709.703999999998</v>
      </c>
      <c r="D103" s="117"/>
      <c r="E103">
        <f t="shared" si="20"/>
        <v>-19252.431294087346</v>
      </c>
      <c r="F103">
        <f t="shared" si="21"/>
        <v>-19252.5</v>
      </c>
      <c r="G103">
        <f t="shared" si="22"/>
        <v>2.3519249996752478E-2</v>
      </c>
      <c r="N103">
        <f>G103</f>
        <v>2.3519249996752478E-2</v>
      </c>
      <c r="P103" s="55">
        <f t="shared" si="23"/>
        <v>1.024644902732821E-2</v>
      </c>
      <c r="Q103" s="2">
        <f t="shared" si="25"/>
        <v>33691.203999999998</v>
      </c>
      <c r="S103" s="55">
        <f t="shared" si="24"/>
        <v>1.7616724557394979E-4</v>
      </c>
      <c r="T103">
        <v>1</v>
      </c>
      <c r="AB103" t="s">
        <v>44</v>
      </c>
      <c r="AG103" t="s">
        <v>34</v>
      </c>
    </row>
    <row r="104" spans="1:33" x14ac:dyDescent="0.2">
      <c r="A104" s="11" t="s">
        <v>237</v>
      </c>
      <c r="B104" s="5" t="s">
        <v>83</v>
      </c>
      <c r="C104" s="10">
        <v>48720.467900000003</v>
      </c>
      <c r="D104" s="10" t="s">
        <v>203</v>
      </c>
      <c r="E104">
        <f t="shared" si="20"/>
        <v>-19220.987112264422</v>
      </c>
      <c r="F104">
        <f t="shared" si="21"/>
        <v>-19221</v>
      </c>
      <c r="G104">
        <f t="shared" si="22"/>
        <v>4.411699999764096E-3</v>
      </c>
      <c r="J104">
        <f>G104</f>
        <v>4.411699999764096E-3</v>
      </c>
      <c r="P104" s="55">
        <f t="shared" si="23"/>
        <v>1.0261516871669596E-2</v>
      </c>
      <c r="Q104" s="2">
        <f t="shared" si="25"/>
        <v>33701.967900000003</v>
      </c>
      <c r="S104" s="55">
        <f t="shared" si="24"/>
        <v>3.422035743483025E-5</v>
      </c>
      <c r="T104">
        <v>1</v>
      </c>
      <c r="U104">
        <f t="shared" ref="U104:U112" si="29">+T104*S104</f>
        <v>3.422035743483025E-5</v>
      </c>
      <c r="W104">
        <f t="shared" ref="W104:W112" si="30">+G104-P104</f>
        <v>-5.8498168719054999E-3</v>
      </c>
    </row>
    <row r="105" spans="1:33" x14ac:dyDescent="0.2">
      <c r="A105" s="11" t="s">
        <v>237</v>
      </c>
      <c r="B105" s="5" t="s">
        <v>83</v>
      </c>
      <c r="C105" s="10">
        <v>48720.468000000001</v>
      </c>
      <c r="D105" s="10" t="s">
        <v>203</v>
      </c>
      <c r="E105">
        <f t="shared" si="20"/>
        <v>-19220.98682013814</v>
      </c>
      <c r="F105">
        <f t="shared" si="21"/>
        <v>-19221</v>
      </c>
      <c r="G105">
        <f t="shared" si="22"/>
        <v>4.5116999972378835E-3</v>
      </c>
      <c r="J105">
        <f t="shared" ref="J105:J110" si="31">+G105</f>
        <v>4.5116999972378835E-3</v>
      </c>
      <c r="P105" s="55">
        <f t="shared" si="23"/>
        <v>1.0261516871669596E-2</v>
      </c>
      <c r="Q105" s="2">
        <f t="shared" si="25"/>
        <v>33701.968000000001</v>
      </c>
      <c r="S105" s="55">
        <f t="shared" si="24"/>
        <v>3.3060394089499666E-5</v>
      </c>
      <c r="T105">
        <v>1</v>
      </c>
      <c r="U105">
        <f t="shared" si="29"/>
        <v>3.3060394089499666E-5</v>
      </c>
      <c r="W105">
        <f t="shared" si="30"/>
        <v>-5.7498168744317124E-3</v>
      </c>
    </row>
    <row r="106" spans="1:33" x14ac:dyDescent="0.2">
      <c r="A106" s="11" t="s">
        <v>237</v>
      </c>
      <c r="B106" s="5" t="s">
        <v>83</v>
      </c>
      <c r="C106" s="10">
        <v>48770.4473</v>
      </c>
      <c r="D106" s="10" t="s">
        <v>216</v>
      </c>
      <c r="E106">
        <f t="shared" si="20"/>
        <v>-19074.98414484557</v>
      </c>
      <c r="F106">
        <f t="shared" si="21"/>
        <v>-19075</v>
      </c>
      <c r="G106">
        <f t="shared" si="22"/>
        <v>5.4275000002235174E-3</v>
      </c>
      <c r="J106">
        <f t="shared" si="31"/>
        <v>5.4275000002235174E-3</v>
      </c>
      <c r="P106" s="55">
        <f t="shared" si="23"/>
        <v>1.0329584790004322E-2</v>
      </c>
      <c r="Q106" s="2">
        <f t="shared" si="25"/>
        <v>33751.9473</v>
      </c>
      <c r="S106" s="55">
        <f t="shared" si="24"/>
        <v>2.4030435286200312E-5</v>
      </c>
      <c r="T106">
        <v>0.1</v>
      </c>
      <c r="U106">
        <f t="shared" si="29"/>
        <v>2.4030435286200315E-6</v>
      </c>
      <c r="W106">
        <f t="shared" si="30"/>
        <v>-4.9020847897808043E-3</v>
      </c>
    </row>
    <row r="107" spans="1:33" x14ac:dyDescent="0.2">
      <c r="A107" s="11" t="s">
        <v>238</v>
      </c>
      <c r="B107" s="5" t="s">
        <v>84</v>
      </c>
      <c r="C107" s="10">
        <v>49143.4</v>
      </c>
      <c r="D107" s="10" t="s">
        <v>203</v>
      </c>
      <c r="E107">
        <f t="shared" si="20"/>
        <v>-17985.491255637673</v>
      </c>
      <c r="F107">
        <f t="shared" si="21"/>
        <v>-17985.5</v>
      </c>
      <c r="G107">
        <f t="shared" si="22"/>
        <v>2.993349997268524E-3</v>
      </c>
      <c r="J107">
        <f t="shared" si="31"/>
        <v>2.993349997268524E-3</v>
      </c>
      <c r="P107" s="55">
        <f t="shared" si="23"/>
        <v>1.0745574728221654E-2</v>
      </c>
      <c r="Q107" s="2">
        <f t="shared" si="25"/>
        <v>34124.9</v>
      </c>
      <c r="S107" s="55">
        <f t="shared" si="24"/>
        <v>6.0096988279201329E-5</v>
      </c>
      <c r="T107">
        <v>1</v>
      </c>
      <c r="U107">
        <f t="shared" si="29"/>
        <v>6.0096988279201329E-5</v>
      </c>
      <c r="W107">
        <f t="shared" si="30"/>
        <v>-7.7522247309531299E-3</v>
      </c>
    </row>
    <row r="108" spans="1:33" x14ac:dyDescent="0.2">
      <c r="A108" s="11" t="s">
        <v>238</v>
      </c>
      <c r="B108" s="5" t="s">
        <v>83</v>
      </c>
      <c r="C108" s="10">
        <v>49143.576000000001</v>
      </c>
      <c r="D108" s="10" t="s">
        <v>203</v>
      </c>
      <c r="E108">
        <f t="shared" si="20"/>
        <v>-17984.977113365745</v>
      </c>
      <c r="F108">
        <f t="shared" si="21"/>
        <v>-17985</v>
      </c>
      <c r="G108">
        <f t="shared" si="22"/>
        <v>7.834500000171829E-3</v>
      </c>
      <c r="J108">
        <f t="shared" si="31"/>
        <v>7.834500000171829E-3</v>
      </c>
      <c r="P108" s="55">
        <f t="shared" si="23"/>
        <v>1.0745728406010045E-2</v>
      </c>
      <c r="Q108" s="2">
        <f t="shared" si="25"/>
        <v>34125.076000000001</v>
      </c>
      <c r="S108" s="55">
        <f t="shared" si="24"/>
        <v>8.4752508309593179E-6</v>
      </c>
      <c r="T108">
        <v>1</v>
      </c>
      <c r="U108">
        <f t="shared" si="29"/>
        <v>8.4752508309593179E-6</v>
      </c>
      <c r="W108">
        <f t="shared" si="30"/>
        <v>-2.9112284058382155E-3</v>
      </c>
    </row>
    <row r="109" spans="1:33" x14ac:dyDescent="0.2">
      <c r="A109" s="11" t="s">
        <v>239</v>
      </c>
      <c r="B109" s="5" t="s">
        <v>83</v>
      </c>
      <c r="C109" s="10">
        <v>49398.600200000001</v>
      </c>
      <c r="D109" s="10" t="s">
        <v>258</v>
      </c>
      <c r="E109">
        <f t="shared" si="20"/>
        <v>-17239.984377085966</v>
      </c>
      <c r="F109">
        <f t="shared" si="21"/>
        <v>-17240</v>
      </c>
      <c r="G109">
        <f t="shared" si="22"/>
        <v>5.3479999987757765E-3</v>
      </c>
      <c r="J109">
        <f t="shared" si="31"/>
        <v>5.3479999987757765E-3</v>
      </c>
      <c r="P109" s="55">
        <f t="shared" si="23"/>
        <v>1.093676716413898E-2</v>
      </c>
      <c r="Q109" s="2">
        <f t="shared" si="25"/>
        <v>34380.100200000001</v>
      </c>
      <c r="S109" s="55">
        <f t="shared" si="24"/>
        <v>3.1234318428641859E-5</v>
      </c>
      <c r="T109">
        <v>1</v>
      </c>
      <c r="U109">
        <f t="shared" si="29"/>
        <v>3.1234318428641859E-5</v>
      </c>
      <c r="W109">
        <f t="shared" si="30"/>
        <v>-5.5887671653632037E-3</v>
      </c>
      <c r="AB109" t="s">
        <v>44</v>
      </c>
      <c r="AG109" t="s">
        <v>34</v>
      </c>
    </row>
    <row r="110" spans="1:33" x14ac:dyDescent="0.2">
      <c r="A110" s="11" t="s">
        <v>240</v>
      </c>
      <c r="B110" s="5" t="s">
        <v>83</v>
      </c>
      <c r="C110" s="10">
        <v>49423.597000000002</v>
      </c>
      <c r="D110" s="10" t="s">
        <v>203</v>
      </c>
      <c r="E110">
        <f t="shared" si="20"/>
        <v>-17166.96215240988</v>
      </c>
      <c r="F110">
        <f t="shared" si="21"/>
        <v>-17167</v>
      </c>
      <c r="G110">
        <f t="shared" si="22"/>
        <v>1.2955899997905362E-2</v>
      </c>
      <c r="J110">
        <f t="shared" si="31"/>
        <v>1.2955899997905362E-2</v>
      </c>
      <c r="P110" s="55">
        <f t="shared" si="23"/>
        <v>1.0951407125876892E-2</v>
      </c>
      <c r="Q110" s="2">
        <f t="shared" si="25"/>
        <v>34405.097000000002</v>
      </c>
      <c r="S110" s="55">
        <f t="shared" si="24"/>
        <v>4.0179916740129456E-6</v>
      </c>
      <c r="T110">
        <v>1</v>
      </c>
      <c r="U110">
        <f t="shared" si="29"/>
        <v>4.0179916740129456E-6</v>
      </c>
      <c r="W110">
        <f t="shared" si="30"/>
        <v>2.0044928720284703E-3</v>
      </c>
      <c r="AB110" t="s">
        <v>44</v>
      </c>
      <c r="AG110" t="s">
        <v>34</v>
      </c>
    </row>
    <row r="111" spans="1:33" x14ac:dyDescent="0.2">
      <c r="A111" s="11" t="s">
        <v>239</v>
      </c>
      <c r="B111" s="5" t="s">
        <v>84</v>
      </c>
      <c r="C111" s="10">
        <v>49474.425600000002</v>
      </c>
      <c r="D111" s="10" t="s">
        <v>203</v>
      </c>
      <c r="E111">
        <f t="shared" si="20"/>
        <v>-17018.478448528953</v>
      </c>
      <c r="F111">
        <f t="shared" si="21"/>
        <v>-17018.5</v>
      </c>
      <c r="G111">
        <f t="shared" si="22"/>
        <v>7.3774499978753738E-3</v>
      </c>
      <c r="J111">
        <f>G111</f>
        <v>7.3774499978753738E-3</v>
      </c>
      <c r="P111" s="55">
        <f t="shared" si="23"/>
        <v>1.097894139906069E-2</v>
      </c>
      <c r="Q111" s="2">
        <f t="shared" si="25"/>
        <v>34455.925600000002</v>
      </c>
      <c r="S111" s="55">
        <f t="shared" si="24"/>
        <v>1.297074031281177E-5</v>
      </c>
      <c r="T111">
        <v>1</v>
      </c>
      <c r="U111">
        <f t="shared" si="29"/>
        <v>1.297074031281177E-5</v>
      </c>
      <c r="W111">
        <f t="shared" si="30"/>
        <v>-3.6014914011853159E-3</v>
      </c>
    </row>
    <row r="112" spans="1:33" x14ac:dyDescent="0.2">
      <c r="A112" s="11" t="s">
        <v>239</v>
      </c>
      <c r="B112" s="5" t="s">
        <v>84</v>
      </c>
      <c r="C112" s="10">
        <v>49474.425799999997</v>
      </c>
      <c r="D112" s="10" t="s">
        <v>203</v>
      </c>
      <c r="E112">
        <f t="shared" si="20"/>
        <v>-17018.477864276385</v>
      </c>
      <c r="F112">
        <f t="shared" si="21"/>
        <v>-17018.5</v>
      </c>
      <c r="G112">
        <f t="shared" si="22"/>
        <v>7.5774499928229488E-3</v>
      </c>
      <c r="J112">
        <f>+G112</f>
        <v>7.5774499928229488E-3</v>
      </c>
      <c r="P112" s="55">
        <f t="shared" si="23"/>
        <v>1.097894139906069E-2</v>
      </c>
      <c r="Q112" s="2">
        <f t="shared" si="25"/>
        <v>34455.925799999997</v>
      </c>
      <c r="S112" s="55">
        <f t="shared" si="24"/>
        <v>1.1570143786709204E-5</v>
      </c>
      <c r="T112">
        <v>1</v>
      </c>
      <c r="U112">
        <f t="shared" si="29"/>
        <v>1.1570143786709204E-5</v>
      </c>
      <c r="W112">
        <f t="shared" si="30"/>
        <v>-3.4014914062377409E-3</v>
      </c>
    </row>
    <row r="113" spans="1:33" x14ac:dyDescent="0.2">
      <c r="A113" s="115" t="s">
        <v>38</v>
      </c>
      <c r="B113" s="116"/>
      <c r="C113" s="117">
        <v>49485.721899999997</v>
      </c>
      <c r="D113" s="117">
        <v>4.0000000000000002E-4</v>
      </c>
      <c r="E113">
        <f t="shared" si="20"/>
        <v>-16985.47898633347</v>
      </c>
      <c r="F113">
        <f t="shared" si="21"/>
        <v>-16985.5</v>
      </c>
      <c r="G113">
        <f t="shared" si="22"/>
        <v>7.1933499930310063E-3</v>
      </c>
      <c r="N113">
        <f>G113</f>
        <v>7.1933499930310063E-3</v>
      </c>
      <c r="P113" s="55">
        <f t="shared" si="23"/>
        <v>1.0984650962732531E-2</v>
      </c>
      <c r="Q113" s="2">
        <f t="shared" si="25"/>
        <v>34467.221899999997</v>
      </c>
      <c r="S113" s="55">
        <f t="shared" si="24"/>
        <v>1.4373963042859724E-5</v>
      </c>
      <c r="T113">
        <v>0.1</v>
      </c>
    </row>
    <row r="114" spans="1:33" s="103" customFormat="1" x14ac:dyDescent="0.2">
      <c r="A114" s="11" t="s">
        <v>66</v>
      </c>
      <c r="B114" s="5" t="s">
        <v>83</v>
      </c>
      <c r="C114" s="10">
        <v>49786.445800000001</v>
      </c>
      <c r="D114" s="10" t="s">
        <v>203</v>
      </c>
      <c r="E114">
        <f t="shared" si="20"/>
        <v>-16106.985411505162</v>
      </c>
      <c r="F114">
        <f t="shared" si="21"/>
        <v>-16107</v>
      </c>
      <c r="G114">
        <f t="shared" si="22"/>
        <v>4.993900001863949E-3</v>
      </c>
      <c r="H114"/>
      <c r="I114"/>
      <c r="J114"/>
      <c r="K114">
        <f>G114</f>
        <v>4.993900001863949E-3</v>
      </c>
      <c r="L114"/>
      <c r="M114"/>
      <c r="N114"/>
      <c r="O114"/>
      <c r="P114" s="55">
        <f t="shared" si="23"/>
        <v>1.1081944246162836E-2</v>
      </c>
      <c r="Q114" s="2">
        <f t="shared" si="25"/>
        <v>34767.945800000001</v>
      </c>
      <c r="R114"/>
      <c r="S114" s="55">
        <f t="shared" si="24"/>
        <v>3.7064282720540809E-5</v>
      </c>
      <c r="T114">
        <v>1</v>
      </c>
      <c r="U114">
        <f>+T114*S114</f>
        <v>3.7064282720540809E-5</v>
      </c>
      <c r="V114"/>
      <c r="W114">
        <f>+G114-P114</f>
        <v>-6.0880442442988875E-3</v>
      </c>
      <c r="AB114" s="103">
        <v>-19865</v>
      </c>
      <c r="AC114" s="103">
        <v>4.1099999999999999E-3</v>
      </c>
      <c r="AD114" s="103">
        <v>-6.0200000000000002E-3</v>
      </c>
    </row>
    <row r="115" spans="1:33" x14ac:dyDescent="0.2">
      <c r="A115" s="115" t="s">
        <v>38</v>
      </c>
      <c r="B115" s="116"/>
      <c r="C115" s="117">
        <v>49801.67</v>
      </c>
      <c r="D115" s="117"/>
      <c r="E115">
        <f t="shared" si="20"/>
        <v>-16062.511520730606</v>
      </c>
      <c r="F115">
        <f t="shared" si="21"/>
        <v>-16062.5</v>
      </c>
      <c r="G115">
        <f t="shared" si="22"/>
        <v>-3.9437500017811544E-3</v>
      </c>
      <c r="N115">
        <f>G115</f>
        <v>-3.9437500017811544E-3</v>
      </c>
      <c r="P115" s="55">
        <f t="shared" si="23"/>
        <v>1.1084066716695422E-2</v>
      </c>
      <c r="Q115" s="2">
        <f t="shared" si="25"/>
        <v>34783.17</v>
      </c>
      <c r="S115" s="55">
        <f t="shared" si="24"/>
        <v>2.2583527532412409E-4</v>
      </c>
      <c r="T115">
        <v>0.1</v>
      </c>
      <c r="AB115" t="s">
        <v>32</v>
      </c>
      <c r="AC115">
        <v>14</v>
      </c>
      <c r="AE115" t="s">
        <v>37</v>
      </c>
      <c r="AG115" t="s">
        <v>39</v>
      </c>
    </row>
    <row r="116" spans="1:33" x14ac:dyDescent="0.2">
      <c r="A116" s="115" t="s">
        <v>38</v>
      </c>
      <c r="B116" s="116"/>
      <c r="C116" s="117">
        <v>49812.637999999999</v>
      </c>
      <c r="D116" s="117"/>
      <c r="E116">
        <f t="shared" si="20"/>
        <v>-16030.471109148031</v>
      </c>
      <c r="F116">
        <f t="shared" si="21"/>
        <v>-16030.5</v>
      </c>
      <c r="G116">
        <f t="shared" si="22"/>
        <v>9.8898500000359491E-3</v>
      </c>
      <c r="N116">
        <f>G116</f>
        <v>9.8898500000359491E-3</v>
      </c>
      <c r="P116" s="55">
        <f t="shared" si="23"/>
        <v>1.108542575619462E-2</v>
      </c>
      <c r="Q116" s="2">
        <f t="shared" si="25"/>
        <v>34794.137999999999</v>
      </c>
      <c r="S116" s="55">
        <f t="shared" si="24"/>
        <v>1.4294013887143785E-6</v>
      </c>
      <c r="T116">
        <v>0.1</v>
      </c>
      <c r="AB116" t="s">
        <v>48</v>
      </c>
      <c r="AG116" t="s">
        <v>34</v>
      </c>
    </row>
    <row r="117" spans="1:33" x14ac:dyDescent="0.2">
      <c r="A117" s="115" t="s">
        <v>38</v>
      </c>
      <c r="B117" s="116"/>
      <c r="C117" s="117">
        <v>49840.72</v>
      </c>
      <c r="D117" s="117"/>
      <c r="E117">
        <f t="shared" ref="E117:E148" si="32">+(C117-C$7)/C$8</f>
        <v>-15948.436204146034</v>
      </c>
      <c r="F117">
        <f t="shared" ref="F117:F148" si="33">ROUND(2*E117,0)/2</f>
        <v>-15948.5</v>
      </c>
      <c r="G117">
        <f t="shared" ref="G117:G148" si="34">+C117-(C$7+F117*C$8)</f>
        <v>2.1838449996721465E-2</v>
      </c>
      <c r="N117">
        <f>G117</f>
        <v>2.1838449996721465E-2</v>
      </c>
      <c r="P117" s="55">
        <f t="shared" ref="P117:P148" si="35">+D$11+D$12*F117+D$13*F117^2</f>
        <v>1.1088269700322527E-2</v>
      </c>
      <c r="Q117" s="2">
        <f t="shared" si="25"/>
        <v>34822.22</v>
      </c>
      <c r="S117" s="55">
        <f t="shared" ref="S117:S148" si="36">+(P117-G117)^2</f>
        <v>1.1556637640508397E-4</v>
      </c>
      <c r="T117">
        <v>0.1</v>
      </c>
      <c r="AB117" t="s">
        <v>46</v>
      </c>
      <c r="AG117" t="s">
        <v>34</v>
      </c>
    </row>
    <row r="118" spans="1:33" s="7" customFormat="1" x14ac:dyDescent="0.2">
      <c r="A118" s="115" t="s">
        <v>38</v>
      </c>
      <c r="B118" s="116"/>
      <c r="C118" s="117">
        <v>49858.822999999997</v>
      </c>
      <c r="D118" s="117"/>
      <c r="E118">
        <f t="shared" si="32"/>
        <v>-15895.55258170993</v>
      </c>
      <c r="F118">
        <f t="shared" si="33"/>
        <v>-15895.5</v>
      </c>
      <c r="G118">
        <f t="shared" si="34"/>
        <v>-1.7999650008277968E-2</v>
      </c>
      <c r="H118"/>
      <c r="I118"/>
      <c r="J118"/>
      <c r="K118"/>
      <c r="L118"/>
      <c r="M118"/>
      <c r="N118">
        <f>G118</f>
        <v>-1.7999650008277968E-2</v>
      </c>
      <c r="O118"/>
      <c r="P118" s="55">
        <f t="shared" si="35"/>
        <v>1.1089619076246587E-2</v>
      </c>
      <c r="Q118" s="2">
        <f t="shared" si="25"/>
        <v>34840.322999999997</v>
      </c>
      <c r="R118"/>
      <c r="S118" s="55">
        <f t="shared" si="36"/>
        <v>8.4618557587187607E-4</v>
      </c>
      <c r="T118">
        <v>0.1</v>
      </c>
      <c r="U118"/>
      <c r="V118"/>
      <c r="W118"/>
    </row>
    <row r="119" spans="1:33" x14ac:dyDescent="0.2">
      <c r="A119" s="115" t="s">
        <v>38</v>
      </c>
      <c r="B119" s="116"/>
      <c r="C119" s="117">
        <v>49867.748</v>
      </c>
      <c r="D119" s="117"/>
      <c r="E119">
        <f t="shared" si="32"/>
        <v>-15869.480310249812</v>
      </c>
      <c r="F119">
        <f t="shared" si="33"/>
        <v>-15869.5</v>
      </c>
      <c r="G119">
        <f t="shared" si="34"/>
        <v>6.7401499982224777E-3</v>
      </c>
      <c r="N119">
        <f>G119</f>
        <v>6.7401499982224777E-3</v>
      </c>
      <c r="P119" s="55">
        <f t="shared" si="35"/>
        <v>1.1090140718320096E-2</v>
      </c>
      <c r="Q119" s="2">
        <f t="shared" si="25"/>
        <v>34849.248</v>
      </c>
      <c r="S119" s="55">
        <f t="shared" si="36"/>
        <v>1.8922419264935398E-5</v>
      </c>
      <c r="T119">
        <v>0.1</v>
      </c>
      <c r="AB119" t="s">
        <v>56</v>
      </c>
      <c r="AG119" t="s">
        <v>34</v>
      </c>
    </row>
    <row r="120" spans="1:33" x14ac:dyDescent="0.2">
      <c r="A120" s="11" t="s">
        <v>68</v>
      </c>
      <c r="B120" s="5" t="s">
        <v>83</v>
      </c>
      <c r="C120" s="10">
        <v>50086.659299999999</v>
      </c>
      <c r="D120" s="10" t="s">
        <v>203</v>
      </c>
      <c r="E120">
        <f t="shared" si="32"/>
        <v>-15229.982849265471</v>
      </c>
      <c r="F120">
        <f t="shared" si="33"/>
        <v>-15230</v>
      </c>
      <c r="G120">
        <f t="shared" si="34"/>
        <v>5.8710000012069941E-3</v>
      </c>
      <c r="K120">
        <f>G120</f>
        <v>5.8710000012069941E-3</v>
      </c>
      <c r="P120" s="55">
        <f t="shared" si="35"/>
        <v>1.1073897752829669E-2</v>
      </c>
      <c r="Q120" s="2">
        <f t="shared" si="25"/>
        <v>35068.159299999999</v>
      </c>
      <c r="S120" s="55">
        <f t="shared" si="36"/>
        <v>2.7070145013840291E-5</v>
      </c>
      <c r="T120">
        <v>1</v>
      </c>
      <c r="U120">
        <f>+T120*S120</f>
        <v>2.7070145013840291E-5</v>
      </c>
      <c r="W120">
        <f>+G120-P120</f>
        <v>-5.2028977516226753E-3</v>
      </c>
      <c r="AB120" t="s">
        <v>32</v>
      </c>
      <c r="AC120">
        <v>20</v>
      </c>
      <c r="AE120" t="s">
        <v>60</v>
      </c>
      <c r="AG120" t="s">
        <v>31</v>
      </c>
    </row>
    <row r="121" spans="1:33" x14ac:dyDescent="0.2">
      <c r="A121" s="11" t="s">
        <v>241</v>
      </c>
      <c r="B121" s="5" t="s">
        <v>83</v>
      </c>
      <c r="C121" s="10">
        <v>50204.418299999998</v>
      </c>
      <c r="D121" s="10" t="s">
        <v>203</v>
      </c>
      <c r="E121">
        <f t="shared" si="32"/>
        <v>-14885.977850400386</v>
      </c>
      <c r="F121">
        <f t="shared" si="33"/>
        <v>-14886</v>
      </c>
      <c r="G121">
        <f t="shared" si="34"/>
        <v>7.5821999926120043E-3</v>
      </c>
      <c r="J121">
        <f>G121</f>
        <v>7.5821999926120043E-3</v>
      </c>
      <c r="P121" s="55">
        <f t="shared" si="35"/>
        <v>1.1042048236528879E-2</v>
      </c>
      <c r="Q121" s="2">
        <f t="shared" ref="Q121:Q152" si="37">+C121-15018.5</f>
        <v>35185.918299999998</v>
      </c>
      <c r="S121" s="55">
        <f t="shared" si="36"/>
        <v>1.197054987093468E-5</v>
      </c>
      <c r="T121">
        <v>1</v>
      </c>
      <c r="U121">
        <f>+T121*S121</f>
        <v>1.197054987093468E-5</v>
      </c>
      <c r="W121">
        <f>+G121-P121</f>
        <v>-3.4598482439168743E-3</v>
      </c>
      <c r="AB121" t="s">
        <v>32</v>
      </c>
      <c r="AC121">
        <v>20</v>
      </c>
      <c r="AE121" t="s">
        <v>60</v>
      </c>
      <c r="AG121" t="s">
        <v>31</v>
      </c>
    </row>
    <row r="122" spans="1:33" x14ac:dyDescent="0.2">
      <c r="A122" s="115" t="s">
        <v>38</v>
      </c>
      <c r="B122" s="116" t="s">
        <v>84</v>
      </c>
      <c r="C122" s="117">
        <v>50217.7644</v>
      </c>
      <c r="D122" s="117">
        <v>4.0000000000000002E-4</v>
      </c>
      <c r="E122">
        <f t="shared" si="32"/>
        <v>-14846.990383494636</v>
      </c>
      <c r="F122">
        <f t="shared" si="33"/>
        <v>-14847</v>
      </c>
      <c r="G122">
        <f t="shared" si="34"/>
        <v>3.291900000476744E-3</v>
      </c>
      <c r="N122">
        <f>G122</f>
        <v>3.291900000476744E-3</v>
      </c>
      <c r="P122" s="55">
        <f t="shared" si="35"/>
        <v>1.1037416991469316E-2</v>
      </c>
      <c r="Q122" s="2">
        <f t="shared" si="37"/>
        <v>35199.2644</v>
      </c>
      <c r="S122" s="55">
        <f t="shared" si="36"/>
        <v>5.9993033457754626E-5</v>
      </c>
      <c r="T122">
        <v>0.1</v>
      </c>
      <c r="AB122" t="s">
        <v>56</v>
      </c>
      <c r="AG122" t="s">
        <v>34</v>
      </c>
    </row>
    <row r="123" spans="1:33" x14ac:dyDescent="0.2">
      <c r="A123" s="115" t="s">
        <v>38</v>
      </c>
      <c r="B123" s="116" t="s">
        <v>84</v>
      </c>
      <c r="C123" s="117">
        <v>50225.648999999998</v>
      </c>
      <c r="D123" s="117"/>
      <c r="E123">
        <f t="shared" si="32"/>
        <v>-14823.957393964742</v>
      </c>
      <c r="F123">
        <f t="shared" si="33"/>
        <v>-14824</v>
      </c>
      <c r="G123">
        <f t="shared" si="34"/>
        <v>1.4584799995645881E-2</v>
      </c>
      <c r="N123">
        <f>G123</f>
        <v>1.4584799995645881E-2</v>
      </c>
      <c r="P123" s="55">
        <f t="shared" si="35"/>
        <v>1.103458832933331E-2</v>
      </c>
      <c r="Q123" s="2">
        <f t="shared" si="37"/>
        <v>35207.148999999998</v>
      </c>
      <c r="S123" s="55">
        <f t="shared" si="36"/>
        <v>1.2604002875621878E-5</v>
      </c>
      <c r="T123">
        <v>0.1</v>
      </c>
      <c r="AB123" t="s">
        <v>32</v>
      </c>
      <c r="AC123">
        <v>50</v>
      </c>
      <c r="AE123" t="s">
        <v>60</v>
      </c>
      <c r="AG123" t="s">
        <v>31</v>
      </c>
    </row>
    <row r="124" spans="1:33" x14ac:dyDescent="0.2">
      <c r="A124" s="115" t="s">
        <v>38</v>
      </c>
      <c r="B124" s="116" t="s">
        <v>84</v>
      </c>
      <c r="C124" s="117">
        <v>50226.678</v>
      </c>
      <c r="D124" s="117"/>
      <c r="E124">
        <f t="shared" si="32"/>
        <v>-14820.951414431687</v>
      </c>
      <c r="F124">
        <f t="shared" si="33"/>
        <v>-14821</v>
      </c>
      <c r="G124">
        <f t="shared" si="34"/>
        <v>1.663169999665115E-2</v>
      </c>
      <c r="N124">
        <f>G124</f>
        <v>1.663169999665115E-2</v>
      </c>
      <c r="P124" s="55">
        <f t="shared" si="35"/>
        <v>1.1034214044949607E-2</v>
      </c>
      <c r="Q124" s="2">
        <f t="shared" si="37"/>
        <v>35208.178</v>
      </c>
      <c r="S124" s="55">
        <f t="shared" si="36"/>
        <v>3.1331848979496129E-5</v>
      </c>
      <c r="T124">
        <v>0.1</v>
      </c>
      <c r="AB124" t="s">
        <v>46</v>
      </c>
      <c r="AG124" t="s">
        <v>34</v>
      </c>
    </row>
    <row r="125" spans="1:33" x14ac:dyDescent="0.2">
      <c r="A125" s="11" t="s">
        <v>79</v>
      </c>
      <c r="B125" s="104" t="s">
        <v>83</v>
      </c>
      <c r="C125" s="105">
        <v>50456.7071</v>
      </c>
      <c r="D125" s="105" t="s">
        <v>203</v>
      </c>
      <c r="E125">
        <f t="shared" si="32"/>
        <v>-14148.975936681049</v>
      </c>
      <c r="F125">
        <f t="shared" si="33"/>
        <v>-14149</v>
      </c>
      <c r="G125">
        <f t="shared" si="34"/>
        <v>8.2372999968356453E-3</v>
      </c>
      <c r="K125">
        <f>G125</f>
        <v>8.2372999968356453E-3</v>
      </c>
      <c r="L125" s="103"/>
      <c r="P125" s="55">
        <f t="shared" si="35"/>
        <v>1.0919387339846896E-2</v>
      </c>
      <c r="Q125" s="2">
        <f t="shared" si="37"/>
        <v>35438.2071</v>
      </c>
      <c r="R125" s="103"/>
      <c r="S125" s="55">
        <f t="shared" si="36"/>
        <v>7.1935925155411517E-6</v>
      </c>
      <c r="T125">
        <v>1</v>
      </c>
      <c r="U125">
        <f>+T125*S125</f>
        <v>7.1935925155411517E-6</v>
      </c>
      <c r="W125">
        <f>+G125-P125</f>
        <v>-2.682087343011251E-3</v>
      </c>
      <c r="AB125" t="s">
        <v>48</v>
      </c>
      <c r="AG125" t="s">
        <v>34</v>
      </c>
    </row>
    <row r="126" spans="1:33" x14ac:dyDescent="0.2">
      <c r="A126" s="11" t="s">
        <v>242</v>
      </c>
      <c r="B126" s="5" t="s">
        <v>83</v>
      </c>
      <c r="C126" s="10">
        <v>50584.392999999996</v>
      </c>
      <c r="D126" s="10" t="s">
        <v>203</v>
      </c>
      <c r="E126">
        <f t="shared" si="32"/>
        <v>-13775.971853047638</v>
      </c>
      <c r="F126">
        <f t="shared" si="33"/>
        <v>-13776</v>
      </c>
      <c r="G126">
        <f t="shared" si="34"/>
        <v>9.6351999964099377E-3</v>
      </c>
      <c r="K126">
        <f>+G126</f>
        <v>9.6351999964099377E-3</v>
      </c>
      <c r="L126" s="103"/>
      <c r="P126" s="55">
        <f t="shared" si="35"/>
        <v>1.0829024106378966E-2</v>
      </c>
      <c r="Q126" s="2">
        <f t="shared" si="37"/>
        <v>35565.892999999996</v>
      </c>
      <c r="S126" s="55">
        <f t="shared" si="36"/>
        <v>1.4252160055433425E-6</v>
      </c>
      <c r="T126">
        <v>1</v>
      </c>
      <c r="U126">
        <f>+T126*S126</f>
        <v>1.4252160055433425E-6</v>
      </c>
      <c r="W126">
        <f>+G126-P126</f>
        <v>-1.1938241099690283E-3</v>
      </c>
      <c r="AB126" t="s">
        <v>64</v>
      </c>
      <c r="AC126">
        <v>31</v>
      </c>
      <c r="AE126" t="s">
        <v>65</v>
      </c>
      <c r="AG126" t="s">
        <v>39</v>
      </c>
    </row>
    <row r="127" spans="1:33" x14ac:dyDescent="0.2">
      <c r="A127" s="11" t="s">
        <v>72</v>
      </c>
      <c r="B127" s="5" t="s">
        <v>83</v>
      </c>
      <c r="C127" s="10">
        <v>50953.408799999997</v>
      </c>
      <c r="D127" s="10" t="s">
        <v>203</v>
      </c>
      <c r="E127">
        <f t="shared" si="32"/>
        <v>-12697.979683784988</v>
      </c>
      <c r="F127">
        <f t="shared" si="33"/>
        <v>-12698</v>
      </c>
      <c r="G127">
        <f t="shared" si="34"/>
        <v>6.9545999940601178E-3</v>
      </c>
      <c r="K127">
        <f>+G127</f>
        <v>6.9545999940601178E-3</v>
      </c>
      <c r="L127" s="103"/>
      <c r="P127" s="55">
        <f t="shared" si="35"/>
        <v>1.0461012621576225E-2</v>
      </c>
      <c r="Q127" s="2">
        <f t="shared" si="37"/>
        <v>35934.908799999997</v>
      </c>
      <c r="S127" s="55">
        <f t="shared" si="36"/>
        <v>1.2294929514404411E-5</v>
      </c>
      <c r="T127">
        <v>1</v>
      </c>
      <c r="U127">
        <f>+T127*S127</f>
        <v>1.2294929514404411E-5</v>
      </c>
      <c r="W127">
        <f>+G127-P127</f>
        <v>-3.5064126275161072E-3</v>
      </c>
      <c r="AB127" t="s">
        <v>56</v>
      </c>
      <c r="AG127" t="s">
        <v>34</v>
      </c>
    </row>
    <row r="128" spans="1:33" x14ac:dyDescent="0.2">
      <c r="A128" s="11" t="s">
        <v>242</v>
      </c>
      <c r="B128" s="5" t="s">
        <v>83</v>
      </c>
      <c r="C128" s="10">
        <v>51274.845000000001</v>
      </c>
      <c r="D128" s="10" t="s">
        <v>203</v>
      </c>
      <c r="E128">
        <f t="shared" si="32"/>
        <v>-11758.980035212906</v>
      </c>
      <c r="F128">
        <f t="shared" si="33"/>
        <v>-11759</v>
      </c>
      <c r="G128">
        <f t="shared" si="34"/>
        <v>6.8343000020831823E-3</v>
      </c>
      <c r="K128">
        <f>+G128</f>
        <v>6.8343000020831823E-3</v>
      </c>
      <c r="L128" s="103"/>
      <c r="P128" s="55">
        <f t="shared" si="35"/>
        <v>1.0011070212999689E-2</v>
      </c>
      <c r="Q128" s="2">
        <f t="shared" si="37"/>
        <v>36256.345000000001</v>
      </c>
      <c r="S128" s="55">
        <f t="shared" si="36"/>
        <v>1.0091868972966509E-5</v>
      </c>
      <c r="T128">
        <v>1</v>
      </c>
      <c r="U128">
        <f>+T128*S128</f>
        <v>1.0091868972966509E-5</v>
      </c>
      <c r="W128">
        <f>+G128-P128</f>
        <v>-3.1767702109165071E-3</v>
      </c>
    </row>
    <row r="129" spans="1:33" x14ac:dyDescent="0.2">
      <c r="A129" s="32" t="s">
        <v>78</v>
      </c>
      <c r="B129" s="118"/>
      <c r="C129" s="119">
        <v>51314.383199999997</v>
      </c>
      <c r="D129" s="119">
        <v>4.0000000000000002E-4</v>
      </c>
      <c r="E129" s="7">
        <f t="shared" si="32"/>
        <v>-11643.478558076329</v>
      </c>
      <c r="F129" s="7">
        <f t="shared" si="33"/>
        <v>-11643.5</v>
      </c>
      <c r="G129" s="7">
        <f t="shared" si="34"/>
        <v>7.3399499960942194E-3</v>
      </c>
      <c r="H129" s="7"/>
      <c r="I129" s="7"/>
      <c r="J129" s="7"/>
      <c r="K129" s="7"/>
      <c r="L129" s="7"/>
      <c r="M129" s="7"/>
      <c r="N129" s="7">
        <f>G129</f>
        <v>7.3399499960942194E-3</v>
      </c>
      <c r="O129" s="7"/>
      <c r="P129" s="7">
        <f t="shared" si="35"/>
        <v>9.9474056336951115E-3</v>
      </c>
      <c r="Q129" s="120">
        <f t="shared" si="37"/>
        <v>36295.883199999997</v>
      </c>
      <c r="R129" s="7"/>
      <c r="S129" s="55">
        <f t="shared" si="36"/>
        <v>6.7988249020566749E-6</v>
      </c>
      <c r="T129" s="7">
        <v>1</v>
      </c>
      <c r="U129" s="7"/>
      <c r="V129" s="7"/>
      <c r="W129" s="7"/>
      <c r="AB129" t="s">
        <v>32</v>
      </c>
      <c r="AC129">
        <v>16</v>
      </c>
      <c r="AE129" t="s">
        <v>67</v>
      </c>
      <c r="AG129" t="s">
        <v>39</v>
      </c>
    </row>
    <row r="130" spans="1:33" x14ac:dyDescent="0.2">
      <c r="A130" s="11" t="s">
        <v>86</v>
      </c>
      <c r="B130" s="5" t="s">
        <v>83</v>
      </c>
      <c r="C130" s="10">
        <v>51654.478600000002</v>
      </c>
      <c r="D130" s="10" t="s">
        <v>203</v>
      </c>
      <c r="E130">
        <f t="shared" si="32"/>
        <v>-10649.970480638307</v>
      </c>
      <c r="F130">
        <f t="shared" si="33"/>
        <v>-10650</v>
      </c>
      <c r="G130">
        <f t="shared" si="34"/>
        <v>1.0105000001203734E-2</v>
      </c>
      <c r="K130">
        <f>+G130</f>
        <v>1.0105000001203734E-2</v>
      </c>
      <c r="L130" s="103"/>
      <c r="P130" s="55">
        <f t="shared" si="35"/>
        <v>9.3245127774315671E-3</v>
      </c>
      <c r="Q130" s="2">
        <f t="shared" si="37"/>
        <v>36635.978600000002</v>
      </c>
      <c r="S130" s="55">
        <f t="shared" si="36"/>
        <v>6.091603064715852E-7</v>
      </c>
      <c r="T130">
        <v>1</v>
      </c>
      <c r="U130">
        <f t="shared" ref="U130:U161" si="38">+T130*S130</f>
        <v>6.091603064715852E-7</v>
      </c>
      <c r="W130">
        <f t="shared" ref="W130:W161" si="39">+G130-P130</f>
        <v>7.8048722377216731E-4</v>
      </c>
      <c r="AB130" t="s">
        <v>32</v>
      </c>
      <c r="AC130">
        <v>11</v>
      </c>
      <c r="AE130" t="s">
        <v>67</v>
      </c>
      <c r="AG130" t="s">
        <v>39</v>
      </c>
    </row>
    <row r="131" spans="1:33" x14ac:dyDescent="0.2">
      <c r="A131" s="11" t="s">
        <v>243</v>
      </c>
      <c r="B131" s="5" t="s">
        <v>83</v>
      </c>
      <c r="C131" s="10">
        <v>51999.535300000003</v>
      </c>
      <c r="D131" s="10" t="s">
        <v>203</v>
      </c>
      <c r="E131">
        <f t="shared" si="32"/>
        <v>-9641.9691415313864</v>
      </c>
      <c r="F131">
        <f t="shared" si="33"/>
        <v>-9642</v>
      </c>
      <c r="G131">
        <f t="shared" si="34"/>
        <v>1.056339999922784E-2</v>
      </c>
      <c r="J131">
        <f>+G131</f>
        <v>1.056339999922784E-2</v>
      </c>
      <c r="P131" s="55">
        <f t="shared" si="35"/>
        <v>8.5547055789822884E-3</v>
      </c>
      <c r="Q131" s="2">
        <f t="shared" si="37"/>
        <v>36981.035300000003</v>
      </c>
      <c r="S131" s="55">
        <f t="shared" si="36"/>
        <v>4.0348532739256142E-6</v>
      </c>
      <c r="T131">
        <v>1</v>
      </c>
      <c r="U131">
        <f t="shared" si="38"/>
        <v>4.0348532739256142E-6</v>
      </c>
      <c r="W131">
        <f t="shared" si="39"/>
        <v>2.008694420245552E-3</v>
      </c>
      <c r="AB131" t="s">
        <v>32</v>
      </c>
      <c r="AC131">
        <v>16</v>
      </c>
      <c r="AE131" t="s">
        <v>67</v>
      </c>
      <c r="AG131" t="s">
        <v>39</v>
      </c>
    </row>
    <row r="132" spans="1:33" x14ac:dyDescent="0.2">
      <c r="A132" s="11" t="s">
        <v>244</v>
      </c>
      <c r="B132" s="5" t="s">
        <v>83</v>
      </c>
      <c r="C132" s="10">
        <v>52047.117449999998</v>
      </c>
      <c r="D132" s="10" t="s">
        <v>203</v>
      </c>
      <c r="E132">
        <f t="shared" si="32"/>
        <v>-9502.9691716204088</v>
      </c>
      <c r="F132">
        <f t="shared" si="33"/>
        <v>-9503</v>
      </c>
      <c r="G132">
        <f t="shared" si="34"/>
        <v>1.0553099993558135E-2</v>
      </c>
      <c r="M132">
        <f>G132</f>
        <v>1.0553099993558135E-2</v>
      </c>
      <c r="P132" s="55">
        <f t="shared" si="35"/>
        <v>8.4376601840602805E-3</v>
      </c>
      <c r="Q132" s="2">
        <f t="shared" si="37"/>
        <v>37028.617449999998</v>
      </c>
      <c r="S132" s="55">
        <f t="shared" si="36"/>
        <v>4.4750855876083188E-6</v>
      </c>
      <c r="T132">
        <v>1</v>
      </c>
      <c r="U132">
        <f t="shared" si="38"/>
        <v>4.4750855876083188E-6</v>
      </c>
      <c r="W132">
        <f t="shared" si="39"/>
        <v>2.1154398094978544E-3</v>
      </c>
      <c r="AB132" t="s">
        <v>32</v>
      </c>
      <c r="AC132">
        <v>19</v>
      </c>
      <c r="AE132" t="s">
        <v>37</v>
      </c>
      <c r="AG132" t="s">
        <v>39</v>
      </c>
    </row>
    <row r="133" spans="1:33" x14ac:dyDescent="0.2">
      <c r="A133" s="11" t="s">
        <v>245</v>
      </c>
      <c r="B133" s="5" t="s">
        <v>84</v>
      </c>
      <c r="C133" s="10">
        <v>52051.398200000003</v>
      </c>
      <c r="D133" s="10" t="s">
        <v>203</v>
      </c>
      <c r="E133">
        <f t="shared" si="32"/>
        <v>-9490.4639754239961</v>
      </c>
      <c r="F133">
        <f t="shared" si="33"/>
        <v>-9490.5</v>
      </c>
      <c r="G133">
        <f t="shared" si="34"/>
        <v>1.2331850004557054E-2</v>
      </c>
      <c r="K133">
        <f>G133</f>
        <v>1.2331850004557054E-2</v>
      </c>
      <c r="P133" s="55">
        <f t="shared" si="35"/>
        <v>8.42700515036055E-3</v>
      </c>
      <c r="Q133" s="2">
        <f t="shared" si="37"/>
        <v>37032.898200000003</v>
      </c>
      <c r="S133" s="55">
        <f t="shared" si="36"/>
        <v>1.524781333534492E-5</v>
      </c>
      <c r="T133">
        <v>1</v>
      </c>
      <c r="U133">
        <f t="shared" si="38"/>
        <v>1.524781333534492E-5</v>
      </c>
      <c r="W133">
        <f t="shared" si="39"/>
        <v>3.9048448541965045E-3</v>
      </c>
      <c r="AB133" t="s">
        <v>32</v>
      </c>
      <c r="AC133">
        <v>19</v>
      </c>
      <c r="AE133" t="s">
        <v>67</v>
      </c>
      <c r="AG133" t="s">
        <v>39</v>
      </c>
    </row>
    <row r="134" spans="1:33" x14ac:dyDescent="0.2">
      <c r="A134" s="11" t="s">
        <v>246</v>
      </c>
      <c r="B134" s="5" t="s">
        <v>84</v>
      </c>
      <c r="C134" s="10">
        <v>52411.518700000001</v>
      </c>
      <c r="D134" s="10" t="s">
        <v>203</v>
      </c>
      <c r="E134">
        <f t="shared" si="32"/>
        <v>-8438.4573161130756</v>
      </c>
      <c r="F134">
        <f t="shared" si="33"/>
        <v>-8438.5</v>
      </c>
      <c r="G134">
        <f t="shared" si="34"/>
        <v>1.4611449994845316E-2</v>
      </c>
      <c r="K134">
        <f>+G134</f>
        <v>1.4611449994845316E-2</v>
      </c>
      <c r="P134" s="55">
        <f t="shared" si="35"/>
        <v>7.4537763690670292E-3</v>
      </c>
      <c r="Q134" s="2">
        <f t="shared" si="37"/>
        <v>37393.018700000001</v>
      </c>
      <c r="S134" s="55">
        <f t="shared" si="36"/>
        <v>5.1232291733162083E-5</v>
      </c>
      <c r="T134">
        <v>1</v>
      </c>
      <c r="U134">
        <f t="shared" si="38"/>
        <v>5.1232291733162083E-5</v>
      </c>
      <c r="W134">
        <f t="shared" si="39"/>
        <v>7.1576736257782866E-3</v>
      </c>
      <c r="AB134" t="s">
        <v>64</v>
      </c>
      <c r="AG134" t="s">
        <v>34</v>
      </c>
    </row>
    <row r="135" spans="1:33" x14ac:dyDescent="0.2">
      <c r="A135" s="11" t="s">
        <v>247</v>
      </c>
      <c r="B135" s="5" t="s">
        <v>83</v>
      </c>
      <c r="C135" s="10">
        <v>52435.646000000001</v>
      </c>
      <c r="D135" s="10" t="s">
        <v>216</v>
      </c>
      <c r="E135">
        <f t="shared" si="32"/>
        <v>-8367.9751295361039</v>
      </c>
      <c r="F135">
        <f t="shared" si="33"/>
        <v>-8368</v>
      </c>
      <c r="G135">
        <f t="shared" si="34"/>
        <v>8.5135999979684129E-3</v>
      </c>
      <c r="I135">
        <f>G135</f>
        <v>8.5135999979684129E-3</v>
      </c>
      <c r="P135" s="55">
        <f t="shared" si="35"/>
        <v>7.3831491646254013E-3</v>
      </c>
      <c r="Q135" s="2">
        <f t="shared" si="37"/>
        <v>37417.146000000001</v>
      </c>
      <c r="S135" s="55">
        <f t="shared" si="36"/>
        <v>1.2779190866059094E-6</v>
      </c>
      <c r="T135">
        <v>0.1</v>
      </c>
      <c r="U135">
        <f t="shared" si="38"/>
        <v>1.2779190866059096E-7</v>
      </c>
      <c r="W135">
        <f t="shared" si="39"/>
        <v>1.1304508333430116E-3</v>
      </c>
      <c r="AB135" t="s">
        <v>64</v>
      </c>
      <c r="AG135" t="s">
        <v>34</v>
      </c>
    </row>
    <row r="136" spans="1:33" x14ac:dyDescent="0.2">
      <c r="A136" s="11" t="s">
        <v>248</v>
      </c>
      <c r="B136" s="5" t="s">
        <v>83</v>
      </c>
      <c r="C136" s="10">
        <v>52696.493300000002</v>
      </c>
      <c r="D136" s="10" t="s">
        <v>203</v>
      </c>
      <c r="E136">
        <f t="shared" si="32"/>
        <v>-7605.9715872126972</v>
      </c>
      <c r="F136">
        <f t="shared" si="33"/>
        <v>-7606</v>
      </c>
      <c r="G136">
        <f t="shared" si="34"/>
        <v>9.7261999981128611E-3</v>
      </c>
      <c r="K136">
        <f t="shared" ref="K136:K141" si="40">+G136</f>
        <v>9.7261999981128611E-3</v>
      </c>
      <c r="L136" s="103"/>
      <c r="P136" s="55">
        <f t="shared" si="35"/>
        <v>6.576438581263078E-3</v>
      </c>
      <c r="Q136" s="2">
        <f t="shared" si="37"/>
        <v>37677.993300000002</v>
      </c>
      <c r="S136" s="55">
        <f t="shared" si="36"/>
        <v>9.9209969830755521E-6</v>
      </c>
      <c r="T136">
        <v>1</v>
      </c>
      <c r="U136">
        <f t="shared" si="38"/>
        <v>9.9209969830755521E-6</v>
      </c>
      <c r="W136">
        <f t="shared" si="39"/>
        <v>3.149761416849783E-3</v>
      </c>
      <c r="AB136" t="s">
        <v>64</v>
      </c>
      <c r="AC136">
        <v>40</v>
      </c>
      <c r="AE136" t="s">
        <v>65</v>
      </c>
      <c r="AG136" t="s">
        <v>39</v>
      </c>
    </row>
    <row r="137" spans="1:33" x14ac:dyDescent="0.2">
      <c r="A137" s="11" t="s">
        <v>85</v>
      </c>
      <c r="B137" s="5" t="s">
        <v>84</v>
      </c>
      <c r="C137" s="10">
        <v>52716.520799999998</v>
      </c>
      <c r="D137" s="10" t="s">
        <v>203</v>
      </c>
      <c r="E137">
        <f t="shared" si="32"/>
        <v>-7547.4659943088054</v>
      </c>
      <c r="F137">
        <f t="shared" si="33"/>
        <v>-7547.5</v>
      </c>
      <c r="G137">
        <f t="shared" si="34"/>
        <v>1.1640749995422084E-2</v>
      </c>
      <c r="K137">
        <f t="shared" si="40"/>
        <v>1.1640749995422084E-2</v>
      </c>
      <c r="L137" s="103"/>
      <c r="P137" s="55">
        <f t="shared" si="35"/>
        <v>6.5112270791299401E-3</v>
      </c>
      <c r="Q137" s="2">
        <f t="shared" si="37"/>
        <v>37698.020799999998</v>
      </c>
      <c r="S137" s="55">
        <f t="shared" si="36"/>
        <v>2.6312005348766258E-5</v>
      </c>
      <c r="T137">
        <v>1</v>
      </c>
      <c r="U137">
        <f t="shared" si="38"/>
        <v>2.6312005348766258E-5</v>
      </c>
      <c r="W137">
        <f t="shared" si="39"/>
        <v>5.1295229162921438E-3</v>
      </c>
      <c r="AB137" t="s">
        <v>32</v>
      </c>
      <c r="AC137">
        <v>10</v>
      </c>
      <c r="AE137" t="s">
        <v>67</v>
      </c>
      <c r="AG137" t="s">
        <v>39</v>
      </c>
    </row>
    <row r="138" spans="1:33" x14ac:dyDescent="0.2">
      <c r="A138" s="11" t="s">
        <v>89</v>
      </c>
      <c r="B138" s="5" t="s">
        <v>84</v>
      </c>
      <c r="C138" s="10">
        <v>52716.862399999998</v>
      </c>
      <c r="D138" s="10" t="s">
        <v>203</v>
      </c>
      <c r="E138">
        <f t="shared" si="32"/>
        <v>-7546.4680908991959</v>
      </c>
      <c r="F138">
        <f t="shared" si="33"/>
        <v>-7546.5</v>
      </c>
      <c r="G138">
        <f t="shared" si="34"/>
        <v>1.092304999474436E-2</v>
      </c>
      <c r="K138">
        <f t="shared" si="40"/>
        <v>1.092304999474436E-2</v>
      </c>
      <c r="L138" s="103"/>
      <c r="P138" s="55">
        <f t="shared" si="35"/>
        <v>6.5101082879445594E-3</v>
      </c>
      <c r="Q138" s="2">
        <f t="shared" si="37"/>
        <v>37698.362399999998</v>
      </c>
      <c r="S138" s="55">
        <f t="shared" si="36"/>
        <v>1.9474054507613142E-5</v>
      </c>
      <c r="T138">
        <v>1</v>
      </c>
      <c r="U138">
        <f t="shared" si="38"/>
        <v>1.9474054507613142E-5</v>
      </c>
      <c r="W138">
        <f t="shared" si="39"/>
        <v>4.4129417067998011E-3</v>
      </c>
      <c r="AB138" t="s">
        <v>32</v>
      </c>
      <c r="AC138">
        <v>14</v>
      </c>
      <c r="AE138" t="s">
        <v>67</v>
      </c>
      <c r="AG138" t="s">
        <v>39</v>
      </c>
    </row>
    <row r="139" spans="1:33" x14ac:dyDescent="0.2">
      <c r="A139" s="11" t="s">
        <v>82</v>
      </c>
      <c r="B139" s="5" t="s">
        <v>83</v>
      </c>
      <c r="C139" s="10">
        <v>52794.396500000003</v>
      </c>
      <c r="D139" s="10" t="s">
        <v>203</v>
      </c>
      <c r="E139">
        <f t="shared" si="32"/>
        <v>-7319.9706004100844</v>
      </c>
      <c r="F139">
        <f t="shared" si="33"/>
        <v>-7320</v>
      </c>
      <c r="G139">
        <f t="shared" si="34"/>
        <v>1.0064000001875684E-2</v>
      </c>
      <c r="K139">
        <f t="shared" si="40"/>
        <v>1.0064000001875684E-2</v>
      </c>
      <c r="L139" s="103"/>
      <c r="P139" s="55">
        <f t="shared" si="35"/>
        <v>6.2531819752433071E-3</v>
      </c>
      <c r="Q139" s="2">
        <f t="shared" si="37"/>
        <v>37775.896500000003</v>
      </c>
      <c r="S139" s="55">
        <f t="shared" si="36"/>
        <v>1.452233403210628E-5</v>
      </c>
      <c r="T139">
        <v>1</v>
      </c>
      <c r="U139">
        <f t="shared" si="38"/>
        <v>1.452233403210628E-5</v>
      </c>
      <c r="W139">
        <f t="shared" si="39"/>
        <v>3.8108180266323765E-3</v>
      </c>
      <c r="AB139" t="s">
        <v>64</v>
      </c>
      <c r="AG139" t="s">
        <v>34</v>
      </c>
    </row>
    <row r="140" spans="1:33" x14ac:dyDescent="0.2">
      <c r="A140" s="11" t="s">
        <v>82</v>
      </c>
      <c r="B140" s="5" t="s">
        <v>83</v>
      </c>
      <c r="C140" s="10">
        <v>52794.398200000003</v>
      </c>
      <c r="D140" s="10" t="s">
        <v>203</v>
      </c>
      <c r="E140">
        <f t="shared" si="32"/>
        <v>-7319.9656342631379</v>
      </c>
      <c r="F140">
        <f t="shared" si="33"/>
        <v>-7320</v>
      </c>
      <c r="G140">
        <f t="shared" si="34"/>
        <v>1.1764000002585817E-2</v>
      </c>
      <c r="K140">
        <f t="shared" si="40"/>
        <v>1.1764000002585817E-2</v>
      </c>
      <c r="L140" s="103"/>
      <c r="P140" s="55">
        <f t="shared" si="35"/>
        <v>6.2531819752433071E-3</v>
      </c>
      <c r="Q140" s="2">
        <f t="shared" si="37"/>
        <v>37775.898200000003</v>
      </c>
      <c r="S140" s="55">
        <f t="shared" si="36"/>
        <v>3.0369115330483194E-5</v>
      </c>
      <c r="T140">
        <v>1</v>
      </c>
      <c r="U140">
        <f t="shared" si="38"/>
        <v>3.0369115330483194E-5</v>
      </c>
      <c r="W140">
        <f t="shared" si="39"/>
        <v>5.51081802734251E-3</v>
      </c>
    </row>
    <row r="141" spans="1:33" x14ac:dyDescent="0.2">
      <c r="A141" s="11" t="s">
        <v>87</v>
      </c>
      <c r="B141" s="5" t="s">
        <v>84</v>
      </c>
      <c r="C141" s="10">
        <v>52839.413099999998</v>
      </c>
      <c r="D141" s="10" t="s">
        <v>203</v>
      </c>
      <c r="E141">
        <f t="shared" si="32"/>
        <v>-7188.4652765545106</v>
      </c>
      <c r="F141">
        <f t="shared" si="33"/>
        <v>-7188.5</v>
      </c>
      <c r="G141">
        <f t="shared" si="34"/>
        <v>1.1886449996381998E-2</v>
      </c>
      <c r="K141">
        <f t="shared" si="40"/>
        <v>1.1886449996381998E-2</v>
      </c>
      <c r="L141" s="103"/>
      <c r="P141" s="55">
        <f t="shared" si="35"/>
        <v>6.1008012560576867E-3</v>
      </c>
      <c r="Q141" s="2">
        <f t="shared" si="37"/>
        <v>37820.913099999998</v>
      </c>
      <c r="S141" s="55">
        <f t="shared" si="36"/>
        <v>3.3473731346416291E-5</v>
      </c>
      <c r="T141">
        <v>1</v>
      </c>
      <c r="U141">
        <f t="shared" si="38"/>
        <v>3.3473731346416291E-5</v>
      </c>
      <c r="W141">
        <f t="shared" si="39"/>
        <v>5.7856487403243114E-3</v>
      </c>
      <c r="AB141" t="s">
        <v>64</v>
      </c>
      <c r="AE141" t="s">
        <v>70</v>
      </c>
      <c r="AG141" t="s">
        <v>34</v>
      </c>
    </row>
    <row r="142" spans="1:33" x14ac:dyDescent="0.2">
      <c r="A142" s="11" t="s">
        <v>249</v>
      </c>
      <c r="B142" s="5" t="s">
        <v>83</v>
      </c>
      <c r="C142" s="10">
        <v>53030.251900000003</v>
      </c>
      <c r="D142" s="10" t="s">
        <v>203</v>
      </c>
      <c r="E142">
        <f t="shared" si="32"/>
        <v>-6630.974968574511</v>
      </c>
      <c r="F142">
        <f t="shared" si="33"/>
        <v>-6631</v>
      </c>
      <c r="G142">
        <f t="shared" si="34"/>
        <v>8.5687000027974136E-3</v>
      </c>
      <c r="M142">
        <f>G142</f>
        <v>8.5687000027974136E-3</v>
      </c>
      <c r="P142" s="55">
        <f t="shared" si="35"/>
        <v>5.4285361235776597E-3</v>
      </c>
      <c r="Q142" s="2">
        <f t="shared" si="37"/>
        <v>38011.751900000003</v>
      </c>
      <c r="S142" s="55">
        <f t="shared" si="36"/>
        <v>9.860629188356454E-6</v>
      </c>
      <c r="T142">
        <v>1</v>
      </c>
      <c r="U142">
        <f t="shared" si="38"/>
        <v>9.860629188356454E-6</v>
      </c>
      <c r="W142">
        <f t="shared" si="39"/>
        <v>3.1401638792197539E-3</v>
      </c>
      <c r="AB142" t="s">
        <v>64</v>
      </c>
      <c r="AE142" t="s">
        <v>70</v>
      </c>
      <c r="AG142" t="s">
        <v>34</v>
      </c>
    </row>
    <row r="143" spans="1:33" s="103" customFormat="1" x14ac:dyDescent="0.2">
      <c r="A143" s="113" t="s">
        <v>209</v>
      </c>
      <c r="B143" s="5" t="s">
        <v>84</v>
      </c>
      <c r="C143" s="10">
        <v>53076.295599999998</v>
      </c>
      <c r="D143" s="10" t="s">
        <v>203</v>
      </c>
      <c r="E143">
        <f t="shared" si="32"/>
        <v>-6496.4692155854173</v>
      </c>
      <c r="F143">
        <f t="shared" si="33"/>
        <v>-6496.5</v>
      </c>
      <c r="G143">
        <f t="shared" si="34"/>
        <v>1.0538049995375331E-2</v>
      </c>
      <c r="H143"/>
      <c r="I143"/>
      <c r="J143"/>
      <c r="K143"/>
      <c r="L143"/>
      <c r="M143">
        <f>G143</f>
        <v>1.0538049995375331E-2</v>
      </c>
      <c r="N143"/>
      <c r="O143"/>
      <c r="P143" s="55">
        <f t="shared" si="35"/>
        <v>5.2599901814573535E-3</v>
      </c>
      <c r="Q143" s="2">
        <f t="shared" si="37"/>
        <v>38057.795599999998</v>
      </c>
      <c r="R143"/>
      <c r="S143" s="55">
        <f t="shared" si="36"/>
        <v>2.7857915399295882E-5</v>
      </c>
      <c r="T143">
        <v>1</v>
      </c>
      <c r="U143">
        <f t="shared" si="38"/>
        <v>2.7857915399295882E-5</v>
      </c>
      <c r="V143"/>
      <c r="W143">
        <f t="shared" si="39"/>
        <v>5.278059813917978E-3</v>
      </c>
      <c r="AB143" s="103">
        <v>-11759</v>
      </c>
      <c r="AC143" s="103">
        <v>6.8300000000000001E-3</v>
      </c>
      <c r="AD143" s="103">
        <v>-2.65E-3</v>
      </c>
    </row>
    <row r="144" spans="1:33" x14ac:dyDescent="0.2">
      <c r="A144" s="113" t="s">
        <v>209</v>
      </c>
      <c r="B144" s="12" t="s">
        <v>84</v>
      </c>
      <c r="C144" s="13">
        <v>53077.322</v>
      </c>
      <c r="D144" s="13" t="s">
        <v>203</v>
      </c>
      <c r="E144">
        <f t="shared" si="32"/>
        <v>-6493.4708313359251</v>
      </c>
      <c r="F144">
        <f t="shared" si="33"/>
        <v>-6493.5</v>
      </c>
      <c r="G144">
        <f t="shared" si="34"/>
        <v>9.9849499965785071E-3</v>
      </c>
      <c r="M144">
        <f>G144</f>
        <v>9.9849499965785071E-3</v>
      </c>
      <c r="P144" s="55">
        <f t="shared" si="35"/>
        <v>5.2562026130954353E-3</v>
      </c>
      <c r="Q144" s="2">
        <f t="shared" si="37"/>
        <v>38058.822</v>
      </c>
      <c r="S144" s="55">
        <f t="shared" si="36"/>
        <v>2.2361051816797999E-5</v>
      </c>
      <c r="T144">
        <v>1</v>
      </c>
      <c r="U144">
        <f t="shared" si="38"/>
        <v>2.2361051816797999E-5</v>
      </c>
      <c r="W144">
        <f t="shared" si="39"/>
        <v>4.7287473834830718E-3</v>
      </c>
    </row>
    <row r="145" spans="1:37" x14ac:dyDescent="0.2">
      <c r="A145" s="11" t="s">
        <v>91</v>
      </c>
      <c r="B145" s="12" t="s">
        <v>83</v>
      </c>
      <c r="C145" s="13">
        <v>53110.355900000002</v>
      </c>
      <c r="D145" s="13" t="s">
        <v>203</v>
      </c>
      <c r="E145">
        <f t="shared" si="32"/>
        <v>-6396.9701245363576</v>
      </c>
      <c r="F145">
        <f t="shared" si="33"/>
        <v>-6397</v>
      </c>
      <c r="G145">
        <f t="shared" si="34"/>
        <v>1.0226899998087902E-2</v>
      </c>
      <c r="K145">
        <f>+G145</f>
        <v>1.0226899998087902E-2</v>
      </c>
      <c r="L145" s="103"/>
      <c r="P145" s="55">
        <f t="shared" si="35"/>
        <v>5.1337132349812305E-3</v>
      </c>
      <c r="Q145" s="2">
        <f t="shared" si="37"/>
        <v>38091.855900000002</v>
      </c>
      <c r="S145" s="55">
        <f t="shared" si="36"/>
        <v>2.5940551403885011E-5</v>
      </c>
      <c r="T145">
        <v>1</v>
      </c>
      <c r="U145">
        <f t="shared" si="38"/>
        <v>2.5940551403885011E-5</v>
      </c>
      <c r="W145">
        <f t="shared" si="39"/>
        <v>5.0931867631066711E-3</v>
      </c>
    </row>
    <row r="146" spans="1:37" s="103" customFormat="1" x14ac:dyDescent="0.2">
      <c r="A146" s="11" t="s">
        <v>250</v>
      </c>
      <c r="B146" s="12" t="s">
        <v>83</v>
      </c>
      <c r="C146" s="13">
        <v>53163.413699999997</v>
      </c>
      <c r="D146" s="13" t="s">
        <v>203</v>
      </c>
      <c r="E146">
        <f t="shared" si="32"/>
        <v>-6241.9743413793813</v>
      </c>
      <c r="F146">
        <f t="shared" si="33"/>
        <v>-6242</v>
      </c>
      <c r="G146">
        <f t="shared" si="34"/>
        <v>8.7833999932627194E-3</v>
      </c>
      <c r="H146"/>
      <c r="I146"/>
      <c r="J146">
        <f>+G146</f>
        <v>8.7833999932627194E-3</v>
      </c>
      <c r="K146"/>
      <c r="L146"/>
      <c r="M146"/>
      <c r="N146"/>
      <c r="O146"/>
      <c r="P146" s="55">
        <f t="shared" si="35"/>
        <v>4.9343056070349309E-3</v>
      </c>
      <c r="Q146" s="2">
        <f t="shared" si="37"/>
        <v>38144.913699999997</v>
      </c>
      <c r="R146"/>
      <c r="S146" s="55">
        <f t="shared" si="36"/>
        <v>1.4815527594090276E-5</v>
      </c>
      <c r="T146">
        <v>1</v>
      </c>
      <c r="U146">
        <f t="shared" si="38"/>
        <v>1.4815527594090276E-5</v>
      </c>
      <c r="V146"/>
      <c r="W146">
        <f t="shared" si="39"/>
        <v>3.8490943862277884E-3</v>
      </c>
      <c r="AB146" s="103">
        <v>-9642</v>
      </c>
      <c r="AC146" s="103">
        <v>1.056E-2</v>
      </c>
      <c r="AD146" s="103">
        <v>1.98E-3</v>
      </c>
    </row>
    <row r="147" spans="1:37" x14ac:dyDescent="0.2">
      <c r="A147" s="11" t="s">
        <v>251</v>
      </c>
      <c r="B147" s="12" t="s">
        <v>84</v>
      </c>
      <c r="C147" s="13">
        <v>53413.818500000001</v>
      </c>
      <c r="D147" s="13" t="s">
        <v>203</v>
      </c>
      <c r="E147">
        <f t="shared" si="32"/>
        <v>-5510.4760869800211</v>
      </c>
      <c r="F147">
        <f t="shared" si="33"/>
        <v>-5510.5</v>
      </c>
      <c r="G147">
        <f t="shared" si="34"/>
        <v>8.1858499979716726E-3</v>
      </c>
      <c r="I147">
        <f>+G147</f>
        <v>8.1858499979716726E-3</v>
      </c>
      <c r="P147" s="55">
        <f t="shared" si="35"/>
        <v>3.9489306740164969E-3</v>
      </c>
      <c r="Q147" s="2">
        <f t="shared" si="37"/>
        <v>38395.318500000001</v>
      </c>
      <c r="S147" s="55">
        <f t="shared" si="36"/>
        <v>1.7951485357704783E-5</v>
      </c>
      <c r="T147">
        <v>1</v>
      </c>
      <c r="U147">
        <f t="shared" si="38"/>
        <v>1.7951485357704783E-5</v>
      </c>
      <c r="W147">
        <f t="shared" si="39"/>
        <v>4.2369193239551756E-3</v>
      </c>
      <c r="AB147" t="s">
        <v>210</v>
      </c>
      <c r="AH147" s="96" t="s">
        <v>203</v>
      </c>
      <c r="AI147" s="96" t="s">
        <v>159</v>
      </c>
      <c r="AJ147" s="97" t="s">
        <v>31</v>
      </c>
      <c r="AK147" s="96" t="s">
        <v>204</v>
      </c>
    </row>
    <row r="148" spans="1:37" s="103" customFormat="1" x14ac:dyDescent="0.2">
      <c r="A148" s="11" t="s">
        <v>251</v>
      </c>
      <c r="B148" s="12" t="s">
        <v>83</v>
      </c>
      <c r="C148" s="13">
        <v>53420.835599999999</v>
      </c>
      <c r="D148" s="13" t="s">
        <v>203</v>
      </c>
      <c r="E148">
        <f t="shared" si="32"/>
        <v>-5489.9772930234203</v>
      </c>
      <c r="F148">
        <f t="shared" si="33"/>
        <v>-5490</v>
      </c>
      <c r="G148">
        <f t="shared" si="34"/>
        <v>7.7729999975417741E-3</v>
      </c>
      <c r="H148"/>
      <c r="I148">
        <f>+G148</f>
        <v>7.7729999975417741E-3</v>
      </c>
      <c r="J148"/>
      <c r="K148"/>
      <c r="L148"/>
      <c r="M148"/>
      <c r="N148"/>
      <c r="O148"/>
      <c r="P148" s="55">
        <f t="shared" si="35"/>
        <v>3.9202628078978258E-3</v>
      </c>
      <c r="Q148" s="2">
        <f t="shared" si="37"/>
        <v>38402.335599999999</v>
      </c>
      <c r="R148"/>
      <c r="S148" s="55">
        <f t="shared" si="36"/>
        <v>1.4843583852465549E-5</v>
      </c>
      <c r="T148">
        <v>1</v>
      </c>
      <c r="U148">
        <f t="shared" si="38"/>
        <v>1.4843583852465549E-5</v>
      </c>
      <c r="V148"/>
      <c r="W148">
        <f t="shared" si="39"/>
        <v>3.8527371896439483E-3</v>
      </c>
      <c r="AB148" s="103">
        <v>-9503</v>
      </c>
      <c r="AC148" s="103">
        <v>1.055E-2</v>
      </c>
      <c r="AD148" s="103">
        <v>2.0899999999999998E-3</v>
      </c>
    </row>
    <row r="149" spans="1:37" x14ac:dyDescent="0.2">
      <c r="A149" s="11" t="s">
        <v>250</v>
      </c>
      <c r="B149" s="12" t="s">
        <v>83</v>
      </c>
      <c r="C149" s="13">
        <v>53460.543299999998</v>
      </c>
      <c r="D149" s="13" t="s">
        <v>203</v>
      </c>
      <c r="E149">
        <f t="shared" ref="E149:E180" si="41">+(C149-C$7)/C$8</f>
        <v>-5373.9806618238099</v>
      </c>
      <c r="F149">
        <f t="shared" ref="F149:F180" si="42">ROUND(2*E149,0)/2</f>
        <v>-5374</v>
      </c>
      <c r="G149">
        <f t="shared" ref="G149:G180" si="43">+C149-(C$7+F149*C$8)</f>
        <v>6.61979999858886E-3</v>
      </c>
      <c r="J149">
        <f>+G149</f>
        <v>6.61979999858886E-3</v>
      </c>
      <c r="P149" s="55">
        <f t="shared" ref="P149:P180" si="44">+D$11+D$12*F149+D$13*F149^2</f>
        <v>3.756962962697574E-3</v>
      </c>
      <c r="Q149" s="2">
        <f t="shared" si="37"/>
        <v>38442.043299999998</v>
      </c>
      <c r="S149" s="55">
        <f t="shared" ref="S149:S180" si="45">+(P149-G149)^2</f>
        <v>8.1958358940708055E-6</v>
      </c>
      <c r="T149">
        <v>1</v>
      </c>
      <c r="U149">
        <f t="shared" si="38"/>
        <v>8.1958358940708055E-6</v>
      </c>
      <c r="W149">
        <f t="shared" si="39"/>
        <v>2.8628370358912861E-3</v>
      </c>
      <c r="AB149" t="s">
        <v>210</v>
      </c>
      <c r="AH149" s="96" t="s">
        <v>203</v>
      </c>
      <c r="AI149" s="96" t="s">
        <v>159</v>
      </c>
      <c r="AJ149" s="97" t="s">
        <v>117</v>
      </c>
      <c r="AK149" s="96" t="s">
        <v>204</v>
      </c>
    </row>
    <row r="150" spans="1:37" x14ac:dyDescent="0.2">
      <c r="A150" s="11" t="s">
        <v>94</v>
      </c>
      <c r="B150" s="12" t="s">
        <v>84</v>
      </c>
      <c r="C150" s="13">
        <v>53502.478199999998</v>
      </c>
      <c r="D150" s="13" t="s">
        <v>203</v>
      </c>
      <c r="E150">
        <f t="shared" si="41"/>
        <v>-5251.477793873948</v>
      </c>
      <c r="F150">
        <f t="shared" si="42"/>
        <v>-5251.5</v>
      </c>
      <c r="G150">
        <f t="shared" si="43"/>
        <v>7.6015499944332987E-3</v>
      </c>
      <c r="K150">
        <f>+G150</f>
        <v>7.6015499944332987E-3</v>
      </c>
      <c r="L150" s="103"/>
      <c r="P150" s="55">
        <f t="shared" si="44"/>
        <v>3.5825168308714068E-3</v>
      </c>
      <c r="Q150" s="2">
        <f t="shared" si="37"/>
        <v>38483.978199999998</v>
      </c>
      <c r="S150" s="55">
        <f t="shared" si="45"/>
        <v>1.6152627569810304E-5</v>
      </c>
      <c r="T150">
        <v>1</v>
      </c>
      <c r="U150">
        <f t="shared" si="38"/>
        <v>1.6152627569810304E-5</v>
      </c>
      <c r="W150">
        <f t="shared" si="39"/>
        <v>4.0190331635618914E-3</v>
      </c>
    </row>
    <row r="151" spans="1:37" x14ac:dyDescent="0.2">
      <c r="A151" s="11" t="s">
        <v>252</v>
      </c>
      <c r="B151" s="12" t="s">
        <v>84</v>
      </c>
      <c r="C151" s="13">
        <v>53517.1996</v>
      </c>
      <c r="D151" s="13" t="s">
        <v>203</v>
      </c>
      <c r="E151">
        <f t="shared" si="41"/>
        <v>-5208.4727140898704</v>
      </c>
      <c r="F151">
        <f t="shared" si="42"/>
        <v>-5208.5</v>
      </c>
      <c r="G151">
        <f t="shared" si="43"/>
        <v>9.3404500003089197E-3</v>
      </c>
      <c r="M151">
        <f>G151</f>
        <v>9.3404500003089197E-3</v>
      </c>
      <c r="P151" s="55">
        <f t="shared" si="44"/>
        <v>3.520796525459554E-3</v>
      </c>
      <c r="Q151" s="2">
        <f t="shared" si="37"/>
        <v>38498.6996</v>
      </c>
      <c r="S151" s="55">
        <f t="shared" si="45"/>
        <v>3.38683665673263E-5</v>
      </c>
      <c r="T151">
        <v>1</v>
      </c>
      <c r="U151">
        <f t="shared" si="38"/>
        <v>3.38683665673263E-5</v>
      </c>
      <c r="W151">
        <f t="shared" si="39"/>
        <v>5.8196534748493657E-3</v>
      </c>
    </row>
    <row r="152" spans="1:37" s="103" customFormat="1" x14ac:dyDescent="0.2">
      <c r="A152" s="11" t="s">
        <v>252</v>
      </c>
      <c r="B152" s="12" t="s">
        <v>83</v>
      </c>
      <c r="C152" s="13">
        <v>53522.161899999999</v>
      </c>
      <c r="D152" s="13" t="s">
        <v>203</v>
      </c>
      <c r="E152">
        <f t="shared" si="41"/>
        <v>-5193.9765311580522</v>
      </c>
      <c r="F152">
        <f t="shared" si="42"/>
        <v>-5194</v>
      </c>
      <c r="G152">
        <f t="shared" si="43"/>
        <v>8.0337999970652163E-3</v>
      </c>
      <c r="H152"/>
      <c r="I152"/>
      <c r="J152"/>
      <c r="K152"/>
      <c r="L152"/>
      <c r="M152">
        <f>G152</f>
        <v>8.0337999970652163E-3</v>
      </c>
      <c r="N152"/>
      <c r="O152"/>
      <c r="P152" s="55">
        <f t="shared" si="44"/>
        <v>3.4999269079524979E-3</v>
      </c>
      <c r="Q152" s="2">
        <f t="shared" si="37"/>
        <v>38503.661899999999</v>
      </c>
      <c r="R152"/>
      <c r="S152" s="55">
        <f t="shared" si="45"/>
        <v>2.05560051881805E-5</v>
      </c>
      <c r="T152">
        <v>1</v>
      </c>
      <c r="U152">
        <f t="shared" si="38"/>
        <v>2.05560051881805E-5</v>
      </c>
      <c r="V152"/>
      <c r="W152">
        <f t="shared" si="39"/>
        <v>4.533873089112718E-3</v>
      </c>
      <c r="AB152" s="103">
        <v>-8368</v>
      </c>
      <c r="AC152" s="103">
        <v>8.5100000000000002E-3</v>
      </c>
      <c r="AD152" s="103">
        <v>1.1199999999999999E-3</v>
      </c>
    </row>
    <row r="153" spans="1:37" x14ac:dyDescent="0.2">
      <c r="A153" s="11" t="s">
        <v>252</v>
      </c>
      <c r="B153" s="12" t="s">
        <v>83</v>
      </c>
      <c r="C153" s="13">
        <v>53527.981099999997</v>
      </c>
      <c r="D153" s="13" t="s">
        <v>203</v>
      </c>
      <c r="E153">
        <f t="shared" si="41"/>
        <v>-5176.9771180397756</v>
      </c>
      <c r="F153">
        <f t="shared" si="42"/>
        <v>-5177</v>
      </c>
      <c r="G153">
        <f t="shared" si="43"/>
        <v>7.8328999952645972E-3</v>
      </c>
      <c r="M153">
        <f>G153</f>
        <v>7.8328999952645972E-3</v>
      </c>
      <c r="P153" s="55">
        <f t="shared" si="44"/>
        <v>3.4754224986517116E-3</v>
      </c>
      <c r="Q153" s="2">
        <f t="shared" ref="Q153:Q184" si="46">+C153-15018.5</f>
        <v>38509.481099999997</v>
      </c>
      <c r="S153" s="55">
        <f t="shared" si="45"/>
        <v>1.8987610133487702E-5</v>
      </c>
      <c r="T153">
        <v>1</v>
      </c>
      <c r="U153">
        <f t="shared" si="38"/>
        <v>1.8987610133487702E-5</v>
      </c>
      <c r="W153">
        <f t="shared" si="39"/>
        <v>4.3574774966128856E-3</v>
      </c>
    </row>
    <row r="154" spans="1:37" x14ac:dyDescent="0.2">
      <c r="A154" s="11" t="s">
        <v>252</v>
      </c>
      <c r="B154" s="104" t="s">
        <v>83</v>
      </c>
      <c r="C154" s="105">
        <v>53553.996800000001</v>
      </c>
      <c r="D154" s="105" t="s">
        <v>203</v>
      </c>
      <c r="E154">
        <f t="shared" si="41"/>
        <v>-5100.9784185860126</v>
      </c>
      <c r="F154">
        <f t="shared" si="42"/>
        <v>-5101</v>
      </c>
      <c r="G154">
        <f t="shared" si="43"/>
        <v>7.3876999958883971E-3</v>
      </c>
      <c r="M154">
        <f>G154</f>
        <v>7.3876999958883971E-3</v>
      </c>
      <c r="P154" s="55">
        <f t="shared" si="44"/>
        <v>3.3653905349077542E-3</v>
      </c>
      <c r="Q154" s="2">
        <f t="shared" si="46"/>
        <v>38535.496800000001</v>
      </c>
      <c r="R154" s="103"/>
      <c r="S154" s="55">
        <f t="shared" si="45"/>
        <v>1.6178973399894387E-5</v>
      </c>
      <c r="T154">
        <v>1</v>
      </c>
      <c r="U154">
        <f t="shared" si="38"/>
        <v>1.6178973399894387E-5</v>
      </c>
      <c r="W154">
        <f t="shared" si="39"/>
        <v>4.0223094609806425E-3</v>
      </c>
    </row>
    <row r="155" spans="1:37" s="103" customFormat="1" x14ac:dyDescent="0.2">
      <c r="A155" s="11" t="s">
        <v>251</v>
      </c>
      <c r="B155" s="12" t="s">
        <v>83</v>
      </c>
      <c r="C155" s="13">
        <v>53875.773300000001</v>
      </c>
      <c r="D155" s="13" t="s">
        <v>203</v>
      </c>
      <c r="E155">
        <f t="shared" si="41"/>
        <v>-4160.9846642461116</v>
      </c>
      <c r="F155">
        <f t="shared" si="42"/>
        <v>-4161</v>
      </c>
      <c r="G155">
        <f t="shared" si="43"/>
        <v>5.2496999996947125E-3</v>
      </c>
      <c r="H155"/>
      <c r="I155">
        <f>+G155</f>
        <v>5.2496999996947125E-3</v>
      </c>
      <c r="J155"/>
      <c r="K155"/>
      <c r="L155"/>
      <c r="M155"/>
      <c r="N155"/>
      <c r="O155"/>
      <c r="P155" s="55">
        <f t="shared" si="44"/>
        <v>1.9392267539766843E-3</v>
      </c>
      <c r="Q155" s="2">
        <f t="shared" si="46"/>
        <v>38857.273300000001</v>
      </c>
      <c r="R155"/>
      <c r="S155" s="55">
        <f t="shared" si="45"/>
        <v>1.0959233110614855E-5</v>
      </c>
      <c r="T155">
        <v>1</v>
      </c>
      <c r="U155">
        <f t="shared" si="38"/>
        <v>1.0959233110614855E-5</v>
      </c>
      <c r="V155"/>
      <c r="W155">
        <f t="shared" si="39"/>
        <v>3.3104732457180279E-3</v>
      </c>
      <c r="AB155" s="103">
        <v>-7546.5</v>
      </c>
      <c r="AC155" s="103">
        <v>1.0919999999999999E-2</v>
      </c>
      <c r="AD155" s="103">
        <v>4.4200000000000003E-3</v>
      </c>
    </row>
    <row r="156" spans="1:37" x14ac:dyDescent="0.2">
      <c r="A156" s="13" t="s">
        <v>253</v>
      </c>
      <c r="B156" s="14" t="s">
        <v>83</v>
      </c>
      <c r="C156" s="13">
        <v>54097.249799999998</v>
      </c>
      <c r="D156" s="13" t="s">
        <v>203</v>
      </c>
      <c r="E156">
        <f t="shared" si="41"/>
        <v>-3513.993579648391</v>
      </c>
      <c r="F156">
        <f t="shared" si="42"/>
        <v>-3514</v>
      </c>
      <c r="G156">
        <f t="shared" si="43"/>
        <v>2.1977999931550585E-3</v>
      </c>
      <c r="M156">
        <f>G156</f>
        <v>2.1977999931550585E-3</v>
      </c>
      <c r="P156" s="55">
        <f t="shared" si="44"/>
        <v>8.8745770861421692E-4</v>
      </c>
      <c r="Q156" s="2">
        <f t="shared" si="46"/>
        <v>39078.749799999998</v>
      </c>
      <c r="S156" s="55">
        <f t="shared" si="45"/>
        <v>1.7169969026557117E-6</v>
      </c>
      <c r="T156">
        <v>1</v>
      </c>
      <c r="U156">
        <f t="shared" si="38"/>
        <v>1.7169969026557117E-6</v>
      </c>
      <c r="W156">
        <f t="shared" si="39"/>
        <v>1.3103422845408416E-3</v>
      </c>
    </row>
    <row r="157" spans="1:37" x14ac:dyDescent="0.2">
      <c r="A157" s="11" t="s">
        <v>100</v>
      </c>
      <c r="B157" s="104" t="s">
        <v>84</v>
      </c>
      <c r="C157" s="105">
        <v>54201.485500000003</v>
      </c>
      <c r="D157" s="105" t="s">
        <v>203</v>
      </c>
      <c r="E157">
        <f t="shared" si="41"/>
        <v>-3209.4936954764516</v>
      </c>
      <c r="F157">
        <f t="shared" si="42"/>
        <v>-3209.5</v>
      </c>
      <c r="G157">
        <f t="shared" si="43"/>
        <v>2.1581500041065738E-3</v>
      </c>
      <c r="K157">
        <f>+G157</f>
        <v>2.1581500041065738E-3</v>
      </c>
      <c r="L157" s="103"/>
      <c r="P157" s="55">
        <f t="shared" si="44"/>
        <v>3.726671679718629E-4</v>
      </c>
      <c r="Q157" s="2">
        <f t="shared" si="46"/>
        <v>39182.985500000003</v>
      </c>
      <c r="R157" s="103"/>
      <c r="S157" s="55">
        <f t="shared" si="45"/>
        <v>3.1879489581316509E-6</v>
      </c>
      <c r="T157">
        <v>1</v>
      </c>
      <c r="U157">
        <f t="shared" si="38"/>
        <v>3.1879489581316509E-6</v>
      </c>
      <c r="W157">
        <f t="shared" si="39"/>
        <v>1.7854828361347109E-3</v>
      </c>
    </row>
    <row r="158" spans="1:37" s="103" customFormat="1" x14ac:dyDescent="0.2">
      <c r="A158" s="112" t="s">
        <v>251</v>
      </c>
      <c r="B158" s="5" t="s">
        <v>84</v>
      </c>
      <c r="C158" s="98">
        <v>54209.701099999998</v>
      </c>
      <c r="D158" s="99" t="s">
        <v>203</v>
      </c>
      <c r="E158">
        <f t="shared" si="41"/>
        <v>-3185.4937679237837</v>
      </c>
      <c r="F158">
        <f t="shared" si="42"/>
        <v>-3185.5</v>
      </c>
      <c r="G158">
        <f t="shared" si="43"/>
        <v>2.1333499971660785E-3</v>
      </c>
      <c r="H158"/>
      <c r="I158">
        <f>+G158</f>
        <v>2.1333499971660785E-3</v>
      </c>
      <c r="J158"/>
      <c r="K158"/>
      <c r="L158"/>
      <c r="M158"/>
      <c r="N158"/>
      <c r="O158"/>
      <c r="P158" s="55">
        <f t="shared" si="44"/>
        <v>3.3155396045264662E-4</v>
      </c>
      <c r="Q158" s="2">
        <f t="shared" si="46"/>
        <v>39191.201099999998</v>
      </c>
      <c r="R158"/>
      <c r="S158" s="55">
        <f t="shared" si="45"/>
        <v>3.2464689579162306E-6</v>
      </c>
      <c r="T158">
        <v>1</v>
      </c>
      <c r="U158">
        <f t="shared" si="38"/>
        <v>3.2464689579162306E-6</v>
      </c>
      <c r="V158"/>
      <c r="W158">
        <f t="shared" si="39"/>
        <v>1.8017960367134318E-3</v>
      </c>
      <c r="AB158" s="103">
        <v>-7320</v>
      </c>
      <c r="AC158" s="103">
        <v>1.0059999999999999E-2</v>
      </c>
      <c r="AD158" s="103">
        <v>3.82E-3</v>
      </c>
    </row>
    <row r="159" spans="1:37" x14ac:dyDescent="0.2">
      <c r="A159" s="11" t="s">
        <v>251</v>
      </c>
      <c r="B159" s="104" t="s">
        <v>83</v>
      </c>
      <c r="C159" s="105">
        <v>54245.814599999998</v>
      </c>
      <c r="D159" s="105" t="s">
        <v>203</v>
      </c>
      <c r="E159">
        <f t="shared" si="41"/>
        <v>-3079.9967398706053</v>
      </c>
      <c r="F159">
        <f t="shared" si="42"/>
        <v>-3080</v>
      </c>
      <c r="G159">
        <f t="shared" si="43"/>
        <v>1.1159999994561076E-3</v>
      </c>
      <c r="I159">
        <f>+G159</f>
        <v>1.1159999994561076E-3</v>
      </c>
      <c r="P159" s="55">
        <f t="shared" si="44"/>
        <v>1.4989383629752722E-4</v>
      </c>
      <c r="Q159" s="2">
        <f t="shared" si="46"/>
        <v>39227.314599999998</v>
      </c>
      <c r="R159" s="103"/>
      <c r="S159" s="55">
        <f t="shared" si="45"/>
        <v>9.3336111849299352E-7</v>
      </c>
      <c r="T159">
        <v>1</v>
      </c>
      <c r="U159">
        <f t="shared" si="38"/>
        <v>9.3336111849299352E-7</v>
      </c>
      <c r="W159">
        <f t="shared" si="39"/>
        <v>9.6610616315858039E-4</v>
      </c>
    </row>
    <row r="160" spans="1:37" s="103" customFormat="1" x14ac:dyDescent="0.2">
      <c r="A160" s="93" t="s">
        <v>211</v>
      </c>
      <c r="B160" s="101" t="s">
        <v>83</v>
      </c>
      <c r="C160" s="94">
        <v>54554.671999999999</v>
      </c>
      <c r="D160" s="94">
        <v>4.0000000000000002E-4</v>
      </c>
      <c r="E160">
        <f t="shared" si="41"/>
        <v>-2177.7430731744316</v>
      </c>
      <c r="F160">
        <f t="shared" si="42"/>
        <v>-2177.5</v>
      </c>
      <c r="G160">
        <f t="shared" si="43"/>
        <v>-8.3208250005554873E-2</v>
      </c>
      <c r="H160"/>
      <c r="I160"/>
      <c r="J160"/>
      <c r="K160"/>
      <c r="L160"/>
      <c r="M160"/>
      <c r="N160">
        <f>G160</f>
        <v>-8.3208250005554873E-2</v>
      </c>
      <c r="O160"/>
      <c r="P160" s="55">
        <f t="shared" si="44"/>
        <v>-1.4662642825842907E-3</v>
      </c>
      <c r="Q160" s="2">
        <f t="shared" si="46"/>
        <v>39536.171999999999</v>
      </c>
      <c r="R160"/>
      <c r="S160" s="55">
        <f t="shared" si="45"/>
        <v>6.6817522299343277E-3</v>
      </c>
      <c r="T160">
        <v>1</v>
      </c>
      <c r="U160">
        <f t="shared" si="38"/>
        <v>6.6817522299343277E-3</v>
      </c>
      <c r="V160"/>
      <c r="W160">
        <f t="shared" si="39"/>
        <v>-8.1741985722970589E-2</v>
      </c>
      <c r="AB160" s="103">
        <v>-7320</v>
      </c>
      <c r="AC160" s="103">
        <v>1.176E-2</v>
      </c>
      <c r="AD160" s="103">
        <v>5.5199999999999997E-3</v>
      </c>
    </row>
    <row r="161" spans="1:37" x14ac:dyDescent="0.2">
      <c r="A161" s="112" t="s">
        <v>254</v>
      </c>
      <c r="B161" s="5" t="s">
        <v>84</v>
      </c>
      <c r="C161" s="98">
        <v>54555.438300000002</v>
      </c>
      <c r="D161" s="99" t="s">
        <v>203</v>
      </c>
      <c r="E161">
        <f t="shared" si="41"/>
        <v>-2175.5045094074899</v>
      </c>
      <c r="F161">
        <f t="shared" si="42"/>
        <v>-2175.5</v>
      </c>
      <c r="G161">
        <f t="shared" si="43"/>
        <v>-1.5436500034411438E-3</v>
      </c>
      <c r="K161">
        <f>G161</f>
        <v>-1.5436500034411438E-3</v>
      </c>
      <c r="P161" s="55">
        <f t="shared" si="44"/>
        <v>-1.4699693755408634E-3</v>
      </c>
      <c r="Q161" s="2">
        <f t="shared" si="46"/>
        <v>39536.938300000002</v>
      </c>
      <c r="S161" s="55">
        <f t="shared" si="45"/>
        <v>5.4288349277795776E-9</v>
      </c>
      <c r="T161">
        <v>1</v>
      </c>
      <c r="U161">
        <f t="shared" si="38"/>
        <v>5.4288349277795776E-9</v>
      </c>
      <c r="W161">
        <f t="shared" si="39"/>
        <v>-7.3680627900280394E-5</v>
      </c>
    </row>
    <row r="162" spans="1:37" s="103" customFormat="1" x14ac:dyDescent="0.2">
      <c r="A162" s="13" t="s">
        <v>255</v>
      </c>
      <c r="B162" s="12" t="s">
        <v>84</v>
      </c>
      <c r="C162" s="13">
        <v>54557.492200000001</v>
      </c>
      <c r="D162" s="13" t="s">
        <v>203</v>
      </c>
      <c r="E162">
        <f t="shared" si="41"/>
        <v>-2169.5045275193229</v>
      </c>
      <c r="F162">
        <f t="shared" si="42"/>
        <v>-2169.5</v>
      </c>
      <c r="G162">
        <f t="shared" si="43"/>
        <v>-1.5498499997192994E-3</v>
      </c>
      <c r="H162"/>
      <c r="I162"/>
      <c r="J162"/>
      <c r="K162"/>
      <c r="L162"/>
      <c r="M162">
        <f>G162</f>
        <v>-1.5498499997192994E-3</v>
      </c>
      <c r="N162"/>
      <c r="O162"/>
      <c r="P162" s="55">
        <f t="shared" si="44"/>
        <v>-1.4810879334585345E-3</v>
      </c>
      <c r="Q162" s="2">
        <f t="shared" si="46"/>
        <v>39538.992200000001</v>
      </c>
      <c r="R162"/>
      <c r="S162" s="55">
        <f t="shared" si="45"/>
        <v>4.7282217564498198E-9</v>
      </c>
      <c r="T162">
        <v>1</v>
      </c>
      <c r="U162">
        <f t="shared" ref="U162:U193" si="47">+T162*S162</f>
        <v>4.7282217564498198E-9</v>
      </c>
      <c r="V162"/>
      <c r="W162">
        <f t="shared" ref="W162:W193" si="48">+G162-P162</f>
        <v>-6.8762066260764877E-5</v>
      </c>
      <c r="AB162" s="103">
        <v>-6631</v>
      </c>
      <c r="AC162" s="103">
        <v>8.5699999999999995E-3</v>
      </c>
      <c r="AD162" s="103">
        <v>3.1700000000000001E-3</v>
      </c>
    </row>
    <row r="163" spans="1:37" s="7" customFormat="1" x14ac:dyDescent="0.2">
      <c r="A163" s="11" t="s">
        <v>256</v>
      </c>
      <c r="B163" s="12" t="s">
        <v>83</v>
      </c>
      <c r="C163" s="13">
        <v>54560.743499999997</v>
      </c>
      <c r="D163" s="13" t="s">
        <v>203</v>
      </c>
      <c r="E163">
        <f t="shared" si="41"/>
        <v>-2160.0066254242915</v>
      </c>
      <c r="F163">
        <f t="shared" si="42"/>
        <v>-2160</v>
      </c>
      <c r="G163">
        <f t="shared" si="43"/>
        <v>-2.2680000038235448E-3</v>
      </c>
      <c r="H163" s="10"/>
      <c r="I163">
        <f>+G163</f>
        <v>-2.2680000038235448E-3</v>
      </c>
      <c r="J163" s="5"/>
      <c r="K163"/>
      <c r="L163"/>
      <c r="M163"/>
      <c r="N163"/>
      <c r="O163"/>
      <c r="P163" s="55">
        <f t="shared" si="44"/>
        <v>-1.4987023759909098E-3</v>
      </c>
      <c r="Q163" s="2">
        <f t="shared" si="46"/>
        <v>39542.243499999997</v>
      </c>
      <c r="R163"/>
      <c r="S163" s="55">
        <f t="shared" si="45"/>
        <v>5.9181884018891941E-7</v>
      </c>
      <c r="T163">
        <v>1</v>
      </c>
      <c r="U163">
        <f t="shared" si="47"/>
        <v>5.9181884018891941E-7</v>
      </c>
      <c r="V163"/>
      <c r="W163">
        <f t="shared" si="48"/>
        <v>-7.6929762783263501E-4</v>
      </c>
    </row>
    <row r="164" spans="1:37" x14ac:dyDescent="0.2">
      <c r="A164" s="93" t="s">
        <v>211</v>
      </c>
      <c r="B164" s="101" t="s">
        <v>84</v>
      </c>
      <c r="C164" s="94">
        <v>54560.743499999997</v>
      </c>
      <c r="D164" s="94">
        <v>2.0000000000000001E-4</v>
      </c>
      <c r="E164">
        <f t="shared" si="41"/>
        <v>-2160.0066254242915</v>
      </c>
      <c r="F164">
        <f t="shared" si="42"/>
        <v>-2160</v>
      </c>
      <c r="G164">
        <f t="shared" si="43"/>
        <v>-2.2680000038235448E-3</v>
      </c>
      <c r="N164">
        <f>G164</f>
        <v>-2.2680000038235448E-3</v>
      </c>
      <c r="P164" s="55">
        <f t="shared" si="44"/>
        <v>-1.4987023759909098E-3</v>
      </c>
      <c r="Q164" s="2">
        <f t="shared" si="46"/>
        <v>39542.243499999997</v>
      </c>
      <c r="S164" s="55">
        <f t="shared" si="45"/>
        <v>5.9181884018891941E-7</v>
      </c>
      <c r="T164">
        <v>1</v>
      </c>
      <c r="U164">
        <f t="shared" si="47"/>
        <v>5.9181884018891941E-7</v>
      </c>
      <c r="W164">
        <f t="shared" si="48"/>
        <v>-7.6929762783263501E-4</v>
      </c>
      <c r="AB164" t="s">
        <v>210</v>
      </c>
      <c r="AH164" s="96" t="s">
        <v>203</v>
      </c>
      <c r="AI164" s="96" t="s">
        <v>205</v>
      </c>
      <c r="AJ164" s="97" t="s">
        <v>117</v>
      </c>
      <c r="AK164" s="96" t="s">
        <v>204</v>
      </c>
    </row>
    <row r="165" spans="1:37" x14ac:dyDescent="0.2">
      <c r="A165" s="93" t="s">
        <v>211</v>
      </c>
      <c r="B165" s="101" t="s">
        <v>83</v>
      </c>
      <c r="C165" s="94">
        <v>54561.7068</v>
      </c>
      <c r="D165" s="94">
        <v>2.0000000000000001E-4</v>
      </c>
      <c r="E165">
        <f t="shared" si="41"/>
        <v>-2157.1925728643359</v>
      </c>
      <c r="F165">
        <f t="shared" si="42"/>
        <v>-2157</v>
      </c>
      <c r="G165">
        <f t="shared" si="43"/>
        <v>-6.592110000201501E-2</v>
      </c>
      <c r="N165">
        <f>G165</f>
        <v>-6.592110000201501E-2</v>
      </c>
      <c r="P165" s="55">
        <f t="shared" si="44"/>
        <v>-1.5042673932836616E-3</v>
      </c>
      <c r="Q165" s="2">
        <f t="shared" si="46"/>
        <v>39543.2068</v>
      </c>
      <c r="S165" s="55">
        <f t="shared" si="45"/>
        <v>4.1495283233413142E-3</v>
      </c>
      <c r="T165">
        <v>1</v>
      </c>
      <c r="U165">
        <f t="shared" si="47"/>
        <v>4.1495283233413142E-3</v>
      </c>
      <c r="W165">
        <f t="shared" si="48"/>
        <v>-6.441683260873135E-2</v>
      </c>
      <c r="AB165" t="s">
        <v>210</v>
      </c>
      <c r="AH165" s="96" t="s">
        <v>203</v>
      </c>
      <c r="AI165" s="96" t="s">
        <v>205</v>
      </c>
      <c r="AJ165" s="97" t="s">
        <v>117</v>
      </c>
      <c r="AK165" s="96" t="s">
        <v>204</v>
      </c>
    </row>
    <row r="166" spans="1:37" x14ac:dyDescent="0.2">
      <c r="A166" s="11" t="s">
        <v>256</v>
      </c>
      <c r="B166" s="104" t="s">
        <v>84</v>
      </c>
      <c r="C166" s="105">
        <v>54565.707999999999</v>
      </c>
      <c r="D166" s="105" t="s">
        <v>203</v>
      </c>
      <c r="E166">
        <f t="shared" si="41"/>
        <v>-2145.5040157140666</v>
      </c>
      <c r="F166">
        <f t="shared" si="42"/>
        <v>-2145.5</v>
      </c>
      <c r="G166">
        <f t="shared" si="43"/>
        <v>-1.374650004436262E-3</v>
      </c>
      <c r="I166">
        <f>+G166</f>
        <v>-1.374650004436262E-3</v>
      </c>
      <c r="P166" s="55">
        <f t="shared" si="44"/>
        <v>-1.5256113508485076E-3</v>
      </c>
      <c r="Q166" s="2">
        <f t="shared" si="46"/>
        <v>39547.207999999999</v>
      </c>
      <c r="R166" s="103"/>
      <c r="S166" s="55">
        <f t="shared" si="45"/>
        <v>2.2789328110598047E-8</v>
      </c>
      <c r="T166">
        <v>1</v>
      </c>
      <c r="U166">
        <f t="shared" si="47"/>
        <v>2.2789328110598047E-8</v>
      </c>
      <c r="W166">
        <f t="shared" si="48"/>
        <v>1.509613464122457E-4</v>
      </c>
    </row>
    <row r="167" spans="1:37" x14ac:dyDescent="0.2">
      <c r="A167" s="93" t="s">
        <v>211</v>
      </c>
      <c r="B167" s="101" t="s">
        <v>83</v>
      </c>
      <c r="C167" s="94">
        <v>54565.707999999999</v>
      </c>
      <c r="D167" s="94">
        <v>4.0000000000000002E-4</v>
      </c>
      <c r="E167">
        <f t="shared" si="41"/>
        <v>-2145.5040157140666</v>
      </c>
      <c r="F167">
        <f t="shared" si="42"/>
        <v>-2145.5</v>
      </c>
      <c r="G167">
        <f t="shared" si="43"/>
        <v>-1.374650004436262E-3</v>
      </c>
      <c r="N167">
        <f>G167</f>
        <v>-1.374650004436262E-3</v>
      </c>
      <c r="P167" s="55">
        <f t="shared" si="44"/>
        <v>-1.5256113508485076E-3</v>
      </c>
      <c r="Q167" s="2">
        <f t="shared" si="46"/>
        <v>39547.207999999999</v>
      </c>
      <c r="S167" s="55">
        <f t="shared" si="45"/>
        <v>2.2789328110598047E-8</v>
      </c>
      <c r="T167">
        <v>1</v>
      </c>
      <c r="U167">
        <f t="shared" si="47"/>
        <v>2.2789328110598047E-8</v>
      </c>
      <c r="W167">
        <f t="shared" si="48"/>
        <v>1.509613464122457E-4</v>
      </c>
    </row>
    <row r="168" spans="1:37" s="103" customFormat="1" x14ac:dyDescent="0.2">
      <c r="A168" s="15" t="s">
        <v>255</v>
      </c>
      <c r="B168" s="14" t="s">
        <v>84</v>
      </c>
      <c r="C168" s="13">
        <v>54581.454700000002</v>
      </c>
      <c r="D168" s="13" t="s">
        <v>203</v>
      </c>
      <c r="E168">
        <f t="shared" si="41"/>
        <v>-2099.5037650696995</v>
      </c>
      <c r="F168">
        <f t="shared" si="42"/>
        <v>-2099.5</v>
      </c>
      <c r="G168">
        <f t="shared" si="43"/>
        <v>-1.2888499986729585E-3</v>
      </c>
      <c r="H168"/>
      <c r="I168"/>
      <c r="J168"/>
      <c r="K168"/>
      <c r="L168"/>
      <c r="M168">
        <f>G168</f>
        <v>-1.2888499986729585E-3</v>
      </c>
      <c r="N168"/>
      <c r="O168"/>
      <c r="P168" s="55">
        <f t="shared" si="44"/>
        <v>-1.6111678703127803E-3</v>
      </c>
      <c r="Q168" s="2">
        <f t="shared" si="46"/>
        <v>39562.954700000002</v>
      </c>
      <c r="R168"/>
      <c r="S168" s="55">
        <f t="shared" si="45"/>
        <v>1.0388881037842468E-7</v>
      </c>
      <c r="T168">
        <v>1</v>
      </c>
      <c r="U168">
        <f t="shared" si="47"/>
        <v>1.0388881037842468E-7</v>
      </c>
      <c r="V168"/>
      <c r="W168">
        <f t="shared" si="48"/>
        <v>3.2231787163982187E-4</v>
      </c>
      <c r="AB168" s="103">
        <v>-5510.5</v>
      </c>
      <c r="AC168" s="103">
        <v>8.1899999999999994E-3</v>
      </c>
      <c r="AD168" s="103">
        <v>4.28E-3</v>
      </c>
    </row>
    <row r="169" spans="1:37" s="103" customFormat="1" x14ac:dyDescent="0.2">
      <c r="A169" s="11" t="s">
        <v>255</v>
      </c>
      <c r="B169" s="12" t="s">
        <v>83</v>
      </c>
      <c r="C169" s="13">
        <v>54584.363100000002</v>
      </c>
      <c r="D169" s="13" t="s">
        <v>203</v>
      </c>
      <c r="E169">
        <f t="shared" si="41"/>
        <v>-2091.0075640260484</v>
      </c>
      <c r="F169">
        <f t="shared" si="42"/>
        <v>-2091</v>
      </c>
      <c r="G169">
        <f t="shared" si="43"/>
        <v>-2.5892999983625486E-3</v>
      </c>
      <c r="H169" s="10"/>
      <c r="I169"/>
      <c r="J169"/>
      <c r="K169"/>
      <c r="L169"/>
      <c r="M169">
        <f>G169</f>
        <v>-2.5892999983625486E-3</v>
      </c>
      <c r="N169"/>
      <c r="O169"/>
      <c r="P169" s="55">
        <f t="shared" si="44"/>
        <v>-1.6270088733987267E-3</v>
      </c>
      <c r="Q169" s="2">
        <f t="shared" si="46"/>
        <v>39565.863100000002</v>
      </c>
      <c r="R169"/>
      <c r="S169" s="55">
        <f t="shared" si="45"/>
        <v>9.26004209184138E-7</v>
      </c>
      <c r="T169">
        <v>1</v>
      </c>
      <c r="U169">
        <f t="shared" si="47"/>
        <v>9.26004209184138E-7</v>
      </c>
      <c r="V169"/>
      <c r="W169">
        <f t="shared" si="48"/>
        <v>-9.6229112496382194E-4</v>
      </c>
      <c r="AB169" s="103">
        <v>-5490</v>
      </c>
      <c r="AC169" s="103">
        <v>7.77E-3</v>
      </c>
      <c r="AD169" s="103">
        <v>3.8899999999999998E-3</v>
      </c>
    </row>
    <row r="170" spans="1:37" x14ac:dyDescent="0.2">
      <c r="A170" s="11" t="s">
        <v>255</v>
      </c>
      <c r="B170" s="104" t="s">
        <v>84</v>
      </c>
      <c r="C170" s="105">
        <v>54584.535499999998</v>
      </c>
      <c r="D170" s="105" t="s">
        <v>203</v>
      </c>
      <c r="E170">
        <f t="shared" si="41"/>
        <v>-2090.503938300601</v>
      </c>
      <c r="F170">
        <f t="shared" si="42"/>
        <v>-2090.5</v>
      </c>
      <c r="G170">
        <f t="shared" si="43"/>
        <v>-1.3481500063790008E-3</v>
      </c>
      <c r="M170">
        <f>G170</f>
        <v>-1.3481500063790008E-3</v>
      </c>
      <c r="P170" s="55">
        <f t="shared" si="44"/>
        <v>-1.62794100452041E-3</v>
      </c>
      <c r="Q170" s="2">
        <f t="shared" si="46"/>
        <v>39566.035499999998</v>
      </c>
      <c r="R170" s="103"/>
      <c r="S170" s="55">
        <f t="shared" si="45"/>
        <v>7.8283002640966038E-8</v>
      </c>
      <c r="T170">
        <v>1</v>
      </c>
      <c r="U170">
        <f t="shared" si="47"/>
        <v>7.8283002640966038E-8</v>
      </c>
      <c r="W170">
        <f t="shared" si="48"/>
        <v>2.7979099814140918E-4</v>
      </c>
    </row>
    <row r="171" spans="1:37" x14ac:dyDescent="0.2">
      <c r="A171" s="16" t="s">
        <v>254</v>
      </c>
      <c r="B171" s="12" t="s">
        <v>83</v>
      </c>
      <c r="C171" s="13">
        <v>54597.371500000001</v>
      </c>
      <c r="D171" s="13" t="s">
        <v>203</v>
      </c>
      <c r="E171">
        <f t="shared" si="41"/>
        <v>-2053.0066076045755</v>
      </c>
      <c r="F171">
        <f t="shared" si="42"/>
        <v>-2053</v>
      </c>
      <c r="G171">
        <f t="shared" si="43"/>
        <v>-2.261900001030881E-3</v>
      </c>
      <c r="L171">
        <f>G171</f>
        <v>-2.261900001030881E-3</v>
      </c>
      <c r="P171" s="55">
        <f t="shared" si="44"/>
        <v>-1.6979481853827748E-3</v>
      </c>
      <c r="Q171" s="2">
        <f t="shared" si="46"/>
        <v>39578.871500000001</v>
      </c>
      <c r="S171" s="55">
        <f t="shared" si="45"/>
        <v>3.1804165037279552E-7</v>
      </c>
      <c r="T171">
        <v>1</v>
      </c>
      <c r="U171">
        <f t="shared" si="47"/>
        <v>3.1804165037279552E-7</v>
      </c>
      <c r="W171">
        <f t="shared" si="48"/>
        <v>-5.6395181564810617E-4</v>
      </c>
    </row>
    <row r="172" spans="1:37" s="103" customFormat="1" x14ac:dyDescent="0.2">
      <c r="A172" s="115" t="s">
        <v>212</v>
      </c>
      <c r="B172" s="116" t="s">
        <v>84</v>
      </c>
      <c r="C172" s="117">
        <v>54610.379099999998</v>
      </c>
      <c r="D172" s="117">
        <v>2.0000000000000001E-4</v>
      </c>
      <c r="E172">
        <f t="shared" si="41"/>
        <v>-2015.0079881934344</v>
      </c>
      <c r="F172">
        <f t="shared" si="42"/>
        <v>-2015</v>
      </c>
      <c r="G172">
        <f t="shared" si="43"/>
        <v>-2.7345000053173862E-3</v>
      </c>
      <c r="H172"/>
      <c r="I172"/>
      <c r="J172"/>
      <c r="K172"/>
      <c r="L172"/>
      <c r="M172"/>
      <c r="N172">
        <f>G172</f>
        <v>-2.7345000053173862E-3</v>
      </c>
      <c r="O172"/>
      <c r="P172" s="55">
        <f t="shared" si="44"/>
        <v>-1.7690847867519739E-3</v>
      </c>
      <c r="Q172" s="2">
        <f t="shared" si="46"/>
        <v>39591.879099999998</v>
      </c>
      <c r="R172"/>
      <c r="S172" s="55">
        <f t="shared" si="45"/>
        <v>9.3202654423770293E-7</v>
      </c>
      <c r="T172">
        <v>1</v>
      </c>
      <c r="U172">
        <f t="shared" si="47"/>
        <v>9.3202654423770293E-7</v>
      </c>
      <c r="V172"/>
      <c r="W172">
        <f t="shared" si="48"/>
        <v>-9.6541521856541236E-4</v>
      </c>
      <c r="AB172" s="103">
        <v>-5208.5</v>
      </c>
      <c r="AC172" s="103">
        <v>9.3399999999999993E-3</v>
      </c>
      <c r="AD172" s="103">
        <v>5.8599999999999998E-3</v>
      </c>
    </row>
    <row r="173" spans="1:37" s="7" customFormat="1" x14ac:dyDescent="0.2">
      <c r="A173" s="93" t="s">
        <v>212</v>
      </c>
      <c r="B173" s="101" t="s">
        <v>84</v>
      </c>
      <c r="C173" s="94">
        <v>54610.379099999998</v>
      </c>
      <c r="D173" s="94">
        <v>2.0000000000000001E-4</v>
      </c>
      <c r="E173">
        <f t="shared" si="41"/>
        <v>-2015.0079881934344</v>
      </c>
      <c r="F173">
        <f t="shared" si="42"/>
        <v>-2015</v>
      </c>
      <c r="G173">
        <f t="shared" si="43"/>
        <v>-2.7345000053173862E-3</v>
      </c>
      <c r="H173"/>
      <c r="I173"/>
      <c r="J173"/>
      <c r="K173"/>
      <c r="L173"/>
      <c r="M173"/>
      <c r="N173">
        <f>G173</f>
        <v>-2.7345000053173862E-3</v>
      </c>
      <c r="O173"/>
      <c r="P173" s="55">
        <f t="shared" si="44"/>
        <v>-1.7690847867519739E-3</v>
      </c>
      <c r="Q173" s="2">
        <f t="shared" si="46"/>
        <v>39591.879099999998</v>
      </c>
      <c r="R173"/>
      <c r="S173" s="55">
        <f t="shared" si="45"/>
        <v>9.3202654423770293E-7</v>
      </c>
      <c r="T173">
        <v>1</v>
      </c>
      <c r="U173">
        <f t="shared" si="47"/>
        <v>9.3202654423770293E-7</v>
      </c>
      <c r="V173"/>
      <c r="W173">
        <f t="shared" si="48"/>
        <v>-9.6541521856541236E-4</v>
      </c>
    </row>
    <row r="174" spans="1:37" s="103" customFormat="1" x14ac:dyDescent="0.2">
      <c r="A174" s="11" t="s">
        <v>103</v>
      </c>
      <c r="B174" s="104" t="s">
        <v>83</v>
      </c>
      <c r="C174" s="105">
        <v>54610.379200000003</v>
      </c>
      <c r="D174" s="105" t="s">
        <v>203</v>
      </c>
      <c r="E174">
        <f t="shared" si="41"/>
        <v>-2015.0076960671295</v>
      </c>
      <c r="F174">
        <f t="shared" si="42"/>
        <v>-2015</v>
      </c>
      <c r="G174">
        <f t="shared" si="43"/>
        <v>-2.6345000005676411E-3</v>
      </c>
      <c r="H174"/>
      <c r="I174"/>
      <c r="J174"/>
      <c r="K174">
        <f>+G174</f>
        <v>-2.6345000005676411E-3</v>
      </c>
      <c r="M174"/>
      <c r="N174"/>
      <c r="O174"/>
      <c r="P174" s="55">
        <f t="shared" si="44"/>
        <v>-1.7690847867519739E-3</v>
      </c>
      <c r="Q174" s="2">
        <f t="shared" si="46"/>
        <v>39591.879200000003</v>
      </c>
      <c r="S174" s="55">
        <f t="shared" si="45"/>
        <v>7.48943492303617E-7</v>
      </c>
      <c r="T174">
        <v>1</v>
      </c>
      <c r="U174">
        <f t="shared" si="47"/>
        <v>7.48943492303617E-7</v>
      </c>
      <c r="V174"/>
      <c r="W174">
        <f t="shared" si="48"/>
        <v>-8.6541521381566723E-4</v>
      </c>
      <c r="AB174" s="103">
        <v>-5194</v>
      </c>
      <c r="AC174" s="103">
        <v>8.0300000000000007E-3</v>
      </c>
      <c r="AD174" s="103">
        <v>4.5799999999999999E-3</v>
      </c>
    </row>
    <row r="175" spans="1:37" s="103" customFormat="1" x14ac:dyDescent="0.2">
      <c r="A175" s="11" t="s">
        <v>256</v>
      </c>
      <c r="B175" s="12" t="s">
        <v>84</v>
      </c>
      <c r="C175" s="13">
        <v>54612.606099999997</v>
      </c>
      <c r="D175" s="13" t="s">
        <v>203</v>
      </c>
      <c r="E175">
        <f t="shared" si="41"/>
        <v>-2008.5023356957722</v>
      </c>
      <c r="F175">
        <f t="shared" si="42"/>
        <v>-2008.5</v>
      </c>
      <c r="G175">
        <f t="shared" si="43"/>
        <v>-7.9955000546760857E-4</v>
      </c>
      <c r="H175"/>
      <c r="I175">
        <f>+G175</f>
        <v>-7.9955000546760857E-4</v>
      </c>
      <c r="J175"/>
      <c r="K175"/>
      <c r="L175"/>
      <c r="M175"/>
      <c r="N175"/>
      <c r="O175"/>
      <c r="P175" s="55">
        <f t="shared" si="44"/>
        <v>-1.7812726492973476E-3</v>
      </c>
      <c r="Q175" s="2">
        <f t="shared" si="46"/>
        <v>39594.106099999997</v>
      </c>
      <c r="R175"/>
      <c r="S175" s="55">
        <f t="shared" si="45"/>
        <v>9.6377934940805276E-7</v>
      </c>
      <c r="T175">
        <v>1</v>
      </c>
      <c r="U175">
        <f t="shared" si="47"/>
        <v>9.6377934940805276E-7</v>
      </c>
      <c r="V175"/>
      <c r="W175">
        <f t="shared" si="48"/>
        <v>9.8172264382973906E-4</v>
      </c>
      <c r="AB175" s="103">
        <v>-5177</v>
      </c>
      <c r="AC175" s="103">
        <v>7.8300000000000002E-3</v>
      </c>
      <c r="AD175" s="103">
        <v>4.4000000000000003E-3</v>
      </c>
    </row>
    <row r="176" spans="1:37" s="103" customFormat="1" x14ac:dyDescent="0.2">
      <c r="A176" s="93" t="s">
        <v>211</v>
      </c>
      <c r="B176" s="101" t="s">
        <v>83</v>
      </c>
      <c r="C176" s="94">
        <v>54612.606099999997</v>
      </c>
      <c r="D176" s="94">
        <v>2.0000000000000001E-4</v>
      </c>
      <c r="E176">
        <f t="shared" si="41"/>
        <v>-2008.5023356957722</v>
      </c>
      <c r="F176">
        <f t="shared" si="42"/>
        <v>-2008.5</v>
      </c>
      <c r="G176">
        <f t="shared" si="43"/>
        <v>-7.9955000546760857E-4</v>
      </c>
      <c r="H176"/>
      <c r="I176"/>
      <c r="J176"/>
      <c r="K176"/>
      <c r="L176"/>
      <c r="M176"/>
      <c r="N176">
        <f>G176</f>
        <v>-7.9955000546760857E-4</v>
      </c>
      <c r="O176"/>
      <c r="P176" s="55">
        <f t="shared" si="44"/>
        <v>-1.7812726492973476E-3</v>
      </c>
      <c r="Q176" s="2">
        <f t="shared" si="46"/>
        <v>39594.106099999997</v>
      </c>
      <c r="R176"/>
      <c r="S176" s="55">
        <f t="shared" si="45"/>
        <v>9.6377934940805276E-7</v>
      </c>
      <c r="T176">
        <v>1</v>
      </c>
      <c r="U176">
        <f t="shared" si="47"/>
        <v>9.6377934940805276E-7</v>
      </c>
      <c r="V176"/>
      <c r="W176">
        <f t="shared" si="48"/>
        <v>9.8172264382973906E-4</v>
      </c>
      <c r="AB176" s="103">
        <v>-5101</v>
      </c>
      <c r="AC176" s="103">
        <v>7.3899999999999999E-3</v>
      </c>
      <c r="AD176" s="103">
        <v>4.0699999999999998E-3</v>
      </c>
    </row>
    <row r="177" spans="1:30" s="103" customFormat="1" x14ac:dyDescent="0.2">
      <c r="A177" s="11" t="s">
        <v>257</v>
      </c>
      <c r="B177" s="104" t="s">
        <v>83</v>
      </c>
      <c r="C177" s="105">
        <v>54894.842600000004</v>
      </c>
      <c r="D177" s="105" t="s">
        <v>203</v>
      </c>
      <c r="E177">
        <f t="shared" si="41"/>
        <v>-1184.0153167656779</v>
      </c>
      <c r="F177">
        <f t="shared" si="42"/>
        <v>-1184</v>
      </c>
      <c r="G177">
        <f t="shared" si="43"/>
        <v>-5.2432000011322089E-3</v>
      </c>
      <c r="H177"/>
      <c r="I177">
        <f>G177</f>
        <v>-5.2432000011322089E-3</v>
      </c>
      <c r="J177"/>
      <c r="K177"/>
      <c r="M177"/>
      <c r="N177"/>
      <c r="O177"/>
      <c r="P177" s="55">
        <f t="shared" si="44"/>
        <v>-3.3740617796109824E-3</v>
      </c>
      <c r="Q177" s="2">
        <f t="shared" si="46"/>
        <v>39876.342600000004</v>
      </c>
      <c r="S177" s="55">
        <f t="shared" si="45"/>
        <v>3.4936776911515335E-6</v>
      </c>
      <c r="T177">
        <v>1</v>
      </c>
      <c r="U177">
        <f t="shared" si="47"/>
        <v>3.4936776911515335E-6</v>
      </c>
      <c r="V177"/>
      <c r="W177">
        <f t="shared" si="48"/>
        <v>-1.8691382215212265E-3</v>
      </c>
      <c r="AB177" s="103">
        <v>-4161</v>
      </c>
      <c r="AC177" s="103">
        <v>5.2500000000000003E-3</v>
      </c>
      <c r="AD177" s="103">
        <v>3.3700000000000002E-3</v>
      </c>
    </row>
    <row r="178" spans="1:30" x14ac:dyDescent="0.2">
      <c r="A178" s="93" t="s">
        <v>213</v>
      </c>
      <c r="B178" s="101" t="s">
        <v>84</v>
      </c>
      <c r="C178" s="94">
        <v>54894.842600000004</v>
      </c>
      <c r="D178" s="94">
        <v>2.0000000000000001E-4</v>
      </c>
      <c r="E178">
        <f t="shared" si="41"/>
        <v>-1184.0153167656779</v>
      </c>
      <c r="F178">
        <f t="shared" si="42"/>
        <v>-1184</v>
      </c>
      <c r="G178">
        <f t="shared" si="43"/>
        <v>-5.2432000011322089E-3</v>
      </c>
      <c r="N178">
        <f>G178</f>
        <v>-5.2432000011322089E-3</v>
      </c>
      <c r="P178" s="55">
        <f t="shared" si="44"/>
        <v>-3.3740617796109824E-3</v>
      </c>
      <c r="Q178" s="2">
        <f t="shared" si="46"/>
        <v>39876.342600000004</v>
      </c>
      <c r="S178" s="55">
        <f t="shared" si="45"/>
        <v>3.4936776911515335E-6</v>
      </c>
      <c r="T178">
        <v>1</v>
      </c>
      <c r="U178">
        <f t="shared" si="47"/>
        <v>3.4936776911515335E-6</v>
      </c>
      <c r="W178">
        <f t="shared" si="48"/>
        <v>-1.8691382215212265E-3</v>
      </c>
    </row>
    <row r="179" spans="1:30" x14ac:dyDescent="0.2">
      <c r="A179" s="17" t="s">
        <v>257</v>
      </c>
      <c r="B179" s="12" t="s">
        <v>83</v>
      </c>
      <c r="C179" s="13">
        <v>54938.659</v>
      </c>
      <c r="D179" s="13" t="s">
        <v>203</v>
      </c>
      <c r="E179">
        <f t="shared" si="41"/>
        <v>-1056.0160926531178</v>
      </c>
      <c r="F179">
        <f t="shared" si="42"/>
        <v>-1056</v>
      </c>
      <c r="G179">
        <f t="shared" si="43"/>
        <v>-5.5088000008254312E-3</v>
      </c>
      <c r="I179">
        <f>G179</f>
        <v>-5.5088000008254312E-3</v>
      </c>
      <c r="P179" s="55">
        <f t="shared" si="44"/>
        <v>-3.6296640710288424E-3</v>
      </c>
      <c r="Q179" s="2">
        <f t="shared" si="46"/>
        <v>39920.159</v>
      </c>
      <c r="S179" s="55">
        <f t="shared" si="45"/>
        <v>3.5311518426524904E-6</v>
      </c>
      <c r="T179">
        <v>1</v>
      </c>
      <c r="U179">
        <f t="shared" si="47"/>
        <v>3.5311518426524904E-6</v>
      </c>
      <c r="W179">
        <f t="shared" si="48"/>
        <v>-1.8791359297965888E-3</v>
      </c>
    </row>
    <row r="180" spans="1:30" x14ac:dyDescent="0.2">
      <c r="A180" s="93" t="s">
        <v>213</v>
      </c>
      <c r="B180" s="101" t="s">
        <v>84</v>
      </c>
      <c r="C180" s="94">
        <v>54938.659</v>
      </c>
      <c r="D180" s="94">
        <v>2.9999999999999997E-4</v>
      </c>
      <c r="E180">
        <f t="shared" si="41"/>
        <v>-1056.0160926531178</v>
      </c>
      <c r="F180">
        <f t="shared" si="42"/>
        <v>-1056</v>
      </c>
      <c r="G180">
        <f t="shared" si="43"/>
        <v>-5.5088000008254312E-3</v>
      </c>
      <c r="N180">
        <f>G180</f>
        <v>-5.5088000008254312E-3</v>
      </c>
      <c r="P180" s="55">
        <f t="shared" si="44"/>
        <v>-3.6296640710288424E-3</v>
      </c>
      <c r="Q180" s="2">
        <f t="shared" si="46"/>
        <v>39920.159</v>
      </c>
      <c r="S180" s="55">
        <f t="shared" si="45"/>
        <v>3.5311518426524904E-6</v>
      </c>
      <c r="T180">
        <v>1</v>
      </c>
      <c r="U180">
        <f t="shared" si="47"/>
        <v>3.5311518426524904E-6</v>
      </c>
      <c r="W180">
        <f t="shared" si="48"/>
        <v>-1.8791359297965888E-3</v>
      </c>
    </row>
    <row r="181" spans="1:30" x14ac:dyDescent="0.2">
      <c r="A181" s="11" t="s">
        <v>257</v>
      </c>
      <c r="B181" s="104" t="s">
        <v>84</v>
      </c>
      <c r="C181" s="105">
        <v>54945.678</v>
      </c>
      <c r="D181" s="105" t="s">
        <v>203</v>
      </c>
      <c r="E181">
        <f t="shared" ref="E181:E212" si="49">+(C181-C$7)/C$8</f>
        <v>-1035.5117482969824</v>
      </c>
      <c r="F181">
        <f t="shared" ref="F181:F212" si="50">ROUND(2*E181,0)/2</f>
        <v>-1035.5</v>
      </c>
      <c r="G181">
        <f t="shared" ref="G181:G212" si="51">+C181-(C$7+F181*C$8)</f>
        <v>-4.0216500055976212E-3</v>
      </c>
      <c r="I181">
        <f>G181</f>
        <v>-4.0216500055976212E-3</v>
      </c>
      <c r="L181" s="103"/>
      <c r="P181" s="55">
        <f t="shared" ref="P181:P212" si="52">+D$11+D$12*F181+D$13*F181^2</f>
        <v>-3.6708083388831058E-3</v>
      </c>
      <c r="Q181" s="2">
        <f t="shared" si="46"/>
        <v>39927.178</v>
      </c>
      <c r="R181" s="103"/>
      <c r="S181" s="55">
        <f t="shared" ref="S181:S212" si="53">+(P181-G181)^2</f>
        <v>1.2308987510301908E-7</v>
      </c>
      <c r="T181">
        <v>1</v>
      </c>
      <c r="U181">
        <f t="shared" si="47"/>
        <v>1.2308987510301908E-7</v>
      </c>
      <c r="W181">
        <f t="shared" si="48"/>
        <v>-3.5084166671451537E-4</v>
      </c>
    </row>
    <row r="182" spans="1:30" x14ac:dyDescent="0.2">
      <c r="A182" s="93" t="s">
        <v>213</v>
      </c>
      <c r="B182" s="101" t="s">
        <v>83</v>
      </c>
      <c r="C182" s="94">
        <v>54945.678</v>
      </c>
      <c r="D182" s="94">
        <v>4.0000000000000002E-4</v>
      </c>
      <c r="E182">
        <f t="shared" si="49"/>
        <v>-1035.5117482969824</v>
      </c>
      <c r="F182">
        <f t="shared" si="50"/>
        <v>-1035.5</v>
      </c>
      <c r="G182">
        <f t="shared" si="51"/>
        <v>-4.0216500055976212E-3</v>
      </c>
      <c r="N182">
        <f>G182</f>
        <v>-4.0216500055976212E-3</v>
      </c>
      <c r="P182" s="55">
        <f t="shared" si="52"/>
        <v>-3.6708083388831058E-3</v>
      </c>
      <c r="Q182" s="2">
        <f t="shared" si="46"/>
        <v>39927.178</v>
      </c>
      <c r="S182" s="55">
        <f t="shared" si="53"/>
        <v>1.2308987510301908E-7</v>
      </c>
      <c r="T182">
        <v>1</v>
      </c>
      <c r="U182">
        <f t="shared" si="47"/>
        <v>1.2308987510301908E-7</v>
      </c>
      <c r="W182">
        <f t="shared" si="48"/>
        <v>-3.5084166671451537E-4</v>
      </c>
    </row>
    <row r="183" spans="1:30" x14ac:dyDescent="0.2">
      <c r="A183" s="32" t="s">
        <v>106</v>
      </c>
      <c r="B183" s="118" t="s">
        <v>83</v>
      </c>
      <c r="C183" s="119">
        <v>54953.378700000001</v>
      </c>
      <c r="D183" s="119">
        <v>2.9999999999999997E-4</v>
      </c>
      <c r="E183" s="7">
        <f t="shared" si="49"/>
        <v>-1013.0159790159864</v>
      </c>
      <c r="F183" s="7">
        <f t="shared" si="50"/>
        <v>-1013</v>
      </c>
      <c r="G183" s="7">
        <f t="shared" si="51"/>
        <v>-5.4699000029359013E-3</v>
      </c>
      <c r="H183" s="7"/>
      <c r="I183" s="7"/>
      <c r="J183" s="7"/>
      <c r="K183" s="7"/>
      <c r="L183" s="7"/>
      <c r="M183" s="7"/>
      <c r="N183" s="7">
        <f>G183</f>
        <v>-5.4699000029359013E-3</v>
      </c>
      <c r="O183" s="7"/>
      <c r="P183" s="7">
        <f t="shared" si="52"/>
        <v>-3.7160327749602763E-3</v>
      </c>
      <c r="Q183" s="120">
        <f t="shared" si="46"/>
        <v>39934.878700000001</v>
      </c>
      <c r="R183" s="7"/>
      <c r="S183" s="55">
        <f t="shared" si="53"/>
        <v>3.0760502533669028E-6</v>
      </c>
      <c r="T183" s="7">
        <v>1</v>
      </c>
      <c r="U183">
        <f t="shared" si="47"/>
        <v>3.0760502533669028E-6</v>
      </c>
      <c r="V183" s="7"/>
      <c r="W183">
        <f t="shared" si="48"/>
        <v>-1.753867227975625E-3</v>
      </c>
    </row>
    <row r="184" spans="1:30" x14ac:dyDescent="0.2">
      <c r="A184" s="112" t="s">
        <v>257</v>
      </c>
      <c r="B184" s="5" t="s">
        <v>84</v>
      </c>
      <c r="C184" s="98">
        <v>54982.646800000002</v>
      </c>
      <c r="D184" s="99" t="s">
        <v>203</v>
      </c>
      <c r="E184">
        <f t="shared" si="49"/>
        <v>-927.51616407798838</v>
      </c>
      <c r="F184">
        <f t="shared" si="50"/>
        <v>-927.5</v>
      </c>
      <c r="G184">
        <f t="shared" si="51"/>
        <v>-5.5332499978248961E-3</v>
      </c>
      <c r="I184">
        <f>G184</f>
        <v>-5.5332499978248961E-3</v>
      </c>
      <c r="P184" s="55">
        <f t="shared" si="52"/>
        <v>-3.8885164389034148E-3</v>
      </c>
      <c r="Q184" s="2">
        <f t="shared" si="46"/>
        <v>39964.146800000002</v>
      </c>
      <c r="S184" s="55">
        <f t="shared" si="53"/>
        <v>2.705148479842522E-6</v>
      </c>
      <c r="T184">
        <v>1</v>
      </c>
      <c r="U184">
        <f t="shared" si="47"/>
        <v>2.705148479842522E-6</v>
      </c>
      <c r="W184">
        <f t="shared" si="48"/>
        <v>-1.6447335589214814E-3</v>
      </c>
    </row>
    <row r="185" spans="1:30" x14ac:dyDescent="0.2">
      <c r="A185" s="93" t="s">
        <v>213</v>
      </c>
      <c r="B185" s="101" t="s">
        <v>83</v>
      </c>
      <c r="C185" s="94">
        <v>54982.646800000002</v>
      </c>
      <c r="D185" s="94">
        <v>2.9999999999999997E-4</v>
      </c>
      <c r="E185">
        <f t="shared" si="49"/>
        <v>-927.51616407798838</v>
      </c>
      <c r="F185">
        <f t="shared" si="50"/>
        <v>-927.5</v>
      </c>
      <c r="G185">
        <f t="shared" si="51"/>
        <v>-5.5332499978248961E-3</v>
      </c>
      <c r="N185">
        <f>G185</f>
        <v>-5.5332499978248961E-3</v>
      </c>
      <c r="P185" s="55">
        <f t="shared" si="52"/>
        <v>-3.8885164389034148E-3</v>
      </c>
      <c r="Q185" s="2">
        <f t="shared" ref="Q185:Q212" si="54">+C185-15018.5</f>
        <v>39964.146800000002</v>
      </c>
      <c r="S185" s="55">
        <f t="shared" si="53"/>
        <v>2.705148479842522E-6</v>
      </c>
      <c r="T185">
        <v>1</v>
      </c>
      <c r="U185">
        <f t="shared" si="47"/>
        <v>2.705148479842522E-6</v>
      </c>
      <c r="W185">
        <f t="shared" si="48"/>
        <v>-1.6447335589214814E-3</v>
      </c>
    </row>
    <row r="186" spans="1:30" x14ac:dyDescent="0.2">
      <c r="A186" s="112" t="s">
        <v>257</v>
      </c>
      <c r="B186" s="5" t="s">
        <v>83</v>
      </c>
      <c r="C186" s="98">
        <v>55000.271200000003</v>
      </c>
      <c r="D186" s="99" t="s">
        <v>203</v>
      </c>
      <c r="E186">
        <f t="shared" si="49"/>
        <v>-876.0306580699712</v>
      </c>
      <c r="F186">
        <f t="shared" si="50"/>
        <v>-876</v>
      </c>
      <c r="G186">
        <f t="shared" si="51"/>
        <v>-1.0494800000742543E-2</v>
      </c>
      <c r="I186">
        <f>G186</f>
        <v>-1.0494800000742543E-2</v>
      </c>
      <c r="P186" s="55">
        <f t="shared" si="52"/>
        <v>-3.9928920937205197E-3</v>
      </c>
      <c r="Q186" s="2">
        <f t="shared" si="54"/>
        <v>39981.771200000003</v>
      </c>
      <c r="S186" s="55">
        <f t="shared" si="53"/>
        <v>4.2274806431395513E-5</v>
      </c>
      <c r="T186">
        <v>1</v>
      </c>
      <c r="U186">
        <f t="shared" si="47"/>
        <v>4.2274806431395513E-5</v>
      </c>
      <c r="W186">
        <f t="shared" si="48"/>
        <v>-6.5019079070220238E-3</v>
      </c>
    </row>
    <row r="187" spans="1:30" x14ac:dyDescent="0.2">
      <c r="A187" s="93" t="s">
        <v>213</v>
      </c>
      <c r="B187" s="101" t="s">
        <v>84</v>
      </c>
      <c r="C187" s="94">
        <v>55000.271200000003</v>
      </c>
      <c r="D187" s="94">
        <v>1E-4</v>
      </c>
      <c r="E187">
        <f t="shared" si="49"/>
        <v>-876.0306580699712</v>
      </c>
      <c r="F187">
        <f t="shared" si="50"/>
        <v>-876</v>
      </c>
      <c r="G187">
        <f t="shared" si="51"/>
        <v>-1.0494800000742543E-2</v>
      </c>
      <c r="N187">
        <f>G187</f>
        <v>-1.0494800000742543E-2</v>
      </c>
      <c r="P187" s="55">
        <f t="shared" si="52"/>
        <v>-3.9928920937205197E-3</v>
      </c>
      <c r="Q187" s="2">
        <f t="shared" si="54"/>
        <v>39981.771200000003</v>
      </c>
      <c r="S187" s="55">
        <f t="shared" si="53"/>
        <v>4.2274806431395513E-5</v>
      </c>
      <c r="T187">
        <v>1</v>
      </c>
      <c r="U187">
        <f t="shared" si="47"/>
        <v>4.2274806431395513E-5</v>
      </c>
      <c r="W187">
        <f t="shared" si="48"/>
        <v>-6.5019079070220238E-3</v>
      </c>
    </row>
    <row r="188" spans="1:30" x14ac:dyDescent="0.2">
      <c r="A188" s="113" t="s">
        <v>209</v>
      </c>
      <c r="B188" s="18" t="s">
        <v>83</v>
      </c>
      <c r="C188" s="13">
        <v>55196.420680000003</v>
      </c>
      <c r="D188" s="13" t="s">
        <v>203</v>
      </c>
      <c r="E188">
        <f t="shared" si="49"/>
        <v>-303.02645758603472</v>
      </c>
      <c r="F188">
        <f t="shared" si="50"/>
        <v>-303</v>
      </c>
      <c r="G188">
        <f t="shared" si="51"/>
        <v>-9.056900002178736E-3</v>
      </c>
      <c r="M188">
        <f t="shared" ref="M188:M194" si="55">G188</f>
        <v>-9.056900002178736E-3</v>
      </c>
      <c r="P188" s="55">
        <f t="shared" si="52"/>
        <v>-5.1786431230615758E-3</v>
      </c>
      <c r="Q188" s="2">
        <f t="shared" si="54"/>
        <v>40177.920680000003</v>
      </c>
      <c r="S188" s="55">
        <f t="shared" si="53"/>
        <v>1.5040876420419575E-5</v>
      </c>
      <c r="T188">
        <v>1</v>
      </c>
      <c r="U188">
        <f t="shared" si="47"/>
        <v>1.5040876420419575E-5</v>
      </c>
      <c r="W188">
        <f t="shared" si="48"/>
        <v>-3.8782568791171602E-3</v>
      </c>
    </row>
    <row r="189" spans="1:30" x14ac:dyDescent="0.2">
      <c r="A189" s="113" t="s">
        <v>209</v>
      </c>
      <c r="B189" s="18" t="s">
        <v>84</v>
      </c>
      <c r="C189" s="13">
        <v>55212.339979999997</v>
      </c>
      <c r="D189" s="13" t="s">
        <v>203</v>
      </c>
      <c r="E189">
        <f t="shared" si="49"/>
        <v>-256.52199696365352</v>
      </c>
      <c r="F189">
        <f t="shared" si="50"/>
        <v>-256.5</v>
      </c>
      <c r="G189">
        <f t="shared" si="51"/>
        <v>-7.5299500022083521E-3</v>
      </c>
      <c r="M189">
        <f t="shared" si="55"/>
        <v>-7.5299500022083521E-3</v>
      </c>
      <c r="P189" s="55">
        <f t="shared" si="52"/>
        <v>-5.2768368818225117E-3</v>
      </c>
      <c r="Q189" s="2">
        <f t="shared" si="54"/>
        <v>40193.839979999997</v>
      </c>
      <c r="S189" s="55">
        <f t="shared" si="53"/>
        <v>5.0765187332548185E-6</v>
      </c>
      <c r="T189">
        <v>0.4</v>
      </c>
      <c r="U189">
        <f t="shared" si="47"/>
        <v>2.0306074933019275E-6</v>
      </c>
      <c r="W189">
        <f t="shared" si="48"/>
        <v>-2.2531131203858403E-3</v>
      </c>
    </row>
    <row r="190" spans="1:30" x14ac:dyDescent="0.2">
      <c r="A190" s="113" t="s">
        <v>209</v>
      </c>
      <c r="B190" s="104" t="s">
        <v>84</v>
      </c>
      <c r="C190" s="105">
        <v>55213.36591</v>
      </c>
      <c r="D190" s="105" t="s">
        <v>203</v>
      </c>
      <c r="E190">
        <f t="shared" si="49"/>
        <v>-253.52498570772536</v>
      </c>
      <c r="F190">
        <f t="shared" si="50"/>
        <v>-253.5</v>
      </c>
      <c r="G190">
        <f t="shared" si="51"/>
        <v>-8.5530500000459142E-3</v>
      </c>
      <c r="L190" s="103"/>
      <c r="M190">
        <f t="shared" si="55"/>
        <v>-8.5530500000459142E-3</v>
      </c>
      <c r="P190" s="55">
        <f t="shared" si="52"/>
        <v>-5.2831821075874979E-3</v>
      </c>
      <c r="Q190" s="2">
        <f t="shared" si="54"/>
        <v>40194.86591</v>
      </c>
      <c r="R190" s="103"/>
      <c r="S190" s="55">
        <f t="shared" si="53"/>
        <v>1.0692036034130444E-5</v>
      </c>
      <c r="T190">
        <v>1</v>
      </c>
      <c r="U190">
        <f t="shared" si="47"/>
        <v>1.0692036034130444E-5</v>
      </c>
      <c r="W190">
        <f t="shared" si="48"/>
        <v>-3.2698678924584163E-3</v>
      </c>
    </row>
    <row r="191" spans="1:30" x14ac:dyDescent="0.2">
      <c r="A191" s="113" t="s">
        <v>209</v>
      </c>
      <c r="B191" s="104" t="s">
        <v>84</v>
      </c>
      <c r="C191" s="105">
        <v>55215.418769999997</v>
      </c>
      <c r="D191" s="105" t="s">
        <v>203</v>
      </c>
      <c r="E191">
        <f t="shared" si="49"/>
        <v>-247.52804193299173</v>
      </c>
      <c r="F191">
        <f t="shared" si="50"/>
        <v>-247.5</v>
      </c>
      <c r="G191">
        <f t="shared" si="51"/>
        <v>-9.599250006431248E-3</v>
      </c>
      <c r="L191" s="103"/>
      <c r="M191">
        <f t="shared" si="55"/>
        <v>-9.599250006431248E-3</v>
      </c>
      <c r="P191" s="55">
        <f t="shared" si="52"/>
        <v>-5.2958762480464173E-3</v>
      </c>
      <c r="Q191" s="2">
        <f t="shared" si="54"/>
        <v>40196.918769999997</v>
      </c>
      <c r="R191" s="103"/>
      <c r="S191" s="55">
        <f t="shared" si="53"/>
        <v>1.8519025704355182E-5</v>
      </c>
      <c r="T191">
        <v>1</v>
      </c>
      <c r="U191">
        <f t="shared" si="47"/>
        <v>1.8519025704355182E-5</v>
      </c>
      <c r="W191">
        <f t="shared" si="48"/>
        <v>-4.3033737583848307E-3</v>
      </c>
    </row>
    <row r="192" spans="1:30" x14ac:dyDescent="0.2">
      <c r="A192" s="113" t="s">
        <v>209</v>
      </c>
      <c r="B192" s="18" t="s">
        <v>83</v>
      </c>
      <c r="C192" s="13">
        <v>55241.263359999997</v>
      </c>
      <c r="D192" s="13" t="s">
        <v>203</v>
      </c>
      <c r="E192">
        <f t="shared" si="49"/>
        <v>-172.02919977554379</v>
      </c>
      <c r="F192">
        <f t="shared" si="50"/>
        <v>-172</v>
      </c>
      <c r="G192">
        <f t="shared" si="51"/>
        <v>-9.9956000049132854E-3</v>
      </c>
      <c r="M192">
        <f t="shared" si="55"/>
        <v>-9.9956000049132854E-3</v>
      </c>
      <c r="P192" s="55">
        <f t="shared" si="52"/>
        <v>-5.4560311988589624E-3</v>
      </c>
      <c r="Q192" s="2">
        <f t="shared" si="54"/>
        <v>40222.763359999997</v>
      </c>
      <c r="S192" s="55">
        <f t="shared" si="53"/>
        <v>2.0607684944901471E-5</v>
      </c>
      <c r="T192">
        <v>0.5</v>
      </c>
      <c r="U192">
        <f t="shared" si="47"/>
        <v>1.0303842472450735E-5</v>
      </c>
      <c r="W192">
        <f t="shared" si="48"/>
        <v>-4.539568806054323E-3</v>
      </c>
    </row>
    <row r="193" spans="1:23" x14ac:dyDescent="0.2">
      <c r="A193" s="113" t="s">
        <v>209</v>
      </c>
      <c r="B193" s="12" t="s">
        <v>84</v>
      </c>
      <c r="C193" s="13">
        <v>55241.435539999999</v>
      </c>
      <c r="D193" s="13" t="s">
        <v>203</v>
      </c>
      <c r="E193">
        <f t="shared" si="49"/>
        <v>-171.52621672792051</v>
      </c>
      <c r="F193">
        <f t="shared" si="50"/>
        <v>-171.5</v>
      </c>
      <c r="G193">
        <f t="shared" si="51"/>
        <v>-8.9744500000961125E-3</v>
      </c>
      <c r="M193">
        <f t="shared" si="55"/>
        <v>-8.9744500000961125E-3</v>
      </c>
      <c r="P193" s="55">
        <f t="shared" si="52"/>
        <v>-5.4570944235852528E-3</v>
      </c>
      <c r="Q193" s="2">
        <f t="shared" si="54"/>
        <v>40222.935539999999</v>
      </c>
      <c r="S193" s="55">
        <f t="shared" si="53"/>
        <v>1.2371790251612042E-5</v>
      </c>
      <c r="T193">
        <v>1</v>
      </c>
      <c r="U193">
        <f t="shared" si="47"/>
        <v>1.2371790251612042E-5</v>
      </c>
      <c r="W193">
        <f t="shared" si="48"/>
        <v>-3.5173555765108597E-3</v>
      </c>
    </row>
    <row r="194" spans="1:23" x14ac:dyDescent="0.2">
      <c r="A194" s="113" t="s">
        <v>209</v>
      </c>
      <c r="B194" s="104" t="s">
        <v>83</v>
      </c>
      <c r="C194" s="105">
        <v>55253.245340000001</v>
      </c>
      <c r="D194" s="105" t="s">
        <v>203</v>
      </c>
      <c r="E194">
        <f t="shared" si="49"/>
        <v>-137.02668602879885</v>
      </c>
      <c r="F194">
        <f t="shared" si="50"/>
        <v>-137</v>
      </c>
      <c r="G194">
        <f t="shared" si="51"/>
        <v>-9.1351000010035932E-3</v>
      </c>
      <c r="L194" s="103"/>
      <c r="M194">
        <f t="shared" si="55"/>
        <v>-9.1351000010035932E-3</v>
      </c>
      <c r="P194" s="55">
        <f t="shared" si="52"/>
        <v>-5.5305394182493649E-3</v>
      </c>
      <c r="Q194" s="2">
        <f t="shared" si="54"/>
        <v>40234.745340000001</v>
      </c>
      <c r="R194" s="103"/>
      <c r="S194" s="55">
        <f t="shared" si="53"/>
        <v>1.2992856994745502E-5</v>
      </c>
      <c r="T194">
        <v>1</v>
      </c>
      <c r="U194">
        <f t="shared" ref="U194:U212" si="56">+T194*S194</f>
        <v>1.2992856994745502E-5</v>
      </c>
      <c r="W194">
        <f t="shared" ref="W194:W212" si="57">+G194-P194</f>
        <v>-3.6045605827542283E-3</v>
      </c>
    </row>
    <row r="195" spans="1:23" x14ac:dyDescent="0.2">
      <c r="A195" s="32" t="s">
        <v>107</v>
      </c>
      <c r="B195" s="118" t="s">
        <v>84</v>
      </c>
      <c r="C195" s="119">
        <v>55280.459799999997</v>
      </c>
      <c r="D195" s="119">
        <v>4.0000000000000002E-4</v>
      </c>
      <c r="E195" s="7">
        <f t="shared" si="49"/>
        <v>-57.526093450630682</v>
      </c>
      <c r="F195" s="7">
        <f t="shared" si="50"/>
        <v>-57.5</v>
      </c>
      <c r="G195" s="7">
        <f t="shared" si="51"/>
        <v>-8.9322500061825849E-3</v>
      </c>
      <c r="H195" s="7"/>
      <c r="I195" s="7"/>
      <c r="J195" s="7"/>
      <c r="K195" s="7"/>
      <c r="L195" s="7"/>
      <c r="M195" s="7"/>
      <c r="N195" s="7">
        <f>G195</f>
        <v>-8.9322500061825849E-3</v>
      </c>
      <c r="O195" s="7"/>
      <c r="P195" s="7">
        <f t="shared" si="52"/>
        <v>-5.7004013572821395E-3</v>
      </c>
      <c r="Q195" s="120">
        <f t="shared" si="54"/>
        <v>40261.959799999997</v>
      </c>
      <c r="R195" s="7"/>
      <c r="S195" s="55">
        <f t="shared" si="53"/>
        <v>1.0444845689399635E-5</v>
      </c>
      <c r="T195" s="7">
        <v>1</v>
      </c>
      <c r="U195">
        <f t="shared" si="56"/>
        <v>1.0444845689399635E-5</v>
      </c>
      <c r="V195" s="7"/>
      <c r="W195">
        <f t="shared" si="57"/>
        <v>-3.2318486489004454E-3</v>
      </c>
    </row>
    <row r="196" spans="1:23" x14ac:dyDescent="0.2">
      <c r="A196" s="113" t="s">
        <v>209</v>
      </c>
      <c r="B196" s="104" t="s">
        <v>84</v>
      </c>
      <c r="C196" s="105">
        <v>55293.125659999998</v>
      </c>
      <c r="D196" s="105" t="s">
        <v>203</v>
      </c>
      <c r="E196">
        <f t="shared" si="49"/>
        <v>-20.525786425896129</v>
      </c>
      <c r="F196">
        <f t="shared" si="50"/>
        <v>-20.5</v>
      </c>
      <c r="G196">
        <f t="shared" si="51"/>
        <v>-8.8271500062546693E-3</v>
      </c>
      <c r="L196" s="103"/>
      <c r="M196">
        <f>G196</f>
        <v>-8.8271500062546693E-3</v>
      </c>
      <c r="P196" s="55">
        <f t="shared" si="52"/>
        <v>-5.7797510646852056E-3</v>
      </c>
      <c r="Q196" s="2">
        <f t="shared" si="54"/>
        <v>40274.625659999998</v>
      </c>
      <c r="R196" s="103"/>
      <c r="S196" s="55">
        <f t="shared" si="53"/>
        <v>9.2866403090786883E-6</v>
      </c>
      <c r="T196">
        <v>1</v>
      </c>
      <c r="U196">
        <f t="shared" si="56"/>
        <v>9.2866403090786883E-6</v>
      </c>
      <c r="W196">
        <f t="shared" si="57"/>
        <v>-3.0473989415694637E-3</v>
      </c>
    </row>
    <row r="197" spans="1:23" x14ac:dyDescent="0.2">
      <c r="A197" s="113" t="s">
        <v>209</v>
      </c>
      <c r="B197" s="104" t="s">
        <v>83</v>
      </c>
      <c r="C197" s="105">
        <v>55293.294970000003</v>
      </c>
      <c r="D197" s="105" t="s">
        <v>203</v>
      </c>
      <c r="E197">
        <f t="shared" si="49"/>
        <v>-20.031187402810936</v>
      </c>
      <c r="F197">
        <f t="shared" si="50"/>
        <v>-20</v>
      </c>
      <c r="G197">
        <f t="shared" si="51"/>
        <v>-1.0675999998056795E-2</v>
      </c>
      <c r="M197">
        <f>G197</f>
        <v>-1.0675999998056795E-2</v>
      </c>
      <c r="P197" s="55">
        <f t="shared" si="52"/>
        <v>-5.7808246389065964E-3</v>
      </c>
      <c r="Q197" s="2">
        <f t="shared" si="54"/>
        <v>40274.794970000003</v>
      </c>
      <c r="R197" s="103"/>
      <c r="S197" s="55">
        <f t="shared" si="53"/>
        <v>2.3962741796831279E-5</v>
      </c>
      <c r="T197">
        <v>1</v>
      </c>
      <c r="U197">
        <f t="shared" si="56"/>
        <v>2.3962741796831279E-5</v>
      </c>
      <c r="W197">
        <f t="shared" si="57"/>
        <v>-4.895175359150199E-3</v>
      </c>
    </row>
    <row r="198" spans="1:23" x14ac:dyDescent="0.2">
      <c r="A198" s="113" t="s">
        <v>209</v>
      </c>
      <c r="B198" s="104" t="s">
        <v>83</v>
      </c>
      <c r="C198" s="105">
        <v>55300.141040000002</v>
      </c>
      <c r="D198" s="105" t="s">
        <v>203</v>
      </c>
      <c r="E198">
        <f t="shared" si="49"/>
        <v>-3.20170414781751E-2</v>
      </c>
      <c r="F198">
        <f t="shared" si="50"/>
        <v>0</v>
      </c>
      <c r="G198">
        <f t="shared" si="51"/>
        <v>-1.0959999999613501E-2</v>
      </c>
      <c r="M198">
        <f>G198</f>
        <v>-1.0959999999613501E-2</v>
      </c>
      <c r="P198" s="55">
        <f t="shared" si="52"/>
        <v>-5.8237956162968396E-3</v>
      </c>
      <c r="Q198" s="2">
        <f t="shared" si="54"/>
        <v>40281.641040000002</v>
      </c>
      <c r="R198" s="103"/>
      <c r="S198" s="55">
        <f t="shared" si="53"/>
        <v>2.6380595467201286E-5</v>
      </c>
      <c r="T198">
        <v>1</v>
      </c>
      <c r="U198">
        <f t="shared" si="56"/>
        <v>2.6380595467201286E-5</v>
      </c>
      <c r="W198">
        <f t="shared" si="57"/>
        <v>-5.1362043833166615E-3</v>
      </c>
    </row>
    <row r="199" spans="1:23" x14ac:dyDescent="0.2">
      <c r="A199" s="113" t="s">
        <v>209</v>
      </c>
      <c r="B199" s="104" t="s">
        <v>84</v>
      </c>
      <c r="C199" s="105">
        <v>55300.313829999999</v>
      </c>
      <c r="D199" s="105" t="s">
        <v>203</v>
      </c>
      <c r="E199">
        <f t="shared" si="49"/>
        <v>0.47274797650627043</v>
      </c>
      <c r="F199">
        <f t="shared" si="50"/>
        <v>0.5</v>
      </c>
      <c r="G199">
        <f t="shared" si="51"/>
        <v>-9.328849999292288E-3</v>
      </c>
      <c r="M199">
        <f>G199</f>
        <v>-9.328849999292288E-3</v>
      </c>
      <c r="P199" s="55">
        <f t="shared" si="52"/>
        <v>-5.8248705909449607E-3</v>
      </c>
      <c r="Q199" s="2">
        <f t="shared" si="54"/>
        <v>40281.813829999999</v>
      </c>
      <c r="R199" s="103"/>
      <c r="S199" s="55">
        <f t="shared" si="53"/>
        <v>1.2277871694122086E-5</v>
      </c>
      <c r="T199">
        <v>1</v>
      </c>
      <c r="U199">
        <f t="shared" si="56"/>
        <v>1.2277871694122086E-5</v>
      </c>
      <c r="W199">
        <f t="shared" si="57"/>
        <v>-3.5039794083473273E-3</v>
      </c>
    </row>
    <row r="200" spans="1:23" x14ac:dyDescent="0.2">
      <c r="A200" s="115" t="s">
        <v>214</v>
      </c>
      <c r="B200" s="116" t="s">
        <v>83</v>
      </c>
      <c r="C200" s="117">
        <v>55301.683900000004</v>
      </c>
      <c r="D200" s="117">
        <v>2.9999999999999997E-4</v>
      </c>
      <c r="E200">
        <f t="shared" si="49"/>
        <v>4.4750826498360139</v>
      </c>
      <c r="F200">
        <f t="shared" si="50"/>
        <v>4.5</v>
      </c>
      <c r="G200">
        <f t="shared" si="51"/>
        <v>-8.5296499964897521E-3</v>
      </c>
      <c r="N200">
        <f t="shared" ref="N200:N212" si="58">G200</f>
        <v>-8.5296499964897521E-3</v>
      </c>
      <c r="P200" s="55">
        <f t="shared" si="52"/>
        <v>-5.8334716177729107E-3</v>
      </c>
      <c r="Q200" s="2">
        <f t="shared" si="54"/>
        <v>40283.183900000004</v>
      </c>
      <c r="S200" s="55">
        <f t="shared" si="53"/>
        <v>7.2693778498601753E-6</v>
      </c>
      <c r="T200">
        <v>1</v>
      </c>
      <c r="U200">
        <f t="shared" si="56"/>
        <v>7.2693778498601753E-6</v>
      </c>
      <c r="W200">
        <f t="shared" si="57"/>
        <v>-2.6961783787168413E-3</v>
      </c>
    </row>
    <row r="201" spans="1:23" x14ac:dyDescent="0.2">
      <c r="A201" s="93" t="s">
        <v>214</v>
      </c>
      <c r="B201" s="101" t="s">
        <v>83</v>
      </c>
      <c r="C201" s="94">
        <v>55301.683900000004</v>
      </c>
      <c r="D201" s="94">
        <v>2.9999999999999997E-4</v>
      </c>
      <c r="E201">
        <f t="shared" si="49"/>
        <v>4.4750826498360139</v>
      </c>
      <c r="F201">
        <f t="shared" si="50"/>
        <v>4.5</v>
      </c>
      <c r="G201">
        <f t="shared" si="51"/>
        <v>-8.5296499964897521E-3</v>
      </c>
      <c r="N201">
        <f t="shared" si="58"/>
        <v>-8.5296499964897521E-3</v>
      </c>
      <c r="P201" s="55">
        <f t="shared" si="52"/>
        <v>-5.8334716177729107E-3</v>
      </c>
      <c r="Q201" s="2">
        <f t="shared" si="54"/>
        <v>40283.183900000004</v>
      </c>
      <c r="S201" s="55">
        <f t="shared" si="53"/>
        <v>7.2693778498601753E-6</v>
      </c>
      <c r="T201">
        <v>1</v>
      </c>
      <c r="U201">
        <f t="shared" si="56"/>
        <v>7.2693778498601753E-6</v>
      </c>
      <c r="W201">
        <f t="shared" si="57"/>
        <v>-2.6961783787168413E-3</v>
      </c>
    </row>
    <row r="202" spans="1:23" x14ac:dyDescent="0.2">
      <c r="A202" s="115" t="s">
        <v>107</v>
      </c>
      <c r="B202" s="116" t="s">
        <v>84</v>
      </c>
      <c r="C202" s="117">
        <v>55624.4853</v>
      </c>
      <c r="D202" s="117">
        <v>2.9999999999999997E-4</v>
      </c>
      <c r="E202">
        <f t="shared" si="49"/>
        <v>947.46283934484961</v>
      </c>
      <c r="F202" s="108">
        <f t="shared" si="50"/>
        <v>947.5</v>
      </c>
      <c r="G202">
        <f t="shared" si="51"/>
        <v>-1.2720750004518777E-2</v>
      </c>
      <c r="N202">
        <f t="shared" si="58"/>
        <v>-1.2720750004518777E-2</v>
      </c>
      <c r="P202" s="55">
        <f t="shared" si="52"/>
        <v>-7.9221690816646921E-3</v>
      </c>
      <c r="Q202" s="2">
        <f t="shared" si="54"/>
        <v>40605.9853</v>
      </c>
      <c r="S202" s="55">
        <f t="shared" si="53"/>
        <v>2.3026378873179164E-5</v>
      </c>
      <c r="T202">
        <v>1</v>
      </c>
      <c r="U202">
        <f t="shared" si="56"/>
        <v>2.3026378873179164E-5</v>
      </c>
      <c r="W202">
        <f t="shared" si="57"/>
        <v>-4.798580922854085E-3</v>
      </c>
    </row>
    <row r="203" spans="1:23" x14ac:dyDescent="0.2">
      <c r="A203" s="115" t="s">
        <v>108</v>
      </c>
      <c r="B203" s="116" t="s">
        <v>84</v>
      </c>
      <c r="C203" s="117">
        <v>55638.863400000002</v>
      </c>
      <c r="D203" s="117">
        <v>5.9999999999999995E-4</v>
      </c>
      <c r="E203">
        <f t="shared" si="49"/>
        <v>989.4650495723713</v>
      </c>
      <c r="F203" s="108">
        <f t="shared" si="50"/>
        <v>989.5</v>
      </c>
      <c r="G203">
        <f t="shared" si="51"/>
        <v>-1.1964149998675566E-2</v>
      </c>
      <c r="N203">
        <f t="shared" si="58"/>
        <v>-1.1964149998675566E-2</v>
      </c>
      <c r="P203" s="55">
        <f t="shared" si="52"/>
        <v>-8.0180230939221227E-3</v>
      </c>
      <c r="Q203" s="2">
        <f t="shared" si="54"/>
        <v>40620.363400000002</v>
      </c>
      <c r="S203" s="55">
        <f t="shared" si="53"/>
        <v>1.5571917548418992E-5</v>
      </c>
      <c r="T203">
        <v>1</v>
      </c>
      <c r="U203">
        <f t="shared" si="56"/>
        <v>1.5571917548418992E-5</v>
      </c>
      <c r="W203">
        <f t="shared" si="57"/>
        <v>-3.9461269047534435E-3</v>
      </c>
    </row>
    <row r="204" spans="1:23" x14ac:dyDescent="0.2">
      <c r="A204" s="94" t="s">
        <v>262</v>
      </c>
      <c r="B204" s="101" t="s">
        <v>84</v>
      </c>
      <c r="C204" s="94">
        <v>55639.761100000003</v>
      </c>
      <c r="D204" s="94">
        <v>1E-4</v>
      </c>
      <c r="E204">
        <f t="shared" si="49"/>
        <v>992.08746728551137</v>
      </c>
      <c r="F204" s="108">
        <f t="shared" si="50"/>
        <v>992</v>
      </c>
      <c r="G204">
        <f t="shared" si="51"/>
        <v>2.9941599997982848E-2</v>
      </c>
      <c r="N204">
        <f t="shared" si="58"/>
        <v>2.9941599997982848E-2</v>
      </c>
      <c r="P204" s="55">
        <f t="shared" si="52"/>
        <v>-8.0237362897665927E-3</v>
      </c>
      <c r="Q204" s="2">
        <f t="shared" si="54"/>
        <v>40621.261100000003</v>
      </c>
      <c r="S204" s="55">
        <f t="shared" si="53"/>
        <v>1.4413667594419042E-3</v>
      </c>
      <c r="T204">
        <v>1</v>
      </c>
      <c r="U204">
        <f t="shared" si="56"/>
        <v>1.4413667594419042E-3</v>
      </c>
      <c r="W204">
        <f t="shared" si="57"/>
        <v>3.7965336287749438E-2</v>
      </c>
    </row>
    <row r="205" spans="1:23" x14ac:dyDescent="0.2">
      <c r="A205" s="115" t="s">
        <v>108</v>
      </c>
      <c r="B205" s="116" t="s">
        <v>83</v>
      </c>
      <c r="C205" s="117">
        <v>55680.796699999999</v>
      </c>
      <c r="D205" s="117">
        <v>5.0000000000000001E-4</v>
      </c>
      <c r="E205">
        <f t="shared" si="49"/>
        <v>1111.9632435015692</v>
      </c>
      <c r="F205" s="108">
        <f t="shared" si="50"/>
        <v>1112</v>
      </c>
      <c r="G205">
        <f t="shared" si="51"/>
        <v>-1.2582400006067473E-2</v>
      </c>
      <c r="N205">
        <f t="shared" si="58"/>
        <v>-1.2582400006067473E-2</v>
      </c>
      <c r="P205" s="55">
        <f t="shared" si="52"/>
        <v>-8.2989738987366262E-3</v>
      </c>
      <c r="Q205" s="2">
        <f t="shared" si="54"/>
        <v>40662.296699999999</v>
      </c>
      <c r="S205" s="55">
        <f t="shared" si="53"/>
        <v>1.8347739216963495E-5</v>
      </c>
      <c r="T205">
        <v>1</v>
      </c>
      <c r="U205">
        <f t="shared" si="56"/>
        <v>1.8347739216963495E-5</v>
      </c>
      <c r="W205">
        <f t="shared" si="57"/>
        <v>-4.2834261073308472E-3</v>
      </c>
    </row>
    <row r="206" spans="1:23" x14ac:dyDescent="0.2">
      <c r="A206" s="115" t="s">
        <v>109</v>
      </c>
      <c r="B206" s="116" t="s">
        <v>84</v>
      </c>
      <c r="C206" s="117">
        <v>55698.425600000002</v>
      </c>
      <c r="D206" s="117">
        <v>2.0000000000000001E-4</v>
      </c>
      <c r="E206">
        <f t="shared" si="49"/>
        <v>1163.4618951926834</v>
      </c>
      <c r="F206" s="108">
        <f t="shared" si="50"/>
        <v>1163.5</v>
      </c>
      <c r="G206">
        <f t="shared" si="51"/>
        <v>-1.3043949998973403E-2</v>
      </c>
      <c r="N206">
        <f t="shared" si="58"/>
        <v>-1.3043949998973403E-2</v>
      </c>
      <c r="P206" s="55">
        <f t="shared" si="52"/>
        <v>-8.4177000678212609E-3</v>
      </c>
      <c r="Q206" s="2">
        <f t="shared" si="54"/>
        <v>40679.925600000002</v>
      </c>
      <c r="S206" s="55">
        <f t="shared" si="53"/>
        <v>2.1402188425485199E-5</v>
      </c>
      <c r="T206">
        <v>1</v>
      </c>
      <c r="U206">
        <f t="shared" si="56"/>
        <v>2.1402188425485199E-5</v>
      </c>
      <c r="W206">
        <f t="shared" si="57"/>
        <v>-4.6262499311521422E-3</v>
      </c>
    </row>
    <row r="207" spans="1:23" x14ac:dyDescent="0.2">
      <c r="A207" s="115" t="s">
        <v>109</v>
      </c>
      <c r="B207" s="116" t="s">
        <v>84</v>
      </c>
      <c r="C207" s="117">
        <v>55702.532299999999</v>
      </c>
      <c r="D207" s="117">
        <v>2.9999999999999997E-4</v>
      </c>
      <c r="E207">
        <f t="shared" si="49"/>
        <v>1175.4586455798139</v>
      </c>
      <c r="F207" s="108">
        <f t="shared" si="50"/>
        <v>1175.5</v>
      </c>
      <c r="G207">
        <f t="shared" si="51"/>
        <v>-1.4156350000121165E-2</v>
      </c>
      <c r="N207">
        <f t="shared" si="58"/>
        <v>-1.4156350000121165E-2</v>
      </c>
      <c r="P207" s="55">
        <f t="shared" si="52"/>
        <v>-8.4454164727854834E-3</v>
      </c>
      <c r="Q207" s="2">
        <f t="shared" si="54"/>
        <v>40684.032299999999</v>
      </c>
      <c r="S207" s="55">
        <f t="shared" si="53"/>
        <v>3.261476175364677E-5</v>
      </c>
      <c r="T207">
        <v>1</v>
      </c>
      <c r="U207">
        <f t="shared" si="56"/>
        <v>3.261476175364677E-5</v>
      </c>
      <c r="W207">
        <f t="shared" si="57"/>
        <v>-5.7109335273356817E-3</v>
      </c>
    </row>
    <row r="208" spans="1:23" x14ac:dyDescent="0.2">
      <c r="A208" s="115" t="s">
        <v>109</v>
      </c>
      <c r="B208" s="116" t="s">
        <v>83</v>
      </c>
      <c r="C208" s="117">
        <v>55703.388599999998</v>
      </c>
      <c r="D208" s="117">
        <v>2.0000000000000001E-4</v>
      </c>
      <c r="E208">
        <f t="shared" si="49"/>
        <v>1177.9601230085284</v>
      </c>
      <c r="F208" s="108">
        <f t="shared" si="50"/>
        <v>1178</v>
      </c>
      <c r="G208">
        <f t="shared" si="51"/>
        <v>-1.3650600005348679E-2</v>
      </c>
      <c r="N208">
        <f t="shared" si="58"/>
        <v>-1.3650600005348679E-2</v>
      </c>
      <c r="P208" s="55">
        <f t="shared" si="52"/>
        <v>-8.4511932001840335E-3</v>
      </c>
      <c r="Q208" s="2">
        <f t="shared" si="54"/>
        <v>40684.888599999998</v>
      </c>
      <c r="S208" s="55">
        <f t="shared" si="53"/>
        <v>2.7033831125592421E-5</v>
      </c>
      <c r="T208">
        <v>1</v>
      </c>
      <c r="U208">
        <f t="shared" si="56"/>
        <v>2.7033831125592421E-5</v>
      </c>
      <c r="W208">
        <f t="shared" si="57"/>
        <v>-5.1994068051646452E-3</v>
      </c>
    </row>
    <row r="209" spans="1:23" x14ac:dyDescent="0.2">
      <c r="A209" s="115" t="s">
        <v>109</v>
      </c>
      <c r="B209" s="116" t="s">
        <v>83</v>
      </c>
      <c r="C209" s="117">
        <v>55707.496099999997</v>
      </c>
      <c r="D209" s="117">
        <v>2.0000000000000001E-4</v>
      </c>
      <c r="E209">
        <f t="shared" si="49"/>
        <v>1189.9592104059907</v>
      </c>
      <c r="F209" s="108">
        <f t="shared" si="50"/>
        <v>1190</v>
      </c>
      <c r="G209">
        <f t="shared" si="51"/>
        <v>-1.3963000004878268E-2</v>
      </c>
      <c r="N209">
        <f t="shared" si="58"/>
        <v>-1.3963000004878268E-2</v>
      </c>
      <c r="P209" s="55">
        <f t="shared" si="52"/>
        <v>-8.478933378245913E-3</v>
      </c>
      <c r="Q209" s="2">
        <f t="shared" si="54"/>
        <v>40688.996099999997</v>
      </c>
      <c r="S209" s="55">
        <f t="shared" si="53"/>
        <v>3.0074986765342773E-5</v>
      </c>
      <c r="T209">
        <v>1</v>
      </c>
      <c r="U209">
        <f t="shared" si="56"/>
        <v>3.0074986765342773E-5</v>
      </c>
      <c r="W209">
        <f t="shared" si="57"/>
        <v>-5.4840666266323546E-3</v>
      </c>
    </row>
    <row r="210" spans="1:23" x14ac:dyDescent="0.2">
      <c r="A210" s="115" t="s">
        <v>215</v>
      </c>
      <c r="B210" s="116" t="s">
        <v>83</v>
      </c>
      <c r="C210" s="117">
        <v>55745.664799999999</v>
      </c>
      <c r="D210" s="117">
        <v>2.0000000000000001E-4</v>
      </c>
      <c r="E210">
        <f t="shared" si="49"/>
        <v>1301.4600179891277</v>
      </c>
      <c r="F210" s="108">
        <f t="shared" si="50"/>
        <v>1301.5</v>
      </c>
      <c r="G210">
        <f t="shared" si="51"/>
        <v>-1.3686550002603326E-2</v>
      </c>
      <c r="N210">
        <f t="shared" si="58"/>
        <v>-1.3686550002603326E-2</v>
      </c>
      <c r="P210" s="55">
        <f t="shared" si="52"/>
        <v>-8.7376265600306573E-3</v>
      </c>
      <c r="Q210" s="2">
        <f t="shared" si="54"/>
        <v>40727.164799999999</v>
      </c>
      <c r="S210" s="55">
        <f t="shared" si="53"/>
        <v>2.4491843240445314E-5</v>
      </c>
      <c r="T210">
        <v>1</v>
      </c>
      <c r="U210">
        <f t="shared" si="56"/>
        <v>2.4491843240445314E-5</v>
      </c>
      <c r="W210">
        <f t="shared" si="57"/>
        <v>-4.9489234425726687E-3</v>
      </c>
    </row>
    <row r="211" spans="1:23" x14ac:dyDescent="0.2">
      <c r="A211" s="93" t="s">
        <v>215</v>
      </c>
      <c r="B211" s="101" t="s">
        <v>83</v>
      </c>
      <c r="C211" s="94">
        <v>55745.664799999999</v>
      </c>
      <c r="D211" s="94">
        <v>2.0000000000000001E-4</v>
      </c>
      <c r="E211">
        <f t="shared" si="49"/>
        <v>1301.4600179891277</v>
      </c>
      <c r="F211" s="108">
        <f t="shared" si="50"/>
        <v>1301.5</v>
      </c>
      <c r="G211">
        <f t="shared" si="51"/>
        <v>-1.3686550002603326E-2</v>
      </c>
      <c r="N211">
        <f t="shared" si="58"/>
        <v>-1.3686550002603326E-2</v>
      </c>
      <c r="P211" s="55">
        <f t="shared" si="52"/>
        <v>-8.7376265600306573E-3</v>
      </c>
      <c r="Q211" s="2">
        <f t="shared" si="54"/>
        <v>40727.164799999999</v>
      </c>
      <c r="S211" s="55">
        <f t="shared" si="53"/>
        <v>2.4491843240445314E-5</v>
      </c>
      <c r="T211">
        <v>1</v>
      </c>
      <c r="U211">
        <f t="shared" si="56"/>
        <v>2.4491843240445314E-5</v>
      </c>
      <c r="W211">
        <f t="shared" si="57"/>
        <v>-4.9489234425726687E-3</v>
      </c>
    </row>
    <row r="212" spans="1:23" x14ac:dyDescent="0.2">
      <c r="A212" s="93" t="s">
        <v>215</v>
      </c>
      <c r="B212" s="101" t="s">
        <v>83</v>
      </c>
      <c r="C212" s="94">
        <v>55745.664799999999</v>
      </c>
      <c r="D212" s="94">
        <v>2.0000000000000001E-4</v>
      </c>
      <c r="E212">
        <f t="shared" si="49"/>
        <v>1301.4600179891277</v>
      </c>
      <c r="F212" s="108">
        <f t="shared" si="50"/>
        <v>1301.5</v>
      </c>
      <c r="G212">
        <f t="shared" si="51"/>
        <v>-1.3686550002603326E-2</v>
      </c>
      <c r="N212">
        <f t="shared" si="58"/>
        <v>-1.3686550002603326E-2</v>
      </c>
      <c r="P212" s="55">
        <f t="shared" si="52"/>
        <v>-8.7376265600306573E-3</v>
      </c>
      <c r="Q212" s="2">
        <f t="shared" si="54"/>
        <v>40727.164799999999</v>
      </c>
      <c r="S212" s="55">
        <f t="shared" si="53"/>
        <v>2.4491843240445314E-5</v>
      </c>
      <c r="T212">
        <v>1</v>
      </c>
      <c r="U212">
        <f t="shared" si="56"/>
        <v>2.4491843240445314E-5</v>
      </c>
      <c r="W212">
        <f t="shared" si="57"/>
        <v>-4.9489234425726687E-3</v>
      </c>
    </row>
  </sheetData>
  <sheetProtection sheet="1"/>
  <phoneticPr fontId="0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indexed="45"/>
  </sheetPr>
  <dimension ref="A1:AI948"/>
  <sheetViews>
    <sheetView workbookViewId="0">
      <selection activeCell="A2" sqref="A2"/>
    </sheetView>
  </sheetViews>
  <sheetFormatPr defaultRowHeight="12.75" x14ac:dyDescent="0.2"/>
  <cols>
    <col min="2" max="2" width="10.7109375" customWidth="1"/>
    <col min="5" max="5" width="10.7109375" customWidth="1"/>
  </cols>
  <sheetData>
    <row r="1" spans="1:35" ht="18.75" thickBot="1" x14ac:dyDescent="0.25">
      <c r="A1" s="57" t="s">
        <v>118</v>
      </c>
      <c r="B1" s="20"/>
      <c r="C1" s="20"/>
      <c r="D1" s="26" t="s">
        <v>197</v>
      </c>
      <c r="E1" s="20"/>
      <c r="F1" s="20"/>
      <c r="G1" s="20"/>
      <c r="H1" s="20"/>
      <c r="I1" s="20"/>
      <c r="J1" s="20"/>
      <c r="K1" s="20"/>
      <c r="L1" s="20"/>
      <c r="M1" s="58" t="s">
        <v>119</v>
      </c>
      <c r="N1" s="20" t="s">
        <v>120</v>
      </c>
      <c r="O1" s="20">
        <f ca="1">H18*J18-I18*I18</f>
        <v>2466067.6198531389</v>
      </c>
      <c r="P1" s="20" t="s">
        <v>191</v>
      </c>
      <c r="Q1" s="20"/>
      <c r="R1" s="20"/>
      <c r="S1" s="20"/>
      <c r="T1" s="20"/>
      <c r="U1" s="54" t="s">
        <v>173</v>
      </c>
      <c r="V1" s="59" t="s">
        <v>175</v>
      </c>
      <c r="W1" s="20"/>
      <c r="X1" s="20"/>
      <c r="Y1" s="20"/>
      <c r="Z1" s="20"/>
      <c r="AA1" s="20">
        <v>1</v>
      </c>
      <c r="AB1" s="20" t="s">
        <v>39</v>
      </c>
      <c r="AC1" s="20"/>
      <c r="AD1" s="20"/>
      <c r="AE1" s="20"/>
      <c r="AF1" s="20"/>
      <c r="AG1" s="20"/>
      <c r="AH1" s="20"/>
      <c r="AI1" s="20"/>
    </row>
    <row r="2" spans="1:35" x14ac:dyDescent="0.2">
      <c r="A2" s="77" t="s">
        <v>259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58" t="s">
        <v>121</v>
      </c>
      <c r="N2" s="20" t="s">
        <v>122</v>
      </c>
      <c r="O2" s="20">
        <f ca="1">+F18*J18-H18*I18</f>
        <v>769672.28093527257</v>
      </c>
      <c r="P2" s="20" t="s">
        <v>192</v>
      </c>
      <c r="Q2" s="20"/>
      <c r="R2" s="20"/>
      <c r="S2" s="20"/>
      <c r="T2" s="20"/>
      <c r="U2" s="20">
        <v>6</v>
      </c>
      <c r="V2" s="20">
        <f t="shared" ref="V2:V26" ca="1" si="0">+E$4+E$5*U2+E$6*U2^2</f>
        <v>8.7362102923018714E-3</v>
      </c>
      <c r="W2" s="20"/>
      <c r="X2" s="20"/>
      <c r="Y2" s="20"/>
      <c r="Z2" s="20"/>
      <c r="AA2" s="20">
        <v>2</v>
      </c>
      <c r="AB2" s="20" t="s">
        <v>31</v>
      </c>
      <c r="AC2" s="20"/>
      <c r="AD2" s="20"/>
      <c r="AE2" s="20"/>
      <c r="AF2" s="20"/>
      <c r="AG2" s="20"/>
      <c r="AH2" s="20"/>
      <c r="AI2" s="20"/>
    </row>
    <row r="3" spans="1:35" ht="13.5" thickBot="1" x14ac:dyDescent="0.25">
      <c r="A3" s="20" t="s">
        <v>123</v>
      </c>
      <c r="B3" s="20" t="s">
        <v>124</v>
      </c>
      <c r="C3" s="20"/>
      <c r="D3" s="20"/>
      <c r="E3" s="60" t="s">
        <v>125</v>
      </c>
      <c r="F3" s="60" t="s">
        <v>126</v>
      </c>
      <c r="G3" s="60" t="s">
        <v>127</v>
      </c>
      <c r="H3" s="60" t="s">
        <v>128</v>
      </c>
      <c r="I3" s="20"/>
      <c r="J3" s="20"/>
      <c r="K3" s="20"/>
      <c r="L3" s="20"/>
      <c r="M3" s="58" t="s">
        <v>129</v>
      </c>
      <c r="N3" s="20" t="s">
        <v>130</v>
      </c>
      <c r="O3" s="20">
        <f ca="1">+F18*I18-H18*H18</f>
        <v>59712.025438375771</v>
      </c>
      <c r="P3" s="20" t="s">
        <v>193</v>
      </c>
      <c r="Q3" s="20"/>
      <c r="R3" s="20"/>
      <c r="S3" s="20"/>
      <c r="T3" s="20"/>
      <c r="U3" s="20">
        <v>6.05</v>
      </c>
      <c r="V3" s="20">
        <f t="shared" ca="1" si="0"/>
        <v>8.5299645993842654E-3</v>
      </c>
      <c r="W3" s="20"/>
      <c r="X3" s="20"/>
      <c r="Y3" s="20"/>
      <c r="Z3" s="20"/>
      <c r="AA3" s="20">
        <v>3</v>
      </c>
      <c r="AB3" s="20" t="s">
        <v>131</v>
      </c>
      <c r="AC3" s="20"/>
      <c r="AD3" s="20"/>
      <c r="AE3" s="20"/>
      <c r="AF3" s="20"/>
      <c r="AG3" s="20"/>
      <c r="AH3" s="20"/>
      <c r="AI3" s="20"/>
    </row>
    <row r="4" spans="1:35" x14ac:dyDescent="0.2">
      <c r="A4" s="20" t="s">
        <v>132</v>
      </c>
      <c r="B4" s="20" t="s">
        <v>133</v>
      </c>
      <c r="C4" s="20"/>
      <c r="D4" s="61" t="s">
        <v>134</v>
      </c>
      <c r="E4" s="62">
        <f ca="1">(G18*O1-K18*O2+L18*O3)/O7</f>
        <v>-0.69464262032060109</v>
      </c>
      <c r="F4" s="63">
        <f ca="1">+E7/O7*O18</f>
        <v>2.7844631173919027E-2</v>
      </c>
      <c r="G4" s="64">
        <f>+B18</f>
        <v>1</v>
      </c>
      <c r="H4" s="65">
        <f ca="1">ABS(F4/E4)</f>
        <v>4.0084829751833806E-2</v>
      </c>
      <c r="I4" s="20"/>
      <c r="J4" s="20"/>
      <c r="K4" s="20"/>
      <c r="L4" s="20"/>
      <c r="M4" s="58" t="s">
        <v>135</v>
      </c>
      <c r="N4" s="20" t="s">
        <v>136</v>
      </c>
      <c r="O4" s="20">
        <f ca="1">+C18*J18-H18*H18</f>
        <v>240646.64111424796</v>
      </c>
      <c r="P4" s="20" t="s">
        <v>194</v>
      </c>
      <c r="Q4" s="20"/>
      <c r="R4" s="20"/>
      <c r="S4" s="20"/>
      <c r="T4" s="20"/>
      <c r="U4" s="20">
        <v>6.1</v>
      </c>
      <c r="V4" s="20">
        <f t="shared" ca="1" si="0"/>
        <v>8.2234257503008834E-3</v>
      </c>
      <c r="W4" s="20"/>
      <c r="X4" s="20"/>
      <c r="Y4" s="20"/>
      <c r="Z4" s="20"/>
      <c r="AA4" s="20">
        <v>4</v>
      </c>
      <c r="AB4" s="20" t="s">
        <v>137</v>
      </c>
      <c r="AC4" s="20"/>
      <c r="AD4" s="20"/>
      <c r="AE4" s="20"/>
      <c r="AF4" s="20"/>
      <c r="AG4" s="20"/>
      <c r="AH4" s="20"/>
      <c r="AI4" s="20"/>
    </row>
    <row r="5" spans="1:35" x14ac:dyDescent="0.2">
      <c r="A5" s="20" t="s">
        <v>138</v>
      </c>
      <c r="B5" s="66">
        <v>40323</v>
      </c>
      <c r="C5" s="20"/>
      <c r="D5" s="67" t="s">
        <v>139</v>
      </c>
      <c r="E5" s="68">
        <f ca="1">+(-G18*O2+K18*O4-L18*O5)/O7</f>
        <v>0.23758159250099606</v>
      </c>
      <c r="F5" s="69">
        <f ca="1">P18*E7/O7</f>
        <v>8.785242891575026E-3</v>
      </c>
      <c r="G5" s="70">
        <f>+B18/A18</f>
        <v>1E-4</v>
      </c>
      <c r="H5" s="65">
        <f ca="1">ABS(F5/E5)</f>
        <v>3.6977792762030559E-2</v>
      </c>
      <c r="I5" s="20"/>
      <c r="J5" s="20"/>
      <c r="K5" s="20"/>
      <c r="L5" s="20"/>
      <c r="M5" s="58" t="s">
        <v>140</v>
      </c>
      <c r="N5" s="20" t="s">
        <v>141</v>
      </c>
      <c r="O5" s="20">
        <f ca="1">+C18*I18-F18*H18</f>
        <v>18700.226730372291</v>
      </c>
      <c r="P5" s="20" t="s">
        <v>195</v>
      </c>
      <c r="Q5" s="20"/>
      <c r="R5" s="20"/>
      <c r="S5" s="20"/>
      <c r="T5" s="20"/>
      <c r="U5" s="20">
        <v>6.15</v>
      </c>
      <c r="V5" s="20">
        <f t="shared" ca="1" si="0"/>
        <v>7.8165937450519474E-3</v>
      </c>
      <c r="W5" s="20"/>
      <c r="X5" s="20"/>
      <c r="Y5" s="20"/>
      <c r="Z5" s="20"/>
      <c r="AA5" s="20">
        <v>5</v>
      </c>
      <c r="AB5" s="20" t="s">
        <v>142</v>
      </c>
      <c r="AC5" s="20"/>
      <c r="AD5" s="20"/>
      <c r="AE5" s="20"/>
      <c r="AF5" s="20"/>
      <c r="AG5" s="20"/>
      <c r="AH5" s="20"/>
      <c r="AI5" s="20"/>
    </row>
    <row r="6" spans="1:35" ht="13.5" thickBot="1" x14ac:dyDescent="0.25">
      <c r="A6" s="20"/>
      <c r="B6" s="20"/>
      <c r="C6" s="20"/>
      <c r="D6" s="71" t="s">
        <v>143</v>
      </c>
      <c r="E6" s="72">
        <f ca="1">+(G18*O3-K18*O5+L18*O6)/O7</f>
        <v>-2.0058631233140927E-2</v>
      </c>
      <c r="F6" s="73">
        <f ca="1">Q18*E7/O7</f>
        <v>6.89359521018245E-4</v>
      </c>
      <c r="G6" s="74">
        <f>+B18/A18^2</f>
        <v>1E-8</v>
      </c>
      <c r="H6" s="65">
        <f ca="1">ABS(F6/E6)</f>
        <v>3.4367226407716354E-2</v>
      </c>
      <c r="I6" s="20"/>
      <c r="J6" s="20"/>
      <c r="K6" s="20"/>
      <c r="L6" s="20"/>
      <c r="M6" s="75" t="s">
        <v>144</v>
      </c>
      <c r="N6" s="76" t="s">
        <v>145</v>
      </c>
      <c r="O6" s="76">
        <f ca="1">+C18*H18-F18*F18</f>
        <v>1455.3833636831841</v>
      </c>
      <c r="P6" s="20" t="s">
        <v>196</v>
      </c>
      <c r="Q6" s="20"/>
      <c r="R6" s="20"/>
      <c r="S6" s="20"/>
      <c r="T6" s="20"/>
      <c r="U6" s="20">
        <v>6.2</v>
      </c>
      <c r="V6" s="20">
        <f t="shared" ca="1" si="0"/>
        <v>7.3094685836371243E-3</v>
      </c>
      <c r="W6" s="20"/>
      <c r="X6" s="20"/>
      <c r="Y6" s="20"/>
      <c r="Z6" s="20"/>
      <c r="AA6" s="20">
        <v>6</v>
      </c>
      <c r="AB6" s="20" t="s">
        <v>146</v>
      </c>
      <c r="AC6" s="20"/>
      <c r="AD6" s="20"/>
      <c r="AE6" s="20"/>
      <c r="AF6" s="20"/>
      <c r="AG6" s="20"/>
      <c r="AH6" s="20"/>
      <c r="AI6" s="20"/>
    </row>
    <row r="7" spans="1:35" x14ac:dyDescent="0.2">
      <c r="A7" s="20"/>
      <c r="B7" s="20"/>
      <c r="C7" s="20"/>
      <c r="D7" s="26" t="s">
        <v>147</v>
      </c>
      <c r="E7" s="77">
        <f ca="1">SQRT(N18/(B15-3))</f>
        <v>1.6564504287666071E-3</v>
      </c>
      <c r="F7" s="20"/>
      <c r="G7" s="78">
        <f>+B22</f>
        <v>8.2422757113818079E-3</v>
      </c>
      <c r="H7" s="20"/>
      <c r="I7" s="20"/>
      <c r="J7" s="20"/>
      <c r="K7" s="20"/>
      <c r="L7" s="20"/>
      <c r="M7" s="58" t="s">
        <v>148</v>
      </c>
      <c r="N7" s="20" t="s">
        <v>149</v>
      </c>
      <c r="O7" s="20">
        <f ca="1">+C18*O1-F18*O2+H18*O3</f>
        <v>6379.9312214851379</v>
      </c>
      <c r="P7" s="20"/>
      <c r="Q7" s="20"/>
      <c r="R7" s="20"/>
      <c r="S7" s="20"/>
      <c r="T7" s="20"/>
      <c r="U7" s="20">
        <v>6.25</v>
      </c>
      <c r="V7" s="20">
        <f t="shared" ca="1" si="0"/>
        <v>6.7020502660568582E-3</v>
      </c>
      <c r="W7" s="20"/>
      <c r="X7" s="20"/>
      <c r="Y7" s="20"/>
      <c r="Z7" s="20"/>
      <c r="AA7" s="20">
        <v>7</v>
      </c>
      <c r="AB7" s="20" t="s">
        <v>150</v>
      </c>
      <c r="AC7" s="20"/>
      <c r="AD7" s="20"/>
      <c r="AE7" s="20"/>
      <c r="AF7" s="20"/>
      <c r="AG7" s="20"/>
      <c r="AH7" s="20"/>
      <c r="AI7" s="20"/>
    </row>
    <row r="8" spans="1:35" x14ac:dyDescent="0.2">
      <c r="A8" s="33">
        <v>21</v>
      </c>
      <c r="B8" s="20" t="s">
        <v>153</v>
      </c>
      <c r="C8" s="79">
        <v>21</v>
      </c>
      <c r="D8" s="26" t="s">
        <v>184</v>
      </c>
      <c r="E8" s="20"/>
      <c r="F8" s="80">
        <f ca="1">CORREL(INDIRECT(E12):INDIRECT(E13),INDIRECT(M12):INDIRECT(M13))</f>
        <v>0.93641361034832327</v>
      </c>
      <c r="G8" s="77"/>
      <c r="H8" s="20"/>
      <c r="I8" s="20"/>
      <c r="J8" s="20"/>
      <c r="K8" s="78"/>
      <c r="L8" s="20"/>
      <c r="M8" s="20"/>
      <c r="N8" s="20"/>
      <c r="O8" s="20"/>
      <c r="P8" s="20"/>
      <c r="Q8" s="20"/>
      <c r="R8" s="20"/>
      <c r="S8" s="20"/>
      <c r="T8" s="20"/>
      <c r="U8" s="20">
        <v>6.3</v>
      </c>
      <c r="V8" s="20">
        <f t="shared" ca="1" si="0"/>
        <v>5.994338792310816E-3</v>
      </c>
      <c r="W8" s="20"/>
      <c r="X8" s="20"/>
      <c r="Y8" s="20"/>
      <c r="Z8" s="20"/>
      <c r="AA8" s="20">
        <v>8</v>
      </c>
      <c r="AB8" s="20" t="s">
        <v>151</v>
      </c>
      <c r="AC8" s="20"/>
      <c r="AD8" s="20"/>
      <c r="AE8" s="20"/>
      <c r="AF8" s="20"/>
      <c r="AG8" s="20"/>
      <c r="AH8" s="20"/>
      <c r="AI8" s="20"/>
    </row>
    <row r="9" spans="1:35" x14ac:dyDescent="0.2">
      <c r="A9" s="33">
        <f>20+COUNT(A21:A1443)</f>
        <v>122</v>
      </c>
      <c r="B9" s="20" t="s">
        <v>155</v>
      </c>
      <c r="C9" s="79">
        <f>A9</f>
        <v>122</v>
      </c>
      <c r="D9" s="20"/>
      <c r="E9" s="81">
        <f ca="1">E6*G6</f>
        <v>-2.0058631233140928E-10</v>
      </c>
      <c r="F9" s="82">
        <f ca="1">H6</f>
        <v>3.4367226407716354E-2</v>
      </c>
      <c r="G9" s="83">
        <f ca="1">F8</f>
        <v>0.93641361034832327</v>
      </c>
      <c r="H9" s="20"/>
      <c r="I9" s="20"/>
      <c r="J9" s="20"/>
      <c r="K9" s="78"/>
      <c r="L9" s="20"/>
      <c r="M9" s="20"/>
      <c r="N9" s="20"/>
      <c r="O9" s="20"/>
      <c r="P9" s="20"/>
      <c r="Q9" s="20"/>
      <c r="R9" s="20"/>
      <c r="S9" s="20"/>
      <c r="T9" s="20"/>
      <c r="U9" s="20">
        <v>6.35</v>
      </c>
      <c r="V9" s="20">
        <f t="shared" ca="1" si="0"/>
        <v>5.1863341623987758E-3</v>
      </c>
      <c r="W9" s="20"/>
      <c r="X9" s="20"/>
      <c r="Y9" s="20"/>
      <c r="Z9" s="20"/>
      <c r="AA9" s="20">
        <v>9</v>
      </c>
      <c r="AB9" s="20" t="s">
        <v>83</v>
      </c>
      <c r="AC9" s="20"/>
      <c r="AD9" s="20"/>
      <c r="AE9" s="20"/>
      <c r="AF9" s="20"/>
      <c r="AG9" s="20"/>
      <c r="AH9" s="20"/>
      <c r="AI9" s="20"/>
    </row>
    <row r="10" spans="1:35" x14ac:dyDescent="0.2">
      <c r="A10" s="93" t="s">
        <v>8</v>
      </c>
      <c r="B10" s="94" t="e">
        <f>+#REF!</f>
        <v>#REF!</v>
      </c>
      <c r="C10" s="20"/>
      <c r="D10" s="20" t="s">
        <v>185</v>
      </c>
      <c r="E10" s="20" t="e">
        <f ca="1">2*E9*365.2422/B10</f>
        <v>#REF!</v>
      </c>
      <c r="F10" s="20" t="s">
        <v>186</v>
      </c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>
        <v>6.4</v>
      </c>
      <c r="V10" s="20">
        <f t="shared" ca="1" si="0"/>
        <v>4.2780363763212925E-3</v>
      </c>
      <c r="W10" s="20"/>
      <c r="X10" s="20"/>
      <c r="Y10" s="20"/>
      <c r="Z10" s="20"/>
      <c r="AA10" s="20">
        <v>10</v>
      </c>
      <c r="AB10" s="20" t="s">
        <v>152</v>
      </c>
      <c r="AC10" s="20"/>
      <c r="AD10" s="20"/>
      <c r="AE10" s="20"/>
      <c r="AF10" s="20"/>
      <c r="AG10" s="20"/>
      <c r="AH10" s="20"/>
      <c r="AI10" s="20"/>
    </row>
    <row r="11" spans="1:35" x14ac:dyDescent="0.2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>
        <v>6.45</v>
      </c>
      <c r="V11" s="20">
        <f t="shared" ca="1" si="0"/>
        <v>3.2694454340781443E-3</v>
      </c>
      <c r="W11" s="20"/>
      <c r="X11" s="20"/>
      <c r="Y11" s="20"/>
      <c r="Z11" s="20"/>
      <c r="AA11" s="20">
        <v>11</v>
      </c>
      <c r="AB11" s="20" t="s">
        <v>34</v>
      </c>
      <c r="AC11" s="20"/>
      <c r="AD11" s="20"/>
      <c r="AE11" s="20"/>
      <c r="AF11" s="20"/>
      <c r="AG11" s="20"/>
      <c r="AH11" s="20"/>
      <c r="AI11" s="20"/>
    </row>
    <row r="12" spans="1:35" x14ac:dyDescent="0.2">
      <c r="A12" s="20"/>
      <c r="B12" s="20"/>
      <c r="C12" s="5" t="str">
        <f t="shared" ref="C12:F13" si="1">C$15&amp;$C8</f>
        <v>C21</v>
      </c>
      <c r="D12" s="5" t="str">
        <f t="shared" si="1"/>
        <v>D21</v>
      </c>
      <c r="E12" s="5" t="str">
        <f t="shared" si="1"/>
        <v>E21</v>
      </c>
      <c r="F12" s="5" t="str">
        <f t="shared" si="1"/>
        <v>F21</v>
      </c>
      <c r="G12" s="5" t="str">
        <f t="shared" ref="G12:Q12" si="2">G15&amp;$C8</f>
        <v>G21</v>
      </c>
      <c r="H12" s="5" t="str">
        <f t="shared" si="2"/>
        <v>H21</v>
      </c>
      <c r="I12" s="5" t="str">
        <f t="shared" si="2"/>
        <v>I21</v>
      </c>
      <c r="J12" s="5" t="str">
        <f t="shared" si="2"/>
        <v>J21</v>
      </c>
      <c r="K12" s="5" t="str">
        <f t="shared" si="2"/>
        <v>K21</v>
      </c>
      <c r="L12" s="5" t="str">
        <f t="shared" si="2"/>
        <v>L21</v>
      </c>
      <c r="M12" s="5" t="str">
        <f t="shared" si="2"/>
        <v>M21</v>
      </c>
      <c r="N12" s="5" t="str">
        <f t="shared" si="2"/>
        <v>N21</v>
      </c>
      <c r="O12" s="5" t="str">
        <f t="shared" si="2"/>
        <v>O21</v>
      </c>
      <c r="P12" s="5" t="str">
        <f t="shared" si="2"/>
        <v>P21</v>
      </c>
      <c r="Q12" s="5" t="str">
        <f t="shared" si="2"/>
        <v>Q21</v>
      </c>
      <c r="R12" s="20"/>
      <c r="S12" s="20"/>
      <c r="T12" s="20"/>
      <c r="U12" s="20">
        <v>6.5</v>
      </c>
      <c r="V12" s="20">
        <f t="shared" ca="1" si="0"/>
        <v>2.1605613356692199E-3</v>
      </c>
      <c r="W12" s="20"/>
      <c r="X12" s="20"/>
      <c r="Y12" s="20"/>
      <c r="Z12" s="20"/>
      <c r="AA12" s="20">
        <v>12</v>
      </c>
      <c r="AB12" s="20" t="s">
        <v>154</v>
      </c>
      <c r="AC12" s="20"/>
      <c r="AD12" s="20"/>
      <c r="AE12" s="20"/>
      <c r="AF12" s="20"/>
      <c r="AG12" s="20"/>
      <c r="AH12" s="20"/>
      <c r="AI12" s="20"/>
    </row>
    <row r="13" spans="1:35" x14ac:dyDescent="0.2">
      <c r="A13" s="20"/>
      <c r="B13" s="20"/>
      <c r="C13" s="5" t="str">
        <f t="shared" si="1"/>
        <v>C122</v>
      </c>
      <c r="D13" s="5" t="str">
        <f t="shared" si="1"/>
        <v>D122</v>
      </c>
      <c r="E13" s="5" t="str">
        <f t="shared" si="1"/>
        <v>E122</v>
      </c>
      <c r="F13" s="5" t="str">
        <f t="shared" si="1"/>
        <v>F122</v>
      </c>
      <c r="G13" s="5" t="str">
        <f t="shared" ref="G13:Q13" si="3">G$15&amp;$C9</f>
        <v>G122</v>
      </c>
      <c r="H13" s="5" t="str">
        <f t="shared" si="3"/>
        <v>H122</v>
      </c>
      <c r="I13" s="5" t="str">
        <f t="shared" si="3"/>
        <v>I122</v>
      </c>
      <c r="J13" s="5" t="str">
        <f t="shared" si="3"/>
        <v>J122</v>
      </c>
      <c r="K13" s="5" t="str">
        <f t="shared" si="3"/>
        <v>K122</v>
      </c>
      <c r="L13" s="5" t="str">
        <f t="shared" si="3"/>
        <v>L122</v>
      </c>
      <c r="M13" s="5" t="str">
        <f t="shared" si="3"/>
        <v>M122</v>
      </c>
      <c r="N13" s="5" t="str">
        <f t="shared" si="3"/>
        <v>N122</v>
      </c>
      <c r="O13" s="5" t="str">
        <f t="shared" si="3"/>
        <v>O122</v>
      </c>
      <c r="P13" s="5" t="str">
        <f t="shared" si="3"/>
        <v>P122</v>
      </c>
      <c r="Q13" s="5" t="str">
        <f t="shared" si="3"/>
        <v>Q122</v>
      </c>
      <c r="R13" s="20"/>
      <c r="S13" s="20"/>
      <c r="T13" s="20"/>
      <c r="U13" s="20">
        <v>6.55</v>
      </c>
      <c r="V13" s="20">
        <f t="shared" ca="1" si="0"/>
        <v>9.5138408109440853E-4</v>
      </c>
      <c r="W13" s="20"/>
      <c r="X13" s="20"/>
      <c r="Y13" s="20"/>
      <c r="Z13" s="20"/>
      <c r="AA13" s="20">
        <v>13</v>
      </c>
      <c r="AB13" s="20" t="s">
        <v>156</v>
      </c>
      <c r="AC13" s="20"/>
      <c r="AD13" s="20"/>
      <c r="AE13" s="20"/>
      <c r="AF13" s="20"/>
      <c r="AG13" s="20"/>
      <c r="AH13" s="20"/>
      <c r="AI13" s="20"/>
    </row>
    <row r="14" spans="1:35" x14ac:dyDescent="0.2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>
        <v>6.6</v>
      </c>
      <c r="V14" s="20">
        <f t="shared" ca="1" si="0"/>
        <v>-3.5808632964584586E-4</v>
      </c>
      <c r="W14" s="20"/>
      <c r="X14" s="20"/>
      <c r="Y14" s="20"/>
      <c r="Z14" s="20"/>
      <c r="AA14" s="20">
        <v>14</v>
      </c>
      <c r="AB14" s="20" t="s">
        <v>157</v>
      </c>
      <c r="AC14" s="20"/>
      <c r="AD14" s="20"/>
      <c r="AE14" s="20"/>
      <c r="AF14" s="20"/>
      <c r="AG14" s="20"/>
      <c r="AH14" s="20"/>
      <c r="AI14" s="20"/>
    </row>
    <row r="15" spans="1:35" x14ac:dyDescent="0.2">
      <c r="A15" s="26" t="s">
        <v>161</v>
      </c>
      <c r="B15" s="26">
        <f>C9-C8+1</f>
        <v>102</v>
      </c>
      <c r="C15" s="5" t="str">
        <f t="shared" ref="C15:Q15" si="4">VLOOKUP(C16,$AA1:$AB26,2,FALSE)</f>
        <v>C</v>
      </c>
      <c r="D15" s="5" t="str">
        <f t="shared" si="4"/>
        <v>D</v>
      </c>
      <c r="E15" s="5" t="str">
        <f t="shared" si="4"/>
        <v>E</v>
      </c>
      <c r="F15" s="5" t="str">
        <f t="shared" si="4"/>
        <v>F</v>
      </c>
      <c r="G15" s="5" t="str">
        <f t="shared" si="4"/>
        <v>G</v>
      </c>
      <c r="H15" s="5" t="str">
        <f t="shared" si="4"/>
        <v>H</v>
      </c>
      <c r="I15" s="5" t="str">
        <f t="shared" si="4"/>
        <v>I</v>
      </c>
      <c r="J15" s="5" t="str">
        <f t="shared" si="4"/>
        <v>J</v>
      </c>
      <c r="K15" s="5" t="str">
        <f t="shared" si="4"/>
        <v>K</v>
      </c>
      <c r="L15" s="5" t="str">
        <f t="shared" si="4"/>
        <v>L</v>
      </c>
      <c r="M15" s="5" t="str">
        <f t="shared" si="4"/>
        <v>M</v>
      </c>
      <c r="N15" s="5" t="str">
        <f t="shared" si="4"/>
        <v>N</v>
      </c>
      <c r="O15" s="5" t="str">
        <f t="shared" si="4"/>
        <v>O</v>
      </c>
      <c r="P15" s="5" t="str">
        <f t="shared" si="4"/>
        <v>P</v>
      </c>
      <c r="Q15" s="5" t="str">
        <f t="shared" si="4"/>
        <v>Q</v>
      </c>
      <c r="R15" s="20"/>
      <c r="S15" s="20"/>
      <c r="T15" s="20"/>
      <c r="U15" s="20">
        <v>6.65</v>
      </c>
      <c r="V15" s="20">
        <f t="shared" ca="1" si="0"/>
        <v>-1.7678498965519873E-3</v>
      </c>
      <c r="W15" s="20"/>
      <c r="X15" s="20"/>
      <c r="Y15" s="20"/>
      <c r="Z15" s="20"/>
      <c r="AA15" s="20">
        <v>15</v>
      </c>
      <c r="AB15" s="20" t="s">
        <v>158</v>
      </c>
      <c r="AC15" s="20"/>
      <c r="AD15" s="20"/>
      <c r="AE15" s="20"/>
      <c r="AF15" s="20"/>
      <c r="AG15" s="20"/>
      <c r="AH15" s="20"/>
      <c r="AI15" s="20"/>
    </row>
    <row r="16" spans="1:35" x14ac:dyDescent="0.2">
      <c r="A16" s="5"/>
      <c r="B16" s="20"/>
      <c r="C16" s="5">
        <f>COLUMN()</f>
        <v>3</v>
      </c>
      <c r="D16" s="5">
        <f>COLUMN()</f>
        <v>4</v>
      </c>
      <c r="E16" s="5">
        <f>COLUMN()</f>
        <v>5</v>
      </c>
      <c r="F16" s="5">
        <f>COLUMN()</f>
        <v>6</v>
      </c>
      <c r="G16" s="5">
        <f>COLUMN()</f>
        <v>7</v>
      </c>
      <c r="H16" s="5">
        <f>COLUMN()</f>
        <v>8</v>
      </c>
      <c r="I16" s="5">
        <f>COLUMN()</f>
        <v>9</v>
      </c>
      <c r="J16" s="5">
        <f>COLUMN()</f>
        <v>10</v>
      </c>
      <c r="K16" s="5">
        <f>COLUMN()</f>
        <v>11</v>
      </c>
      <c r="L16" s="5">
        <f>COLUMN()</f>
        <v>12</v>
      </c>
      <c r="M16" s="5">
        <f>COLUMN()</f>
        <v>13</v>
      </c>
      <c r="N16" s="5">
        <f>COLUMN()</f>
        <v>14</v>
      </c>
      <c r="O16" s="5">
        <f>COLUMN()</f>
        <v>15</v>
      </c>
      <c r="P16" s="5">
        <f>COLUMN()</f>
        <v>16</v>
      </c>
      <c r="Q16" s="5">
        <f>COLUMN()</f>
        <v>17</v>
      </c>
      <c r="R16" s="20"/>
      <c r="S16" s="20"/>
      <c r="T16" s="20"/>
      <c r="U16" s="20">
        <v>6.7</v>
      </c>
      <c r="V16" s="20">
        <f t="shared" ca="1" si="0"/>
        <v>-3.2779066196236828E-3</v>
      </c>
      <c r="W16" s="20"/>
      <c r="X16" s="20"/>
      <c r="Y16" s="20"/>
      <c r="Z16" s="20"/>
      <c r="AA16" s="20">
        <v>16</v>
      </c>
      <c r="AB16" s="20" t="s">
        <v>159</v>
      </c>
      <c r="AC16" s="20"/>
      <c r="AD16" s="20"/>
      <c r="AE16" s="20"/>
      <c r="AF16" s="20"/>
      <c r="AG16" s="20"/>
      <c r="AH16" s="20"/>
      <c r="AI16" s="20"/>
    </row>
    <row r="17" spans="1:35" x14ac:dyDescent="0.2">
      <c r="A17" s="26" t="s">
        <v>160</v>
      </c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>
        <v>6.75</v>
      </c>
      <c r="V17" s="20">
        <f t="shared" ca="1" si="0"/>
        <v>-4.8882564988612653E-3</v>
      </c>
      <c r="W17" s="20"/>
      <c r="X17" s="20"/>
      <c r="Y17" s="20"/>
      <c r="Z17" s="20"/>
      <c r="AA17" s="20">
        <v>17</v>
      </c>
      <c r="AB17" s="20" t="s">
        <v>162</v>
      </c>
      <c r="AC17" s="20"/>
      <c r="AD17" s="20"/>
      <c r="AE17" s="20"/>
      <c r="AF17" s="20"/>
      <c r="AG17" s="20"/>
      <c r="AH17" s="20"/>
      <c r="AI17" s="20"/>
    </row>
    <row r="18" spans="1:35" x14ac:dyDescent="0.2">
      <c r="A18" s="84">
        <v>10000</v>
      </c>
      <c r="B18" s="84">
        <v>1</v>
      </c>
      <c r="C18" s="20">
        <f ca="1">SUM(INDIRECT(C12):INDIRECT(C13))</f>
        <v>83.8</v>
      </c>
      <c r="D18" s="85">
        <f ca="1">SUM(INDIRECT(D12):INDIRECT(D13))</f>
        <v>654.94244999999989</v>
      </c>
      <c r="E18" s="85">
        <f ca="1">SUM(INDIRECT(E12):INDIRECT(E13))</f>
        <v>-0.31366015780804446</v>
      </c>
      <c r="F18" s="26">
        <f ca="1">SUM(INDIRECT(F12):INDIRECT(F13))</f>
        <v>554.8365349999998</v>
      </c>
      <c r="G18" s="26">
        <f ca="1">SUM(INDIRECT(G12):INDIRECT(G13))</f>
        <v>-0.42687559857004087</v>
      </c>
      <c r="H18" s="26">
        <f ca="1">SUM(INDIRECT(H12):INDIRECT(H13))</f>
        <v>3690.9184240392501</v>
      </c>
      <c r="I18" s="26">
        <f ca="1">SUM(INDIRECT(I12):INDIRECT(I13))</f>
        <v>24660.580144295585</v>
      </c>
      <c r="J18" s="26">
        <f ca="1">SUM(INDIRECT(J12):INDIRECT(J13))</f>
        <v>165435.86460652304</v>
      </c>
      <c r="K18" s="26">
        <f ca="1">SUM(INDIRECT(K12):INDIRECT(K13))</f>
        <v>-3.1763106526099376</v>
      </c>
      <c r="L18" s="26">
        <f ca="1">SUM(INDIRECT(L12):INDIRECT(L13))</f>
        <v>-23.386343630172338</v>
      </c>
      <c r="M18" s="20"/>
      <c r="N18" s="20">
        <f ca="1">SUM(INDIRECT(N12):INDIRECT(N13))</f>
        <v>2.7163897427314658E-4</v>
      </c>
      <c r="O18" s="20">
        <f ca="1">SQRT(SUM(INDIRECT(O12):INDIRECT(O13)))</f>
        <v>107245.48630742918</v>
      </c>
      <c r="P18" s="20">
        <f ca="1">SQRT(SUM(INDIRECT(P12):INDIRECT(P13)))</f>
        <v>33836.959101772911</v>
      </c>
      <c r="Q18" s="20">
        <f ca="1">SQRT(SUM(INDIRECT(Q12):INDIRECT(Q13)))</f>
        <v>2655.1149702965399</v>
      </c>
      <c r="R18" s="20"/>
      <c r="S18" s="20"/>
      <c r="T18" s="20"/>
      <c r="U18" s="20">
        <v>6.8</v>
      </c>
      <c r="V18" s="20">
        <f t="shared" ca="1" si="0"/>
        <v>-6.5988995342642909E-3</v>
      </c>
      <c r="W18" s="20"/>
      <c r="X18" s="20"/>
      <c r="Y18" s="20"/>
      <c r="Z18" s="20"/>
      <c r="AA18" s="20">
        <v>18</v>
      </c>
      <c r="AB18" s="20" t="s">
        <v>163</v>
      </c>
      <c r="AC18" s="20"/>
      <c r="AD18" s="20"/>
      <c r="AE18" s="20"/>
      <c r="AF18" s="20"/>
      <c r="AG18" s="20"/>
      <c r="AH18" s="20"/>
      <c r="AI18" s="20"/>
    </row>
    <row r="19" spans="1:35" x14ac:dyDescent="0.2">
      <c r="A19" s="86" t="s">
        <v>164</v>
      </c>
      <c r="B19" s="20"/>
      <c r="C19" s="20"/>
      <c r="D19" s="20"/>
      <c r="E19" s="20"/>
      <c r="F19" s="87" t="s">
        <v>165</v>
      </c>
      <c r="G19" s="87" t="s">
        <v>166</v>
      </c>
      <c r="H19" s="87" t="s">
        <v>167</v>
      </c>
      <c r="I19" s="87" t="s">
        <v>168</v>
      </c>
      <c r="J19" s="87" t="s">
        <v>169</v>
      </c>
      <c r="K19" s="87" t="s">
        <v>170</v>
      </c>
      <c r="L19" s="87" t="s">
        <v>171</v>
      </c>
      <c r="M19" s="88"/>
      <c r="N19" s="88"/>
      <c r="O19" s="88"/>
      <c r="P19" s="88"/>
      <c r="Q19" s="88"/>
      <c r="R19" s="20"/>
      <c r="S19" s="20"/>
      <c r="T19" s="20"/>
      <c r="U19" s="20">
        <v>6.85</v>
      </c>
      <c r="V19" s="20">
        <f t="shared" ca="1" si="0"/>
        <v>-8.4098357258330925E-3</v>
      </c>
      <c r="W19" s="20"/>
      <c r="X19" s="20"/>
      <c r="Y19" s="20"/>
      <c r="Z19" s="20"/>
      <c r="AA19" s="20">
        <v>19</v>
      </c>
      <c r="AB19" s="20" t="s">
        <v>172</v>
      </c>
      <c r="AC19" s="20"/>
      <c r="AD19" s="20"/>
      <c r="AE19" s="20"/>
      <c r="AF19" s="20"/>
      <c r="AG19" s="20"/>
      <c r="AH19" s="20"/>
      <c r="AI19" s="20"/>
    </row>
    <row r="20" spans="1:35" ht="15" thickBot="1" x14ac:dyDescent="0.25">
      <c r="A20" s="54" t="s">
        <v>173</v>
      </c>
      <c r="B20" s="54" t="s">
        <v>174</v>
      </c>
      <c r="C20" s="54" t="s">
        <v>187</v>
      </c>
      <c r="D20" s="54" t="s">
        <v>173</v>
      </c>
      <c r="E20" s="54" t="s">
        <v>174</v>
      </c>
      <c r="F20" s="54" t="s">
        <v>188</v>
      </c>
      <c r="G20" s="54" t="s">
        <v>189</v>
      </c>
      <c r="H20" s="54" t="s">
        <v>198</v>
      </c>
      <c r="I20" s="54" t="s">
        <v>199</v>
      </c>
      <c r="J20" s="54" t="s">
        <v>200</v>
      </c>
      <c r="K20" s="54" t="s">
        <v>190</v>
      </c>
      <c r="L20" s="54" t="s">
        <v>201</v>
      </c>
      <c r="M20" s="59" t="s">
        <v>175</v>
      </c>
      <c r="N20" s="54" t="s">
        <v>202</v>
      </c>
      <c r="O20" s="54" t="s">
        <v>176</v>
      </c>
      <c r="P20" s="54" t="s">
        <v>177</v>
      </c>
      <c r="Q20" s="54" t="s">
        <v>178</v>
      </c>
      <c r="R20" s="60" t="s">
        <v>179</v>
      </c>
      <c r="S20" s="20"/>
      <c r="T20" s="20"/>
      <c r="U20" s="20">
        <v>6.9</v>
      </c>
      <c r="V20" s="20">
        <f t="shared" ca="1" si="0"/>
        <v>-1.0321065073567892E-2</v>
      </c>
      <c r="W20" s="20"/>
      <c r="X20" s="20"/>
      <c r="Y20" s="20"/>
      <c r="Z20" s="20"/>
      <c r="AA20" s="20">
        <v>20</v>
      </c>
      <c r="AB20" s="20" t="s">
        <v>180</v>
      </c>
      <c r="AC20" s="20"/>
      <c r="AD20" s="20"/>
      <c r="AE20" s="20"/>
      <c r="AF20" s="20"/>
      <c r="AG20" s="20"/>
      <c r="AH20" s="20"/>
      <c r="AI20" s="20"/>
    </row>
    <row r="21" spans="1:35" x14ac:dyDescent="0.2">
      <c r="A21" s="89">
        <v>52495</v>
      </c>
      <c r="B21" s="89">
        <v>3.401344183657784E-3</v>
      </c>
      <c r="C21" s="90">
        <v>0.1</v>
      </c>
      <c r="D21" s="91">
        <f t="shared" ref="D21:D84" si="5">A21/A$18</f>
        <v>5.2495000000000003</v>
      </c>
      <c r="E21" s="91">
        <f t="shared" ref="E21:E84" si="6">B21/B$18</f>
        <v>3.401344183657784E-3</v>
      </c>
      <c r="F21" s="33">
        <f t="shared" ref="F21:F84" si="7">$C21*D21</f>
        <v>0.52495000000000003</v>
      </c>
      <c r="G21" s="33">
        <f t="shared" ref="G21:G84" si="8">$C21*E21</f>
        <v>3.401344183657784E-4</v>
      </c>
      <c r="H21" s="33">
        <f t="shared" ref="H21:H84" si="9">C21*D21*D21</f>
        <v>2.7557250250000003</v>
      </c>
      <c r="I21" s="33">
        <f t="shared" ref="I21:I84" si="10">C21*D21*D21*D21</f>
        <v>14.466178518737502</v>
      </c>
      <c r="J21" s="33">
        <f t="shared" ref="J21:J84" si="11">C21*D21*D21*D21*D21</f>
        <v>75.94020413411252</v>
      </c>
      <c r="K21" s="33">
        <f t="shared" ref="K21:K84" si="12">C21*E21*D21</f>
        <v>1.7855356292111539E-3</v>
      </c>
      <c r="L21" s="33">
        <f t="shared" ref="L21:L84" si="13">C21*E21*D21*D21</f>
        <v>9.373169285543952E-3</v>
      </c>
      <c r="M21" s="33">
        <f t="shared" ref="M21:M84" ca="1" si="14">+E$4+E$5*D21+E$6*D21^2</f>
        <v>-2.1877105075285286E-4</v>
      </c>
      <c r="N21" s="33">
        <f t="shared" ref="N21:N84" ca="1" si="15">C21*(M21-E21)^2</f>
        <v>1.3105234310411982E-6</v>
      </c>
      <c r="O21" s="92">
        <f t="shared" ref="O21:O84" ca="1" si="16">(C21*O$1-O$2*F21+O$3*H21)^2</f>
        <v>50654833.37229681</v>
      </c>
      <c r="P21" s="33">
        <f t="shared" ref="P21:P84" ca="1" si="17">(-C21*O$2+O$4*F21-O$5*H21)^2</f>
        <v>4719567.7425957825</v>
      </c>
      <c r="Q21" s="33">
        <f t="shared" ref="Q21:Q84" ca="1" si="18">+(C21*O$3-F21*O$5+H21*O$6)^2</f>
        <v>27276.133726887652</v>
      </c>
      <c r="R21" s="20">
        <f t="shared" ref="R21:R84" ca="1" si="19">+E21-M21</f>
        <v>3.6201152344106369E-3</v>
      </c>
      <c r="S21" s="20"/>
      <c r="T21" s="20"/>
      <c r="U21" s="20">
        <v>6.95</v>
      </c>
      <c r="V21" s="20">
        <f t="shared" ca="1" si="0"/>
        <v>-1.2332587577468024E-2</v>
      </c>
      <c r="W21" s="20"/>
      <c r="X21" s="20"/>
      <c r="Y21" s="20"/>
      <c r="Z21" s="20"/>
      <c r="AA21" s="20">
        <v>21</v>
      </c>
      <c r="AB21" s="20" t="s">
        <v>181</v>
      </c>
      <c r="AC21" s="20"/>
      <c r="AD21" s="20"/>
      <c r="AE21" s="20"/>
      <c r="AF21" s="20"/>
      <c r="AG21" s="20"/>
      <c r="AH21" s="20"/>
      <c r="AI21" s="20"/>
    </row>
    <row r="22" spans="1:35" x14ac:dyDescent="0.2">
      <c r="A22" s="89">
        <v>52495.5</v>
      </c>
      <c r="B22" s="89">
        <v>8.2422757113818079E-3</v>
      </c>
      <c r="C22" s="89">
        <v>0.1</v>
      </c>
      <c r="D22" s="91">
        <f t="shared" si="5"/>
        <v>5.2495500000000002</v>
      </c>
      <c r="E22" s="91">
        <f t="shared" si="6"/>
        <v>8.2422757113818079E-3</v>
      </c>
      <c r="F22" s="33">
        <f t="shared" si="7"/>
        <v>0.52495500000000006</v>
      </c>
      <c r="G22" s="33">
        <f t="shared" si="8"/>
        <v>8.2422757113818088E-4</v>
      </c>
      <c r="H22" s="33">
        <f t="shared" si="9"/>
        <v>2.7557775202500006</v>
      </c>
      <c r="I22" s="33">
        <f t="shared" si="10"/>
        <v>14.466591881428391</v>
      </c>
      <c r="J22" s="33">
        <f t="shared" si="11"/>
        <v>75.943097411152408</v>
      </c>
      <c r="K22" s="33">
        <f t="shared" si="12"/>
        <v>4.3268238460684371E-3</v>
      </c>
      <c r="L22" s="33">
        <f t="shared" si="13"/>
        <v>2.2713878121128565E-2</v>
      </c>
      <c r="M22" s="33">
        <f t="shared" ca="1" si="14"/>
        <v>-2.1742179974026943E-4</v>
      </c>
      <c r="N22" s="33">
        <f t="shared" ca="1" si="15"/>
        <v>7.1566481979685073E-6</v>
      </c>
      <c r="O22" s="92">
        <f t="shared" ca="1" si="16"/>
        <v>50644673.853886709</v>
      </c>
      <c r="P22" s="33">
        <f t="shared" ca="1" si="17"/>
        <v>4718605.1321521522</v>
      </c>
      <c r="Q22" s="33">
        <f t="shared" ca="1" si="18"/>
        <v>27270.485583711801</v>
      </c>
      <c r="R22" s="20">
        <f t="shared" ca="1" si="19"/>
        <v>8.4596975111220774E-3</v>
      </c>
      <c r="S22" s="20"/>
      <c r="T22" s="20"/>
      <c r="U22" s="20">
        <v>7</v>
      </c>
      <c r="V22" s="20">
        <f t="shared" ca="1" si="0"/>
        <v>-1.4444403237534154E-2</v>
      </c>
      <c r="W22" s="20"/>
      <c r="X22" s="20"/>
      <c r="Y22" s="20"/>
      <c r="Z22" s="20"/>
      <c r="AA22" s="20">
        <v>22</v>
      </c>
      <c r="AB22" s="20" t="s">
        <v>117</v>
      </c>
      <c r="AC22" s="20"/>
      <c r="AD22" s="20"/>
      <c r="AE22" s="20"/>
      <c r="AF22" s="20"/>
      <c r="AG22" s="20"/>
      <c r="AH22" s="20"/>
      <c r="AI22" s="20"/>
    </row>
    <row r="23" spans="1:35" x14ac:dyDescent="0.2">
      <c r="A23" s="89">
        <v>53240.5</v>
      </c>
      <c r="B23" s="89">
        <v>5.4302555436152034E-3</v>
      </c>
      <c r="C23" s="89">
        <v>0.1</v>
      </c>
      <c r="D23" s="91">
        <f t="shared" si="5"/>
        <v>5.3240499999999997</v>
      </c>
      <c r="E23" s="91">
        <f t="shared" si="6"/>
        <v>5.4302555436152034E-3</v>
      </c>
      <c r="F23" s="33">
        <f t="shared" si="7"/>
        <v>0.53240500000000002</v>
      </c>
      <c r="G23" s="33">
        <f t="shared" si="8"/>
        <v>5.4302555436152038E-4</v>
      </c>
      <c r="H23" s="33">
        <f t="shared" si="9"/>
        <v>2.8345508402499999</v>
      </c>
      <c r="I23" s="33">
        <f t="shared" si="10"/>
        <v>15.091290401033012</v>
      </c>
      <c r="J23" s="33">
        <f t="shared" si="11"/>
        <v>80.3467846596198</v>
      </c>
      <c r="K23" s="33">
        <f t="shared" si="12"/>
        <v>2.8910952026984524E-3</v>
      </c>
      <c r="L23" s="33">
        <f t="shared" si="13"/>
        <v>1.5392335413926695E-2</v>
      </c>
      <c r="M23" s="33">
        <f t="shared" ca="1" si="14"/>
        <v>1.6815570726818052E-3</v>
      </c>
      <c r="N23" s="33">
        <f t="shared" ca="1" si="15"/>
        <v>1.4052740225978398E-6</v>
      </c>
      <c r="O23" s="92">
        <f t="shared" ca="1" si="16"/>
        <v>37041381.685718544</v>
      </c>
      <c r="P23" s="33">
        <f t="shared" ca="1" si="17"/>
        <v>3431743.3660166771</v>
      </c>
      <c r="Q23" s="33">
        <f t="shared" ca="1" si="18"/>
        <v>19730.828595244198</v>
      </c>
      <c r="R23" s="20">
        <f t="shared" ca="1" si="19"/>
        <v>3.7486984709333981E-3</v>
      </c>
      <c r="S23" s="20"/>
      <c r="T23" s="20"/>
      <c r="U23" s="20">
        <v>7.05</v>
      </c>
      <c r="V23" s="20">
        <f t="shared" ca="1" si="0"/>
        <v>-1.6656512053765837E-2</v>
      </c>
      <c r="W23" s="20"/>
      <c r="X23" s="20"/>
      <c r="Y23" s="20"/>
      <c r="Z23" s="20"/>
      <c r="AA23" s="20">
        <v>23</v>
      </c>
      <c r="AB23" s="20" t="s">
        <v>182</v>
      </c>
      <c r="AC23" s="20"/>
      <c r="AD23" s="20"/>
      <c r="AE23" s="20"/>
      <c r="AF23" s="20"/>
      <c r="AG23" s="20"/>
      <c r="AH23" s="20"/>
      <c r="AI23" s="20"/>
    </row>
    <row r="24" spans="1:35" x14ac:dyDescent="0.2">
      <c r="A24" s="89">
        <v>53313.5</v>
      </c>
      <c r="B24" s="89">
        <v>1.3006258937821258E-2</v>
      </c>
      <c r="C24" s="89">
        <v>0.1</v>
      </c>
      <c r="D24" s="91">
        <f t="shared" si="5"/>
        <v>5.3313499999999996</v>
      </c>
      <c r="E24" s="91">
        <f t="shared" si="6"/>
        <v>1.3006258937821258E-2</v>
      </c>
      <c r="F24" s="33">
        <f t="shared" si="7"/>
        <v>0.53313500000000003</v>
      </c>
      <c r="G24" s="33">
        <f t="shared" si="8"/>
        <v>1.3006258937821259E-3</v>
      </c>
      <c r="H24" s="33">
        <f t="shared" si="9"/>
        <v>2.8423292822499997</v>
      </c>
      <c r="I24" s="33">
        <f t="shared" si="10"/>
        <v>15.153452218923535</v>
      </c>
      <c r="J24" s="33">
        <f t="shared" si="11"/>
        <v>80.788357487357985</v>
      </c>
      <c r="K24" s="33">
        <f t="shared" si="12"/>
        <v>6.9340918588153364E-3</v>
      </c>
      <c r="L24" s="33">
        <f t="shared" si="13"/>
        <v>3.696807063149514E-2</v>
      </c>
      <c r="M24" s="33">
        <f t="shared" ca="1" si="14"/>
        <v>1.8556537014753349E-3</v>
      </c>
      <c r="N24" s="33">
        <f t="shared" ca="1" si="15"/>
        <v>1.2433599713682512E-5</v>
      </c>
      <c r="O24" s="92">
        <f t="shared" ca="1" si="16"/>
        <v>35865352.875798963</v>
      </c>
      <c r="P24" s="33">
        <f t="shared" ca="1" si="17"/>
        <v>3320715.709425502</v>
      </c>
      <c r="Q24" s="33">
        <f t="shared" ca="1" si="18"/>
        <v>19081.531686095594</v>
      </c>
      <c r="R24" s="20">
        <f t="shared" ca="1" si="19"/>
        <v>1.1150605236345923E-2</v>
      </c>
      <c r="S24" s="20"/>
      <c r="T24" s="20"/>
      <c r="U24" s="20">
        <v>7.1</v>
      </c>
      <c r="V24" s="20">
        <f t="shared" ca="1" si="0"/>
        <v>-1.8968914026163297E-2</v>
      </c>
      <c r="W24" s="20"/>
      <c r="X24" s="20"/>
      <c r="Y24" s="20"/>
      <c r="Z24" s="20"/>
      <c r="AA24" s="20">
        <v>24</v>
      </c>
      <c r="AB24" s="20" t="s">
        <v>173</v>
      </c>
      <c r="AC24" s="20"/>
      <c r="AD24" s="20"/>
      <c r="AE24" s="20"/>
      <c r="AF24" s="20"/>
      <c r="AG24" s="20"/>
      <c r="AH24" s="20"/>
      <c r="AI24" s="20"/>
    </row>
    <row r="25" spans="1:35" x14ac:dyDescent="0.2">
      <c r="A25" s="89">
        <v>53462</v>
      </c>
      <c r="B25" s="89">
        <v>7.3629233811516315E-3</v>
      </c>
      <c r="C25" s="89">
        <v>0.1</v>
      </c>
      <c r="D25" s="91">
        <f t="shared" si="5"/>
        <v>5.3461999999999996</v>
      </c>
      <c r="E25" s="91">
        <f t="shared" si="6"/>
        <v>7.3629233811516315E-3</v>
      </c>
      <c r="F25" s="33">
        <f t="shared" si="7"/>
        <v>0.53461999999999998</v>
      </c>
      <c r="G25" s="33">
        <f t="shared" si="8"/>
        <v>7.3629233811516319E-4</v>
      </c>
      <c r="H25" s="33">
        <f t="shared" si="9"/>
        <v>2.8581854439999996</v>
      </c>
      <c r="I25" s="33">
        <f t="shared" si="10"/>
        <v>15.280431020712797</v>
      </c>
      <c r="J25" s="33">
        <f t="shared" si="11"/>
        <v>81.692240322934751</v>
      </c>
      <c r="K25" s="33">
        <f t="shared" si="12"/>
        <v>3.9363660980312855E-3</v>
      </c>
      <c r="L25" s="33">
        <f t="shared" si="13"/>
        <v>2.1044600433294858E-2</v>
      </c>
      <c r="M25" s="33">
        <f t="shared" ca="1" si="14"/>
        <v>2.2032113369522266E-3</v>
      </c>
      <c r="N25" s="33">
        <f t="shared" ca="1" si="15"/>
        <v>2.6622628379056401E-6</v>
      </c>
      <c r="O25" s="92">
        <f t="shared" ca="1" si="16"/>
        <v>33554320.086023085</v>
      </c>
      <c r="P25" s="33">
        <f t="shared" ca="1" si="17"/>
        <v>3102659.1116935196</v>
      </c>
      <c r="Q25" s="33">
        <f t="shared" ca="1" si="18"/>
        <v>17807.000825541632</v>
      </c>
      <c r="R25" s="20">
        <f t="shared" ca="1" si="19"/>
        <v>5.1597120441994049E-3</v>
      </c>
      <c r="S25" s="20"/>
      <c r="T25" s="20"/>
      <c r="U25" s="20">
        <v>7.15</v>
      </c>
      <c r="V25" s="20">
        <f t="shared" ca="1" si="0"/>
        <v>-2.1381609154726311E-2</v>
      </c>
      <c r="W25" s="20"/>
      <c r="X25" s="20"/>
      <c r="Y25" s="20"/>
      <c r="Z25" s="20"/>
      <c r="AA25" s="20">
        <v>25</v>
      </c>
      <c r="AB25" s="20" t="s">
        <v>174</v>
      </c>
      <c r="AC25" s="20"/>
      <c r="AD25" s="20"/>
      <c r="AE25" s="20"/>
      <c r="AF25" s="20"/>
      <c r="AG25" s="20"/>
      <c r="AH25" s="20"/>
      <c r="AI25" s="20"/>
    </row>
    <row r="26" spans="1:35" x14ac:dyDescent="0.2">
      <c r="A26" s="89">
        <v>53462</v>
      </c>
      <c r="B26" s="89">
        <v>7.5629233760992065E-3</v>
      </c>
      <c r="C26" s="89">
        <v>0.1</v>
      </c>
      <c r="D26" s="91">
        <f t="shared" si="5"/>
        <v>5.3461999999999996</v>
      </c>
      <c r="E26" s="91">
        <f t="shared" si="6"/>
        <v>7.5629233760992065E-3</v>
      </c>
      <c r="F26" s="33">
        <f t="shared" si="7"/>
        <v>0.53461999999999998</v>
      </c>
      <c r="G26" s="33">
        <f t="shared" si="8"/>
        <v>7.5629233760992069E-4</v>
      </c>
      <c r="H26" s="33">
        <f t="shared" si="9"/>
        <v>2.8581854439999996</v>
      </c>
      <c r="I26" s="33">
        <f t="shared" si="10"/>
        <v>15.280431020712797</v>
      </c>
      <c r="J26" s="33">
        <f t="shared" si="11"/>
        <v>81.692240322934751</v>
      </c>
      <c r="K26" s="33">
        <f t="shared" si="12"/>
        <v>4.0432900953301576E-3</v>
      </c>
      <c r="L26" s="33">
        <f t="shared" si="13"/>
        <v>2.1616237507654085E-2</v>
      </c>
      <c r="M26" s="33">
        <f t="shared" ca="1" si="14"/>
        <v>2.2032113369522266E-3</v>
      </c>
      <c r="N26" s="33">
        <f t="shared" ca="1" si="15"/>
        <v>2.8726513142577079E-6</v>
      </c>
      <c r="O26" s="92">
        <f t="shared" ca="1" si="16"/>
        <v>33554320.086023085</v>
      </c>
      <c r="P26" s="33">
        <f t="shared" ca="1" si="17"/>
        <v>3102659.1116935196</v>
      </c>
      <c r="Q26" s="33">
        <f t="shared" ca="1" si="18"/>
        <v>17807.000825541632</v>
      </c>
      <c r="R26" s="20">
        <f t="shared" ca="1" si="19"/>
        <v>5.3597120391469799E-3</v>
      </c>
      <c r="S26" s="20"/>
      <c r="T26" s="20"/>
      <c r="U26" s="20">
        <v>7.2</v>
      </c>
      <c r="V26" s="20">
        <f t="shared" ca="1" si="0"/>
        <v>-2.3894597439455323E-2</v>
      </c>
      <c r="W26" s="20"/>
      <c r="X26" s="20"/>
      <c r="Y26" s="20"/>
      <c r="Z26" s="20"/>
      <c r="AA26" s="20">
        <v>26</v>
      </c>
      <c r="AB26" s="20" t="s">
        <v>183</v>
      </c>
      <c r="AC26" s="20"/>
      <c r="AD26" s="20"/>
      <c r="AE26" s="20"/>
      <c r="AF26" s="20"/>
      <c r="AG26" s="20"/>
      <c r="AH26" s="20"/>
      <c r="AI26" s="20"/>
    </row>
    <row r="27" spans="1:35" x14ac:dyDescent="0.2">
      <c r="A27" s="89">
        <v>53495</v>
      </c>
      <c r="B27" s="89">
        <v>7.1644043564447202E-3</v>
      </c>
      <c r="C27" s="89">
        <v>0.1</v>
      </c>
      <c r="D27" s="91">
        <f t="shared" si="5"/>
        <v>5.3494999999999999</v>
      </c>
      <c r="E27" s="91">
        <f t="shared" si="6"/>
        <v>7.1644043564447202E-3</v>
      </c>
      <c r="F27" s="33">
        <f t="shared" si="7"/>
        <v>0.53495000000000004</v>
      </c>
      <c r="G27" s="33">
        <f t="shared" si="8"/>
        <v>7.1644043564447204E-4</v>
      </c>
      <c r="H27" s="33">
        <f t="shared" si="9"/>
        <v>2.8617150250000001</v>
      </c>
      <c r="I27" s="33">
        <f t="shared" si="10"/>
        <v>15.308744526237501</v>
      </c>
      <c r="J27" s="33">
        <f t="shared" si="11"/>
        <v>81.894128843107509</v>
      </c>
      <c r="K27" s="33">
        <f t="shared" si="12"/>
        <v>3.8325981104801029E-3</v>
      </c>
      <c r="L27" s="33">
        <f t="shared" si="13"/>
        <v>2.0502483592013312E-2</v>
      </c>
      <c r="M27" s="33">
        <f t="shared" ca="1" si="14"/>
        <v>2.279244955340709E-3</v>
      </c>
      <c r="N27" s="33">
        <f t="shared" ca="1" si="15"/>
        <v>2.3864782374194902E-6</v>
      </c>
      <c r="O27" s="92">
        <f t="shared" ca="1" si="16"/>
        <v>33055320.585267033</v>
      </c>
      <c r="P27" s="33">
        <f t="shared" ca="1" si="17"/>
        <v>3055599.2131596222</v>
      </c>
      <c r="Q27" s="33">
        <f t="shared" ca="1" si="18"/>
        <v>17532.062091106865</v>
      </c>
      <c r="R27" s="20">
        <f t="shared" ca="1" si="19"/>
        <v>4.8851594011040111E-3</v>
      </c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</row>
    <row r="28" spans="1:35" x14ac:dyDescent="0.2">
      <c r="A28" s="89">
        <v>54373.5</v>
      </c>
      <c r="B28" s="89">
        <v>4.5811027302988805E-3</v>
      </c>
      <c r="C28" s="89">
        <v>0.1</v>
      </c>
      <c r="D28" s="91">
        <f t="shared" si="5"/>
        <v>5.4373500000000003</v>
      </c>
      <c r="E28" s="91">
        <f t="shared" si="6"/>
        <v>4.5811027302988805E-3</v>
      </c>
      <c r="F28" s="33">
        <f t="shared" si="7"/>
        <v>0.54373500000000008</v>
      </c>
      <c r="G28" s="33">
        <f t="shared" si="8"/>
        <v>4.5811027302988805E-4</v>
      </c>
      <c r="H28" s="33">
        <f t="shared" si="9"/>
        <v>2.9564775022500007</v>
      </c>
      <c r="I28" s="33">
        <f t="shared" si="10"/>
        <v>16.075402946859043</v>
      </c>
      <c r="J28" s="33">
        <f t="shared" si="11"/>
        <v>87.407592213104024</v>
      </c>
      <c r="K28" s="33">
        <f t="shared" si="12"/>
        <v>2.4909058930590619E-3</v>
      </c>
      <c r="L28" s="33">
        <f t="shared" si="13"/>
        <v>1.3543927157624692E-2</v>
      </c>
      <c r="M28" s="33">
        <f t="shared" ca="1" si="14"/>
        <v>4.142731997586524E-3</v>
      </c>
      <c r="N28" s="33">
        <f t="shared" ca="1" si="15"/>
        <v>1.9216889929876833E-8</v>
      </c>
      <c r="O28" s="92">
        <f t="shared" ca="1" si="16"/>
        <v>21587770.396493237</v>
      </c>
      <c r="P28" s="33">
        <f t="shared" ca="1" si="17"/>
        <v>1976909.9635788305</v>
      </c>
      <c r="Q28" s="33">
        <f t="shared" ca="1" si="18"/>
        <v>11245.103952464193</v>
      </c>
      <c r="R28" s="20">
        <f t="shared" ca="1" si="19"/>
        <v>4.3837073271235649E-4</v>
      </c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</row>
    <row r="29" spans="1:35" x14ac:dyDescent="0.2">
      <c r="A29" s="89">
        <v>54373.5</v>
      </c>
      <c r="B29" s="89">
        <v>4.5811027302988805E-3</v>
      </c>
      <c r="C29" s="89">
        <v>0.1</v>
      </c>
      <c r="D29" s="91">
        <f t="shared" si="5"/>
        <v>5.4373500000000003</v>
      </c>
      <c r="E29" s="91">
        <f t="shared" si="6"/>
        <v>4.5811027302988805E-3</v>
      </c>
      <c r="F29" s="33">
        <f t="shared" si="7"/>
        <v>0.54373500000000008</v>
      </c>
      <c r="G29" s="33">
        <f t="shared" si="8"/>
        <v>4.5811027302988805E-4</v>
      </c>
      <c r="H29" s="33">
        <f t="shared" si="9"/>
        <v>2.9564775022500007</v>
      </c>
      <c r="I29" s="33">
        <f t="shared" si="10"/>
        <v>16.075402946859043</v>
      </c>
      <c r="J29" s="33">
        <f t="shared" si="11"/>
        <v>87.407592213104024</v>
      </c>
      <c r="K29" s="33">
        <f t="shared" si="12"/>
        <v>2.4909058930590619E-3</v>
      </c>
      <c r="L29" s="33">
        <f t="shared" si="13"/>
        <v>1.3543927157624692E-2</v>
      </c>
      <c r="M29" s="33">
        <f t="shared" ca="1" si="14"/>
        <v>4.142731997586524E-3</v>
      </c>
      <c r="N29" s="33">
        <f t="shared" ca="1" si="15"/>
        <v>1.9216889929876833E-8</v>
      </c>
      <c r="O29" s="92">
        <f t="shared" ca="1" si="16"/>
        <v>21587770.396493237</v>
      </c>
      <c r="P29" s="33">
        <f t="shared" ca="1" si="17"/>
        <v>1976909.9635788305</v>
      </c>
      <c r="Q29" s="33">
        <f t="shared" ca="1" si="18"/>
        <v>11245.103952464193</v>
      </c>
      <c r="R29" s="20">
        <f t="shared" ca="1" si="19"/>
        <v>4.3837073271235649E-4</v>
      </c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</row>
    <row r="30" spans="1:35" x14ac:dyDescent="0.2">
      <c r="A30" s="89">
        <v>54418</v>
      </c>
      <c r="B30" s="89">
        <v>-4.3759910913649946E-3</v>
      </c>
      <c r="C30" s="89">
        <v>0.1</v>
      </c>
      <c r="D30" s="91">
        <f t="shared" si="5"/>
        <v>5.4417999999999997</v>
      </c>
      <c r="E30" s="91">
        <f t="shared" si="6"/>
        <v>-4.3759910913649946E-3</v>
      </c>
      <c r="F30" s="33">
        <f t="shared" si="7"/>
        <v>0.54418</v>
      </c>
      <c r="G30" s="33">
        <f t="shared" si="8"/>
        <v>-4.3759910913649948E-4</v>
      </c>
      <c r="H30" s="33">
        <f t="shared" si="9"/>
        <v>2.9613187239999998</v>
      </c>
      <c r="I30" s="33">
        <f t="shared" si="10"/>
        <v>16.1149042322632</v>
      </c>
      <c r="J30" s="33">
        <f t="shared" si="11"/>
        <v>87.694085851129884</v>
      </c>
      <c r="K30" s="33">
        <f t="shared" si="12"/>
        <v>-2.3813268320990026E-3</v>
      </c>
      <c r="L30" s="33">
        <f t="shared" si="13"/>
        <v>-1.2958704354916351E-2</v>
      </c>
      <c r="M30" s="33">
        <f t="shared" ca="1" si="14"/>
        <v>4.2288872662049615E-3</v>
      </c>
      <c r="N30" s="33">
        <f t="shared" ca="1" si="15"/>
        <v>7.4043931548575829E-6</v>
      </c>
      <c r="O30" s="92">
        <f t="shared" ca="1" si="16"/>
        <v>21094171.22430728</v>
      </c>
      <c r="P30" s="33">
        <f t="shared" ca="1" si="17"/>
        <v>1930628.2472287868</v>
      </c>
      <c r="Q30" s="33">
        <f t="shared" ca="1" si="18"/>
        <v>10976.159318230466</v>
      </c>
      <c r="R30" s="20">
        <f t="shared" ca="1" si="19"/>
        <v>-8.6048783575699561E-3</v>
      </c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</row>
    <row r="31" spans="1:35" x14ac:dyDescent="0.2">
      <c r="A31" s="89">
        <v>54450</v>
      </c>
      <c r="B31" s="89">
        <v>9.4436268336721696E-3</v>
      </c>
      <c r="C31" s="89">
        <v>0.1</v>
      </c>
      <c r="D31" s="91">
        <f t="shared" si="5"/>
        <v>5.4450000000000003</v>
      </c>
      <c r="E31" s="91">
        <f t="shared" si="6"/>
        <v>9.4436268336721696E-3</v>
      </c>
      <c r="F31" s="33">
        <f t="shared" si="7"/>
        <v>0.5445000000000001</v>
      </c>
      <c r="G31" s="33">
        <f t="shared" si="8"/>
        <v>9.44362683367217E-4</v>
      </c>
      <c r="H31" s="33">
        <f t="shared" si="9"/>
        <v>2.9648025000000007</v>
      </c>
      <c r="I31" s="33">
        <f t="shared" si="10"/>
        <v>16.143349612500003</v>
      </c>
      <c r="J31" s="33">
        <f t="shared" si="11"/>
        <v>87.900538640062521</v>
      </c>
      <c r="K31" s="33">
        <f t="shared" si="12"/>
        <v>5.1420548109344967E-3</v>
      </c>
      <c r="L31" s="33">
        <f t="shared" si="13"/>
        <v>2.7998488445538337E-2</v>
      </c>
      <c r="M31" s="33">
        <f t="shared" ca="1" si="14"/>
        <v>4.2903505813792764E-3</v>
      </c>
      <c r="N31" s="33">
        <f t="shared" ca="1" si="15"/>
        <v>2.6556256132445889E-6</v>
      </c>
      <c r="O31" s="92">
        <f t="shared" ca="1" si="16"/>
        <v>20744083.434318241</v>
      </c>
      <c r="P31" s="33">
        <f t="shared" ca="1" si="17"/>
        <v>1897811.9780347825</v>
      </c>
      <c r="Q31" s="33">
        <f t="shared" ca="1" si="18"/>
        <v>10785.512959058846</v>
      </c>
      <c r="R31" s="20">
        <f t="shared" ca="1" si="19"/>
        <v>5.1532762522928932E-3</v>
      </c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</row>
    <row r="32" spans="1:35" x14ac:dyDescent="0.2">
      <c r="A32" s="89">
        <v>54532</v>
      </c>
      <c r="B32" s="89">
        <v>2.1356397766794544E-2</v>
      </c>
      <c r="C32" s="89">
        <v>0.1</v>
      </c>
      <c r="D32" s="91">
        <f t="shared" si="5"/>
        <v>5.4531999999999998</v>
      </c>
      <c r="E32" s="91">
        <f t="shared" si="6"/>
        <v>2.1356397766794544E-2</v>
      </c>
      <c r="F32" s="33">
        <f t="shared" si="7"/>
        <v>0.54532000000000003</v>
      </c>
      <c r="G32" s="33">
        <f t="shared" si="8"/>
        <v>2.1356397766794546E-3</v>
      </c>
      <c r="H32" s="33">
        <f t="shared" si="9"/>
        <v>2.9737390239999999</v>
      </c>
      <c r="I32" s="33">
        <f t="shared" si="10"/>
        <v>16.216393645676799</v>
      </c>
      <c r="J32" s="33">
        <f t="shared" si="11"/>
        <v>88.431237828604722</v>
      </c>
      <c r="K32" s="33">
        <f t="shared" si="12"/>
        <v>1.1646070830188402E-2</v>
      </c>
      <c r="L32" s="33">
        <f t="shared" si="13"/>
        <v>6.3508353451183386E-2</v>
      </c>
      <c r="M32" s="33">
        <f t="shared" ca="1" si="14"/>
        <v>4.445975245666367E-3</v>
      </c>
      <c r="N32" s="33">
        <f t="shared" ca="1" si="15"/>
        <v>2.8596238984307907E-5</v>
      </c>
      <c r="O32" s="92">
        <f t="shared" ca="1" si="16"/>
        <v>19865330.304270528</v>
      </c>
      <c r="P32" s="33">
        <f t="shared" ca="1" si="17"/>
        <v>1815475.2986605889</v>
      </c>
      <c r="Q32" s="33">
        <f t="shared" ca="1" si="18"/>
        <v>10307.367594671283</v>
      </c>
      <c r="R32" s="20">
        <f t="shared" ca="1" si="19"/>
        <v>1.6910422521128177E-2</v>
      </c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</row>
    <row r="33" spans="1:35" x14ac:dyDescent="0.2">
      <c r="A33" s="89">
        <v>54585</v>
      </c>
      <c r="B33" s="89">
        <v>-1.8504860046959948E-2</v>
      </c>
      <c r="C33" s="89">
        <v>0.1</v>
      </c>
      <c r="D33" s="91">
        <f t="shared" si="5"/>
        <v>5.4584999999999999</v>
      </c>
      <c r="E33" s="91">
        <f t="shared" si="6"/>
        <v>-1.8504860046959948E-2</v>
      </c>
      <c r="F33" s="33">
        <f t="shared" si="7"/>
        <v>0.54585000000000006</v>
      </c>
      <c r="G33" s="33">
        <f t="shared" si="8"/>
        <v>-1.8504860046959948E-3</v>
      </c>
      <c r="H33" s="33">
        <f t="shared" si="9"/>
        <v>2.9795222250000002</v>
      </c>
      <c r="I33" s="33">
        <f t="shared" si="10"/>
        <v>16.263722065162501</v>
      </c>
      <c r="J33" s="33">
        <f t="shared" si="11"/>
        <v>88.775526892689513</v>
      </c>
      <c r="K33" s="33">
        <f t="shared" si="12"/>
        <v>-1.0100877856633087E-2</v>
      </c>
      <c r="L33" s="33">
        <f t="shared" si="13"/>
        <v>-5.5135641780431704E-2</v>
      </c>
      <c r="M33" s="33">
        <f t="shared" ca="1" si="14"/>
        <v>4.5451267238603155E-3</v>
      </c>
      <c r="N33" s="33">
        <f t="shared" ca="1" si="15"/>
        <v>5.3130189013498918E-5</v>
      </c>
      <c r="O33" s="92">
        <f t="shared" ca="1" si="16"/>
        <v>19311228.860225379</v>
      </c>
      <c r="P33" s="33">
        <f t="shared" ca="1" si="17"/>
        <v>1763584.5232275974</v>
      </c>
      <c r="Q33" s="33">
        <f t="shared" ca="1" si="18"/>
        <v>10006.173163038087</v>
      </c>
      <c r="R33" s="20">
        <f t="shared" ca="1" si="19"/>
        <v>-2.3049986770820263E-2</v>
      </c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</row>
    <row r="34" spans="1:35" x14ac:dyDescent="0.2">
      <c r="A34" s="89">
        <v>54611</v>
      </c>
      <c r="B34" s="89">
        <v>6.2235795194283128E-3</v>
      </c>
      <c r="C34" s="89">
        <v>0.1</v>
      </c>
      <c r="D34" s="91">
        <f t="shared" si="5"/>
        <v>5.4611000000000001</v>
      </c>
      <c r="E34" s="91">
        <f t="shared" si="6"/>
        <v>6.2235795194283128E-3</v>
      </c>
      <c r="F34" s="33">
        <f t="shared" si="7"/>
        <v>0.54610999999999998</v>
      </c>
      <c r="G34" s="33">
        <f t="shared" si="8"/>
        <v>6.2235795194283134E-4</v>
      </c>
      <c r="H34" s="33">
        <f t="shared" si="9"/>
        <v>2.982361321</v>
      </c>
      <c r="I34" s="33">
        <f t="shared" si="10"/>
        <v>16.286973410113099</v>
      </c>
      <c r="J34" s="33">
        <f t="shared" si="11"/>
        <v>88.944790489968639</v>
      </c>
      <c r="K34" s="33">
        <f t="shared" si="12"/>
        <v>3.3987590113549963E-3</v>
      </c>
      <c r="L34" s="33">
        <f t="shared" si="13"/>
        <v>1.856096283691077E-2</v>
      </c>
      <c r="M34" s="33">
        <f t="shared" ca="1" si="14"/>
        <v>4.5933550673681323E-3</v>
      </c>
      <c r="N34" s="33">
        <f t="shared" ca="1" si="15"/>
        <v>2.6576317640949157E-7</v>
      </c>
      <c r="O34" s="92">
        <f t="shared" ca="1" si="16"/>
        <v>19043341.388043419</v>
      </c>
      <c r="P34" s="33">
        <f t="shared" ca="1" si="17"/>
        <v>1738505.0354745355</v>
      </c>
      <c r="Q34" s="33">
        <f t="shared" ca="1" si="18"/>
        <v>9860.643953249566</v>
      </c>
      <c r="R34" s="20">
        <f t="shared" ca="1" si="19"/>
        <v>1.6302244520601805E-3</v>
      </c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</row>
    <row r="35" spans="1:35" x14ac:dyDescent="0.2">
      <c r="A35" s="89">
        <v>55250.5</v>
      </c>
      <c r="B35" s="89">
        <v>5.0750065056490712E-3</v>
      </c>
      <c r="C35" s="89">
        <v>1</v>
      </c>
      <c r="D35" s="91">
        <f t="shared" si="5"/>
        <v>5.5250500000000002</v>
      </c>
      <c r="E35" s="91">
        <f t="shared" si="6"/>
        <v>5.0750065056490712E-3</v>
      </c>
      <c r="F35" s="33">
        <f t="shared" si="7"/>
        <v>5.5250500000000002</v>
      </c>
      <c r="G35" s="33">
        <f t="shared" si="8"/>
        <v>5.0750065056490712E-3</v>
      </c>
      <c r="H35" s="33">
        <f t="shared" si="9"/>
        <v>30.526177502500001</v>
      </c>
      <c r="I35" s="33">
        <f t="shared" si="10"/>
        <v>168.65865701018765</v>
      </c>
      <c r="J35" s="33">
        <f t="shared" si="11"/>
        <v>931.84751291413738</v>
      </c>
      <c r="K35" s="33">
        <f t="shared" si="12"/>
        <v>2.8039664694036404E-2</v>
      </c>
      <c r="L35" s="33">
        <f t="shared" si="13"/>
        <v>0.15492054941778585</v>
      </c>
      <c r="M35" s="33">
        <f t="shared" ca="1" si="14"/>
        <v>5.6942198469767114E-3</v>
      </c>
      <c r="N35" s="33">
        <f t="shared" ca="1" si="15"/>
        <v>3.834251620781406E-7</v>
      </c>
      <c r="O35" s="92">
        <f t="shared" ca="1" si="16"/>
        <v>1322753015.0097616</v>
      </c>
      <c r="P35" s="33">
        <f t="shared" ca="1" si="17"/>
        <v>119552289.41930866</v>
      </c>
      <c r="Q35" s="33">
        <f t="shared" ca="1" si="18"/>
        <v>671791.10047703423</v>
      </c>
      <c r="R35" s="20">
        <f t="shared" ca="1" si="19"/>
        <v>-6.1921334132764017E-4</v>
      </c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</row>
    <row r="36" spans="1:35" x14ac:dyDescent="0.2">
      <c r="A36" s="89">
        <v>55594.5</v>
      </c>
      <c r="B36" s="89">
        <v>6.6358992116875015E-3</v>
      </c>
      <c r="C36" s="89">
        <v>1</v>
      </c>
      <c r="D36" s="91">
        <f t="shared" si="5"/>
        <v>5.55945</v>
      </c>
      <c r="E36" s="91">
        <f t="shared" si="6"/>
        <v>6.6358992116875015E-3</v>
      </c>
      <c r="F36" s="33">
        <f t="shared" si="7"/>
        <v>5.55945</v>
      </c>
      <c r="G36" s="33">
        <f t="shared" si="8"/>
        <v>6.6358992116875015E-3</v>
      </c>
      <c r="H36" s="33">
        <f t="shared" si="9"/>
        <v>30.907484302499999</v>
      </c>
      <c r="I36" s="33">
        <f t="shared" si="10"/>
        <v>171.8286136055336</v>
      </c>
      <c r="J36" s="33">
        <f t="shared" si="11"/>
        <v>955.27258590928375</v>
      </c>
      <c r="K36" s="33">
        <f t="shared" si="12"/>
        <v>3.6891949872416077E-2</v>
      </c>
      <c r="L36" s="33">
        <f t="shared" si="13"/>
        <v>0.20509895071820355</v>
      </c>
      <c r="M36" s="33">
        <f t="shared" ca="1" si="14"/>
        <v>6.2185341411221673E-3</v>
      </c>
      <c r="N36" s="33">
        <f t="shared" ca="1" si="15"/>
        <v>1.7419360212800641E-7</v>
      </c>
      <c r="O36" s="92">
        <f t="shared" ca="1" si="16"/>
        <v>1066776620.7265385</v>
      </c>
      <c r="P36" s="33">
        <f t="shared" ca="1" si="17"/>
        <v>95771200.195870847</v>
      </c>
      <c r="Q36" s="33">
        <f t="shared" ca="1" si="18"/>
        <v>534782.73767187784</v>
      </c>
      <c r="R36" s="20">
        <f t="shared" ca="1" si="19"/>
        <v>4.1736507056533423E-4</v>
      </c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</row>
    <row r="37" spans="1:35" x14ac:dyDescent="0.2">
      <c r="A37" s="89">
        <v>55633.5</v>
      </c>
      <c r="B37" s="89">
        <v>2.3285585557459854E-3</v>
      </c>
      <c r="C37" s="89">
        <v>0.1</v>
      </c>
      <c r="D37" s="91">
        <f t="shared" si="5"/>
        <v>5.5633499999999998</v>
      </c>
      <c r="E37" s="91">
        <f t="shared" si="6"/>
        <v>2.3285585557459854E-3</v>
      </c>
      <c r="F37" s="33">
        <f t="shared" si="7"/>
        <v>0.55633500000000002</v>
      </c>
      <c r="G37" s="33">
        <f t="shared" si="8"/>
        <v>2.3285585557459855E-4</v>
      </c>
      <c r="H37" s="33">
        <f t="shared" si="9"/>
        <v>3.0950863222499998</v>
      </c>
      <c r="I37" s="33">
        <f t="shared" si="10"/>
        <v>17.219048490889534</v>
      </c>
      <c r="J37" s="33">
        <f t="shared" si="11"/>
        <v>95.795593421790286</v>
      </c>
      <c r="K37" s="33">
        <f t="shared" si="12"/>
        <v>1.2954586241109428E-3</v>
      </c>
      <c r="L37" s="33">
        <f t="shared" si="13"/>
        <v>7.2070897364476137E-3</v>
      </c>
      <c r="M37" s="33">
        <f t="shared" ca="1" si="14"/>
        <v>6.2749805923040247E-3</v>
      </c>
      <c r="N37" s="33">
        <f t="shared" ca="1" si="15"/>
        <v>1.5574246890630902E-6</v>
      </c>
      <c r="O37" s="92">
        <f t="shared" ca="1" si="16"/>
        <v>10400668.72685284</v>
      </c>
      <c r="P37" s="33">
        <f t="shared" ca="1" si="17"/>
        <v>932953.12278459256</v>
      </c>
      <c r="Q37" s="33">
        <f t="shared" ca="1" si="18"/>
        <v>5205.4851795319828</v>
      </c>
      <c r="R37" s="20">
        <f t="shared" ca="1" si="19"/>
        <v>-3.9464220365580394E-3</v>
      </c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</row>
    <row r="38" spans="1:35" x14ac:dyDescent="0.2">
      <c r="A38" s="89">
        <v>55656.5</v>
      </c>
      <c r="B38" s="89">
        <v>1.3611408932774793E-2</v>
      </c>
      <c r="C38" s="89">
        <v>0.1</v>
      </c>
      <c r="D38" s="91">
        <f t="shared" si="5"/>
        <v>5.5656499999999998</v>
      </c>
      <c r="E38" s="91">
        <f t="shared" si="6"/>
        <v>1.3611408932774793E-2</v>
      </c>
      <c r="F38" s="33">
        <f t="shared" si="7"/>
        <v>0.55656499999999998</v>
      </c>
      <c r="G38" s="33">
        <f t="shared" si="8"/>
        <v>1.3611408932774794E-3</v>
      </c>
      <c r="H38" s="33">
        <f t="shared" si="9"/>
        <v>3.0976459922499999</v>
      </c>
      <c r="I38" s="33">
        <f t="shared" si="10"/>
        <v>17.240413416766213</v>
      </c>
      <c r="J38" s="33">
        <f t="shared" si="11"/>
        <v>95.954106933024875</v>
      </c>
      <c r="K38" s="33">
        <f t="shared" si="12"/>
        <v>7.575633812669803E-3</v>
      </c>
      <c r="L38" s="33">
        <f t="shared" si="13"/>
        <v>4.216332632948569E-2</v>
      </c>
      <c r="M38" s="33">
        <f t="shared" ca="1" si="14"/>
        <v>6.3079834889708808E-3</v>
      </c>
      <c r="N38" s="33">
        <f t="shared" ca="1" si="15"/>
        <v>5.3340023213202381E-6</v>
      </c>
      <c r="O38" s="92">
        <f t="shared" ca="1" si="16"/>
        <v>10245282.184300138</v>
      </c>
      <c r="P38" s="33">
        <f t="shared" ca="1" si="17"/>
        <v>918554.84080256405</v>
      </c>
      <c r="Q38" s="33">
        <f t="shared" ca="1" si="18"/>
        <v>5122.7368933316029</v>
      </c>
      <c r="R38" s="20">
        <f t="shared" ca="1" si="19"/>
        <v>7.3034254438039126E-3</v>
      </c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</row>
    <row r="39" spans="1:35" x14ac:dyDescent="0.2">
      <c r="A39" s="89">
        <v>55659.5</v>
      </c>
      <c r="B39" s="89">
        <v>1.5656998119084165E-2</v>
      </c>
      <c r="C39" s="89">
        <v>0.1</v>
      </c>
      <c r="D39" s="91">
        <f t="shared" si="5"/>
        <v>5.56595</v>
      </c>
      <c r="E39" s="91">
        <f t="shared" si="6"/>
        <v>1.5656998119084165E-2</v>
      </c>
      <c r="F39" s="33">
        <f t="shared" si="7"/>
        <v>0.55659500000000006</v>
      </c>
      <c r="G39" s="33">
        <f t="shared" si="8"/>
        <v>1.5656998119084166E-3</v>
      </c>
      <c r="H39" s="33">
        <f t="shared" si="9"/>
        <v>3.0979799402500001</v>
      </c>
      <c r="I39" s="33">
        <f t="shared" si="10"/>
        <v>17.243201448434487</v>
      </c>
      <c r="J39" s="33">
        <f t="shared" si="11"/>
        <v>95.974797101913936</v>
      </c>
      <c r="K39" s="33">
        <f t="shared" si="12"/>
        <v>8.7146068680916521E-3</v>
      </c>
      <c r="L39" s="33">
        <f t="shared" si="13"/>
        <v>4.8505066097454731E-2</v>
      </c>
      <c r="M39" s="33">
        <f t="shared" ca="1" si="14"/>
        <v>6.3122725688907755E-3</v>
      </c>
      <c r="N39" s="33">
        <f t="shared" ca="1" si="15"/>
        <v>8.7323895608437141E-6</v>
      </c>
      <c r="O39" s="92">
        <f t="shared" ca="1" si="16"/>
        <v>10225130.380771087</v>
      </c>
      <c r="P39" s="33">
        <f t="shared" ca="1" si="17"/>
        <v>916687.85198218527</v>
      </c>
      <c r="Q39" s="33">
        <f t="shared" ca="1" si="18"/>
        <v>5112.0087489886419</v>
      </c>
      <c r="R39" s="20">
        <f t="shared" ca="1" si="19"/>
        <v>9.344725550193389E-3</v>
      </c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</row>
    <row r="40" spans="1:35" x14ac:dyDescent="0.2">
      <c r="A40" s="89">
        <v>56331.5</v>
      </c>
      <c r="B40" s="89">
        <v>6.9689745578216389E-3</v>
      </c>
      <c r="C40" s="89">
        <v>0.1</v>
      </c>
      <c r="D40" s="91">
        <f t="shared" si="5"/>
        <v>5.6331499999999997</v>
      </c>
      <c r="E40" s="91">
        <f t="shared" si="6"/>
        <v>6.9689745578216389E-3</v>
      </c>
      <c r="F40" s="33">
        <f t="shared" si="7"/>
        <v>0.56331500000000001</v>
      </c>
      <c r="G40" s="33">
        <f t="shared" si="8"/>
        <v>6.9689745578216389E-4</v>
      </c>
      <c r="H40" s="33">
        <f t="shared" si="9"/>
        <v>3.17323789225</v>
      </c>
      <c r="I40" s="33">
        <f t="shared" si="10"/>
        <v>17.875325032728085</v>
      </c>
      <c r="J40" s="33">
        <f t="shared" si="11"/>
        <v>100.6943872081122</v>
      </c>
      <c r="K40" s="33">
        <f t="shared" si="12"/>
        <v>3.9257279030392965E-3</v>
      </c>
      <c r="L40" s="33">
        <f t="shared" si="13"/>
        <v>2.2114214137005813E-2</v>
      </c>
      <c r="M40" s="33">
        <f t="shared" ca="1" si="14"/>
        <v>7.1820405196636461E-3</v>
      </c>
      <c r="N40" s="33">
        <f t="shared" ca="1" si="15"/>
        <v>4.5397104095659674E-9</v>
      </c>
      <c r="O40" s="92">
        <f t="shared" ca="1" si="16"/>
        <v>6346785.7977099856</v>
      </c>
      <c r="P40" s="33">
        <f t="shared" ca="1" si="17"/>
        <v>558955.86338841438</v>
      </c>
      <c r="Q40" s="33">
        <f t="shared" ca="1" si="18"/>
        <v>3064.9466823231874</v>
      </c>
      <c r="R40" s="20">
        <f t="shared" ca="1" si="19"/>
        <v>-2.1306596184200721E-4</v>
      </c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</row>
    <row r="41" spans="1:35" x14ac:dyDescent="0.2">
      <c r="A41" s="89">
        <v>56331.5</v>
      </c>
      <c r="B41" s="89">
        <v>6.9689745578216389E-3</v>
      </c>
      <c r="C41" s="89">
        <v>1</v>
      </c>
      <c r="D41" s="91">
        <f t="shared" si="5"/>
        <v>5.6331499999999997</v>
      </c>
      <c r="E41" s="91">
        <f t="shared" si="6"/>
        <v>6.9689745578216389E-3</v>
      </c>
      <c r="F41" s="33">
        <f t="shared" si="7"/>
        <v>5.6331499999999997</v>
      </c>
      <c r="G41" s="33">
        <f t="shared" si="8"/>
        <v>6.9689745578216389E-3</v>
      </c>
      <c r="H41" s="33">
        <f t="shared" si="9"/>
        <v>31.732378922499997</v>
      </c>
      <c r="I41" s="33">
        <f t="shared" si="10"/>
        <v>178.75325032728085</v>
      </c>
      <c r="J41" s="33">
        <f t="shared" si="11"/>
        <v>1006.9438720811221</v>
      </c>
      <c r="K41" s="33">
        <f t="shared" si="12"/>
        <v>3.9257279030392965E-2</v>
      </c>
      <c r="L41" s="33">
        <f t="shared" si="13"/>
        <v>0.22114214137005811</v>
      </c>
      <c r="M41" s="33">
        <f t="shared" ca="1" si="14"/>
        <v>7.1820405196636461E-3</v>
      </c>
      <c r="N41" s="33">
        <f t="shared" ca="1" si="15"/>
        <v>4.5397104095659672E-8</v>
      </c>
      <c r="O41" s="92">
        <f t="shared" ca="1" si="16"/>
        <v>634678579.77102208</v>
      </c>
      <c r="P41" s="33">
        <f t="shared" ca="1" si="17"/>
        <v>55895586.338840134</v>
      </c>
      <c r="Q41" s="33">
        <f t="shared" ca="1" si="18"/>
        <v>306494.66823232279</v>
      </c>
      <c r="R41" s="20">
        <f t="shared" ca="1" si="19"/>
        <v>-2.1306596184200721E-4</v>
      </c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</row>
    <row r="42" spans="1:35" x14ac:dyDescent="0.2">
      <c r="A42" s="89">
        <v>56704.5</v>
      </c>
      <c r="B42" s="89">
        <v>8.2038960099453107E-3</v>
      </c>
      <c r="C42" s="89">
        <v>0.1</v>
      </c>
      <c r="D42" s="91">
        <f t="shared" si="5"/>
        <v>5.6704499999999998</v>
      </c>
      <c r="E42" s="91">
        <f t="shared" si="6"/>
        <v>8.2038960099453107E-3</v>
      </c>
      <c r="F42" s="33">
        <f t="shared" si="7"/>
        <v>0.56704500000000002</v>
      </c>
      <c r="G42" s="33">
        <f t="shared" si="8"/>
        <v>8.2038960099453109E-4</v>
      </c>
      <c r="H42" s="33">
        <f t="shared" si="9"/>
        <v>3.2154003202500001</v>
      </c>
      <c r="I42" s="33">
        <f t="shared" si="10"/>
        <v>18.232766745961612</v>
      </c>
      <c r="J42" s="33">
        <f t="shared" si="11"/>
        <v>103.38799219463802</v>
      </c>
      <c r="K42" s="33">
        <f t="shared" si="12"/>
        <v>4.6519782129594385E-3</v>
      </c>
      <c r="L42" s="33">
        <f t="shared" si="13"/>
        <v>2.6378809857675847E-2</v>
      </c>
      <c r="M42" s="33">
        <f t="shared" ca="1" si="14"/>
        <v>7.5866279684919657E-3</v>
      </c>
      <c r="N42" s="33">
        <f t="shared" ca="1" si="15"/>
        <v>3.8101983499964834E-8</v>
      </c>
      <c r="O42" s="92">
        <f t="shared" ca="1" si="16"/>
        <v>4691595.6799124284</v>
      </c>
      <c r="P42" s="33">
        <f t="shared" ca="1" si="17"/>
        <v>407642.02611181972</v>
      </c>
      <c r="Q42" s="33">
        <f t="shared" ca="1" si="18"/>
        <v>2206.4262017301598</v>
      </c>
      <c r="R42" s="20">
        <f t="shared" ca="1" si="19"/>
        <v>6.1726804145334491E-4</v>
      </c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</row>
    <row r="43" spans="1:35" x14ac:dyDescent="0.2">
      <c r="A43" s="89">
        <v>57782.5</v>
      </c>
      <c r="B43" s="89">
        <v>5.0522748861112632E-3</v>
      </c>
      <c r="C43" s="89">
        <v>1</v>
      </c>
      <c r="D43" s="91">
        <f t="shared" si="5"/>
        <v>5.7782499999999999</v>
      </c>
      <c r="E43" s="91">
        <f t="shared" si="6"/>
        <v>5.0522748861112632E-3</v>
      </c>
      <c r="F43" s="33">
        <f t="shared" si="7"/>
        <v>5.7782499999999999</v>
      </c>
      <c r="G43" s="33">
        <f t="shared" si="8"/>
        <v>5.0522748861112632E-3</v>
      </c>
      <c r="H43" s="33">
        <f t="shared" si="9"/>
        <v>33.388173062500002</v>
      </c>
      <c r="I43" s="33">
        <f t="shared" si="10"/>
        <v>192.92521099839064</v>
      </c>
      <c r="J43" s="33">
        <f t="shared" si="11"/>
        <v>1114.7701004514506</v>
      </c>
      <c r="K43" s="33">
        <f t="shared" si="12"/>
        <v>2.9193307360672407E-2</v>
      </c>
      <c r="L43" s="33">
        <f t="shared" si="13"/>
        <v>0.16868622825680532</v>
      </c>
      <c r="M43" s="33">
        <f t="shared" ca="1" si="14"/>
        <v>8.4421655393023265E-3</v>
      </c>
      <c r="N43" s="33">
        <f t="shared" ca="1" si="15"/>
        <v>1.1491358640592134E-5</v>
      </c>
      <c r="O43" s="92">
        <f t="shared" ca="1" si="16"/>
        <v>153368453.92078301</v>
      </c>
      <c r="P43" s="33">
        <f t="shared" ca="1" si="17"/>
        <v>12406127.409258673</v>
      </c>
      <c r="Q43" s="33">
        <f t="shared" ca="1" si="18"/>
        <v>62515.977290770621</v>
      </c>
      <c r="R43" s="20">
        <f t="shared" ca="1" si="19"/>
        <v>-3.3898906531910633E-3</v>
      </c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</row>
    <row r="44" spans="1:35" x14ac:dyDescent="0.2">
      <c r="A44" s="89">
        <v>58721.5</v>
      </c>
      <c r="B44" s="89">
        <v>4.5216883954708464E-3</v>
      </c>
      <c r="C44" s="89">
        <v>1</v>
      </c>
      <c r="D44" s="91">
        <f t="shared" si="5"/>
        <v>5.8721500000000004</v>
      </c>
      <c r="E44" s="91">
        <f t="shared" si="6"/>
        <v>4.5216883954708464E-3</v>
      </c>
      <c r="F44" s="33">
        <f t="shared" si="7"/>
        <v>5.8721500000000004</v>
      </c>
      <c r="G44" s="33">
        <f t="shared" si="8"/>
        <v>4.5216883954708464E-3</v>
      </c>
      <c r="H44" s="33">
        <f t="shared" si="9"/>
        <v>34.482145622500006</v>
      </c>
      <c r="I44" s="33">
        <f t="shared" si="10"/>
        <v>202.48433141716342</v>
      </c>
      <c r="J44" s="33">
        <f t="shared" si="11"/>
        <v>1189.0183667312963</v>
      </c>
      <c r="K44" s="33">
        <f t="shared" si="12"/>
        <v>2.6552032511464131E-2</v>
      </c>
      <c r="L44" s="33">
        <f t="shared" si="13"/>
        <v>0.15591751771219411</v>
      </c>
      <c r="M44" s="33">
        <f t="shared" ca="1" si="14"/>
        <v>8.8074849149307743E-3</v>
      </c>
      <c r="N44" s="33">
        <f t="shared" ca="1" si="15"/>
        <v>1.8368051806214833E-5</v>
      </c>
      <c r="O44" s="92">
        <f t="shared" ca="1" si="16"/>
        <v>29542398.468421537</v>
      </c>
      <c r="P44" s="33">
        <f t="shared" ca="1" si="17"/>
        <v>1912823.4485109982</v>
      </c>
      <c r="Q44" s="33">
        <f t="shared" ca="1" si="18"/>
        <v>7435.6347520005929</v>
      </c>
      <c r="R44" s="20">
        <f t="shared" ca="1" si="19"/>
        <v>-4.2857965194599279E-3</v>
      </c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</row>
    <row r="45" spans="1:35" x14ac:dyDescent="0.2">
      <c r="A45" s="89">
        <v>58837</v>
      </c>
      <c r="B45" s="89">
        <v>4.9768718454288319E-3</v>
      </c>
      <c r="C45" s="89">
        <v>1</v>
      </c>
      <c r="D45" s="91">
        <f t="shared" si="5"/>
        <v>5.8837000000000002</v>
      </c>
      <c r="E45" s="91">
        <f t="shared" si="6"/>
        <v>4.9768718454288319E-3</v>
      </c>
      <c r="F45" s="33">
        <f t="shared" si="7"/>
        <v>5.8837000000000002</v>
      </c>
      <c r="G45" s="33">
        <f t="shared" si="8"/>
        <v>4.9768718454288319E-3</v>
      </c>
      <c r="H45" s="33">
        <f t="shared" si="9"/>
        <v>34.61792569</v>
      </c>
      <c r="I45" s="33">
        <f t="shared" si="10"/>
        <v>203.68148938225301</v>
      </c>
      <c r="J45" s="33">
        <f t="shared" si="11"/>
        <v>1198.4007790783621</v>
      </c>
      <c r="K45" s="33">
        <f t="shared" si="12"/>
        <v>2.9282420876949621E-2</v>
      </c>
      <c r="L45" s="33">
        <f t="shared" si="13"/>
        <v>0.17228897971370849</v>
      </c>
      <c r="M45" s="33">
        <f t="shared" ca="1" si="14"/>
        <v>8.8279900055237004E-3</v>
      </c>
      <c r="N45" s="33">
        <f t="shared" ca="1" si="15"/>
        <v>1.4831111083012486E-5</v>
      </c>
      <c r="O45" s="92">
        <f t="shared" ca="1" si="16"/>
        <v>21653014.194030568</v>
      </c>
      <c r="P45" s="33">
        <f t="shared" ca="1" si="17"/>
        <v>1305758.6039092289</v>
      </c>
      <c r="Q45" s="33">
        <f t="shared" ca="1" si="18"/>
        <v>4604.2412220087681</v>
      </c>
      <c r="R45" s="20">
        <f t="shared" ca="1" si="19"/>
        <v>-3.8511181600948685E-3</v>
      </c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</row>
    <row r="46" spans="1:35" x14ac:dyDescent="0.2">
      <c r="A46" s="89">
        <v>59830.5</v>
      </c>
      <c r="B46" s="89">
        <v>7.3078221321338788E-3</v>
      </c>
      <c r="C46" s="89">
        <v>1</v>
      </c>
      <c r="D46" s="91">
        <f t="shared" si="5"/>
        <v>5.9830500000000004</v>
      </c>
      <c r="E46" s="91">
        <f t="shared" si="6"/>
        <v>7.3078221321338788E-3</v>
      </c>
      <c r="F46" s="33">
        <f t="shared" si="7"/>
        <v>5.9830500000000004</v>
      </c>
      <c r="G46" s="33">
        <f t="shared" si="8"/>
        <v>7.3078221321338788E-3</v>
      </c>
      <c r="H46" s="33">
        <f t="shared" si="9"/>
        <v>35.796887302500004</v>
      </c>
      <c r="I46" s="33">
        <f t="shared" si="10"/>
        <v>214.17456657522266</v>
      </c>
      <c r="J46" s="33">
        <f t="shared" si="11"/>
        <v>1281.417140547886</v>
      </c>
      <c r="K46" s="33">
        <f t="shared" si="12"/>
        <v>4.3723065207663607E-2</v>
      </c>
      <c r="L46" s="33">
        <f t="shared" si="13"/>
        <v>0.26159728529071175</v>
      </c>
      <c r="M46" s="33">
        <f t="shared" ca="1" si="14"/>
        <v>8.7833649973311223E-3</v>
      </c>
      <c r="N46" s="33">
        <f t="shared" ca="1" si="15"/>
        <v>2.177226747034491E-6</v>
      </c>
      <c r="O46" s="92">
        <f t="shared" ca="1" si="16"/>
        <v>2003570.5374935037</v>
      </c>
      <c r="P46" s="33">
        <f t="shared" ca="1" si="17"/>
        <v>516524.4938030573</v>
      </c>
      <c r="Q46" s="33">
        <f t="shared" ca="1" si="18"/>
        <v>5501.4631956286185</v>
      </c>
      <c r="R46" s="20">
        <f t="shared" ca="1" si="19"/>
        <v>-1.4755428651972435E-3</v>
      </c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</row>
    <row r="47" spans="1:35" x14ac:dyDescent="0.2">
      <c r="A47" s="89">
        <v>60838.5</v>
      </c>
      <c r="B47" s="89">
        <v>7.3257867989013903E-3</v>
      </c>
      <c r="C47" s="89">
        <v>1</v>
      </c>
      <c r="D47" s="91">
        <f t="shared" si="5"/>
        <v>6.08385</v>
      </c>
      <c r="E47" s="91">
        <f t="shared" si="6"/>
        <v>7.3257867989013903E-3</v>
      </c>
      <c r="F47" s="33">
        <f t="shared" si="7"/>
        <v>6.08385</v>
      </c>
      <c r="G47" s="33">
        <f t="shared" si="8"/>
        <v>7.3257867989013903E-3</v>
      </c>
      <c r="H47" s="33">
        <f t="shared" si="9"/>
        <v>37.013230822499999</v>
      </c>
      <c r="I47" s="33">
        <f t="shared" si="10"/>
        <v>225.18294433946662</v>
      </c>
      <c r="J47" s="33">
        <f t="shared" si="11"/>
        <v>1369.979255919664</v>
      </c>
      <c r="K47" s="33">
        <f t="shared" si="12"/>
        <v>4.4568988016496225E-2</v>
      </c>
      <c r="L47" s="33">
        <f t="shared" si="13"/>
        <v>0.27115103774416055</v>
      </c>
      <c r="M47" s="33">
        <f t="shared" ca="1" si="14"/>
        <v>8.3334034009309166E-3</v>
      </c>
      <c r="N47" s="33">
        <f t="shared" ca="1" si="15"/>
        <v>1.0152912166855287E-6</v>
      </c>
      <c r="O47" s="92">
        <f t="shared" ca="1" si="16"/>
        <v>40552775.113954894</v>
      </c>
      <c r="P47" s="33">
        <f t="shared" ca="1" si="17"/>
        <v>4972802.7871527653</v>
      </c>
      <c r="Q47" s="33">
        <f t="shared" ca="1" si="18"/>
        <v>35686.451585348819</v>
      </c>
      <c r="R47" s="20">
        <f t="shared" ca="1" si="19"/>
        <v>-1.0076166020295263E-3</v>
      </c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</row>
    <row r="48" spans="1:35" x14ac:dyDescent="0.2">
      <c r="A48" s="89">
        <v>60977.5</v>
      </c>
      <c r="B48" s="89">
        <v>6.8047521635890007E-3</v>
      </c>
      <c r="C48" s="89">
        <v>1</v>
      </c>
      <c r="D48" s="91">
        <f t="shared" si="5"/>
        <v>6.0977499999999996</v>
      </c>
      <c r="E48" s="91">
        <f t="shared" si="6"/>
        <v>6.8047521635890007E-3</v>
      </c>
      <c r="F48" s="33">
        <f t="shared" si="7"/>
        <v>6.0977499999999996</v>
      </c>
      <c r="G48" s="33">
        <f t="shared" si="8"/>
        <v>6.8047521635890007E-3</v>
      </c>
      <c r="H48" s="33">
        <f t="shared" si="9"/>
        <v>37.182555062499993</v>
      </c>
      <c r="I48" s="33">
        <f t="shared" si="10"/>
        <v>226.72992513235931</v>
      </c>
      <c r="J48" s="33">
        <f t="shared" si="11"/>
        <v>1382.542400975844</v>
      </c>
      <c r="K48" s="33">
        <f t="shared" si="12"/>
        <v>4.1493677505524823E-2</v>
      </c>
      <c r="L48" s="33">
        <f t="shared" si="13"/>
        <v>0.25301807200931398</v>
      </c>
      <c r="M48" s="33">
        <f t="shared" ca="1" si="14"/>
        <v>8.2393750477028904E-3</v>
      </c>
      <c r="N48" s="33">
        <f t="shared" ca="1" si="15"/>
        <v>2.0581428196232551E-6</v>
      </c>
      <c r="O48" s="92">
        <f t="shared" ca="1" si="16"/>
        <v>48383953.061040893</v>
      </c>
      <c r="P48" s="33">
        <f t="shared" ca="1" si="17"/>
        <v>5801184.568401888</v>
      </c>
      <c r="Q48" s="33">
        <f t="shared" ca="1" si="18"/>
        <v>40969.828161022917</v>
      </c>
      <c r="R48" s="20">
        <f t="shared" ca="1" si="19"/>
        <v>-1.4346228841138897E-3</v>
      </c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</row>
    <row r="49" spans="1:35" x14ac:dyDescent="0.2">
      <c r="A49" s="89">
        <v>60977.5</v>
      </c>
      <c r="B49" s="89">
        <v>7.2547521631349809E-3</v>
      </c>
      <c r="C49" s="89">
        <v>1</v>
      </c>
      <c r="D49" s="91">
        <f t="shared" si="5"/>
        <v>6.0977499999999996</v>
      </c>
      <c r="E49" s="91">
        <f t="shared" si="6"/>
        <v>7.2547521631349809E-3</v>
      </c>
      <c r="F49" s="33">
        <f t="shared" si="7"/>
        <v>6.0977499999999996</v>
      </c>
      <c r="G49" s="33">
        <f t="shared" si="8"/>
        <v>7.2547521631349809E-3</v>
      </c>
      <c r="H49" s="33">
        <f t="shared" si="9"/>
        <v>37.182555062499993</v>
      </c>
      <c r="I49" s="33">
        <f t="shared" si="10"/>
        <v>226.72992513235931</v>
      </c>
      <c r="J49" s="33">
        <f t="shared" si="11"/>
        <v>1382.542400975844</v>
      </c>
      <c r="K49" s="33">
        <f t="shared" si="12"/>
        <v>4.4237665002756325E-2</v>
      </c>
      <c r="L49" s="33">
        <f t="shared" si="13"/>
        <v>0.26975022177055735</v>
      </c>
      <c r="M49" s="33">
        <f t="shared" ca="1" si="14"/>
        <v>8.2393750477028904E-3</v>
      </c>
      <c r="N49" s="33">
        <f t="shared" ca="1" si="15"/>
        <v>9.6948222481483076E-7</v>
      </c>
      <c r="O49" s="92">
        <f t="shared" ca="1" si="16"/>
        <v>48383953.061040893</v>
      </c>
      <c r="P49" s="33">
        <f t="shared" ca="1" si="17"/>
        <v>5801184.568401888</v>
      </c>
      <c r="Q49" s="33">
        <f t="shared" ca="1" si="18"/>
        <v>40969.828161022917</v>
      </c>
      <c r="R49" s="20">
        <f t="shared" ca="1" si="19"/>
        <v>-9.8462288456790947E-4</v>
      </c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</row>
    <row r="50" spans="1:35" x14ac:dyDescent="0.2">
      <c r="A50" s="89">
        <v>60977.5</v>
      </c>
      <c r="B50" s="89">
        <v>7.7047521626809612E-3</v>
      </c>
      <c r="C50" s="89">
        <v>1</v>
      </c>
      <c r="D50" s="91">
        <f t="shared" si="5"/>
        <v>6.0977499999999996</v>
      </c>
      <c r="E50" s="91">
        <f t="shared" si="6"/>
        <v>7.7047521626809612E-3</v>
      </c>
      <c r="F50" s="33">
        <f t="shared" si="7"/>
        <v>6.0977499999999996</v>
      </c>
      <c r="G50" s="33">
        <f t="shared" si="8"/>
        <v>7.7047521626809612E-3</v>
      </c>
      <c r="H50" s="33">
        <f t="shared" si="9"/>
        <v>37.182555062499993</v>
      </c>
      <c r="I50" s="33">
        <f t="shared" si="10"/>
        <v>226.72992513235931</v>
      </c>
      <c r="J50" s="33">
        <f t="shared" si="11"/>
        <v>1382.542400975844</v>
      </c>
      <c r="K50" s="33">
        <f t="shared" si="12"/>
        <v>4.6981652499987828E-2</v>
      </c>
      <c r="L50" s="33">
        <f t="shared" si="13"/>
        <v>0.28648237153180073</v>
      </c>
      <c r="M50" s="33">
        <f t="shared" ca="1" si="14"/>
        <v>8.2393750477028904E-3</v>
      </c>
      <c r="N50" s="33">
        <f t="shared" ca="1" si="15"/>
        <v>2.8582162918917097E-7</v>
      </c>
      <c r="O50" s="92">
        <f t="shared" ca="1" si="16"/>
        <v>48383953.061040893</v>
      </c>
      <c r="P50" s="33">
        <f t="shared" ca="1" si="17"/>
        <v>5801184.568401888</v>
      </c>
      <c r="Q50" s="33">
        <f t="shared" ca="1" si="18"/>
        <v>40969.828161022917</v>
      </c>
      <c r="R50" s="20">
        <f t="shared" ca="1" si="19"/>
        <v>-5.3462288502192923E-4</v>
      </c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</row>
    <row r="51" spans="1:35" x14ac:dyDescent="0.2">
      <c r="A51" s="89">
        <v>60990</v>
      </c>
      <c r="B51" s="89">
        <v>9.0280404183431529E-3</v>
      </c>
      <c r="C51" s="89">
        <v>1</v>
      </c>
      <c r="D51" s="91">
        <f t="shared" si="5"/>
        <v>6.0990000000000002</v>
      </c>
      <c r="E51" s="91">
        <f t="shared" si="6"/>
        <v>9.0280404183431529E-3</v>
      </c>
      <c r="F51" s="33">
        <f t="shared" si="7"/>
        <v>6.0990000000000002</v>
      </c>
      <c r="G51" s="33">
        <f t="shared" si="8"/>
        <v>9.0280404183431529E-3</v>
      </c>
      <c r="H51" s="33">
        <f t="shared" si="9"/>
        <v>37.197801000000005</v>
      </c>
      <c r="I51" s="33">
        <f t="shared" si="10"/>
        <v>226.86938829900004</v>
      </c>
      <c r="J51" s="33">
        <f t="shared" si="11"/>
        <v>1383.6763992356014</v>
      </c>
      <c r="K51" s="33">
        <f t="shared" si="12"/>
        <v>5.5062018511474894E-2</v>
      </c>
      <c r="L51" s="33">
        <f t="shared" si="13"/>
        <v>0.3358232509014854</v>
      </c>
      <c r="M51" s="33">
        <f t="shared" ca="1" si="14"/>
        <v>8.2305394002128995E-3</v>
      </c>
      <c r="N51" s="33">
        <f t="shared" ca="1" si="15"/>
        <v>6.3600787391879062E-7</v>
      </c>
      <c r="O51" s="92">
        <f t="shared" ca="1" si="16"/>
        <v>49106205.591111593</v>
      </c>
      <c r="P51" s="33">
        <f t="shared" ca="1" si="17"/>
        <v>5877088.1808472611</v>
      </c>
      <c r="Q51" s="33">
        <f t="shared" ca="1" si="18"/>
        <v>41451.595552079605</v>
      </c>
      <c r="R51" s="20">
        <f t="shared" ca="1" si="19"/>
        <v>7.9750101813025331E-4</v>
      </c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</row>
    <row r="52" spans="1:35" x14ac:dyDescent="0.2">
      <c r="A52" s="89">
        <v>62042</v>
      </c>
      <c r="B52" s="89">
        <v>1.0847979719983414E-2</v>
      </c>
      <c r="C52" s="89">
        <v>1</v>
      </c>
      <c r="D52" s="91">
        <f t="shared" si="5"/>
        <v>6.2042000000000002</v>
      </c>
      <c r="E52" s="91">
        <f t="shared" si="6"/>
        <v>1.0847979719983414E-2</v>
      </c>
      <c r="F52" s="33">
        <f t="shared" si="7"/>
        <v>6.2042000000000002</v>
      </c>
      <c r="G52" s="33">
        <f t="shared" si="8"/>
        <v>1.0847979719983414E-2</v>
      </c>
      <c r="H52" s="33">
        <f t="shared" si="9"/>
        <v>38.492097640000004</v>
      </c>
      <c r="I52" s="33">
        <f t="shared" si="10"/>
        <v>238.81267217808804</v>
      </c>
      <c r="J52" s="33">
        <f t="shared" si="11"/>
        <v>1481.6415807272938</v>
      </c>
      <c r="K52" s="33">
        <f t="shared" si="12"/>
        <v>6.7303035778721099E-2</v>
      </c>
      <c r="L52" s="33">
        <f t="shared" si="13"/>
        <v>0.41756149457834146</v>
      </c>
      <c r="M52" s="33">
        <f t="shared" ca="1" si="14"/>
        <v>7.2623039232644349E-3</v>
      </c>
      <c r="N52" s="33">
        <f t="shared" ca="1" si="15"/>
        <v>1.2857070919176284E-5</v>
      </c>
      <c r="O52" s="92">
        <f t="shared" ca="1" si="16"/>
        <v>114319549.7721211</v>
      </c>
      <c r="P52" s="33">
        <f t="shared" ca="1" si="17"/>
        <v>12507940.402278496</v>
      </c>
      <c r="Q52" s="33">
        <f t="shared" ca="1" si="18"/>
        <v>82462.418382073549</v>
      </c>
      <c r="R52" s="20">
        <f t="shared" ca="1" si="19"/>
        <v>3.585675796718979E-3</v>
      </c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</row>
    <row r="53" spans="1:35" x14ac:dyDescent="0.2">
      <c r="A53" s="89">
        <v>62112.5</v>
      </c>
      <c r="B53" s="89">
        <v>4.7193254649755545E-3</v>
      </c>
      <c r="C53" s="89">
        <v>1</v>
      </c>
      <c r="D53" s="91">
        <f t="shared" si="5"/>
        <v>6.2112499999999997</v>
      </c>
      <c r="E53" s="91">
        <f t="shared" si="6"/>
        <v>4.7193254649755545E-3</v>
      </c>
      <c r="F53" s="33">
        <f t="shared" si="7"/>
        <v>6.2112499999999997</v>
      </c>
      <c r="G53" s="33">
        <f t="shared" si="8"/>
        <v>4.7193254649755545E-3</v>
      </c>
      <c r="H53" s="33">
        <f t="shared" si="9"/>
        <v>38.579626562499996</v>
      </c>
      <c r="I53" s="33">
        <f t="shared" si="10"/>
        <v>239.6277054863281</v>
      </c>
      <c r="J53" s="33">
        <f t="shared" si="11"/>
        <v>1488.3875857019552</v>
      </c>
      <c r="K53" s="33">
        <f t="shared" si="12"/>
        <v>2.9312910294329413E-2</v>
      </c>
      <c r="L53" s="33">
        <f t="shared" si="13"/>
        <v>0.18206981406565356</v>
      </c>
      <c r="M53" s="33">
        <f t="shared" ca="1" si="14"/>
        <v>7.1815437717349662E-3</v>
      </c>
      <c r="N53" s="33">
        <f t="shared" ca="1" si="15"/>
        <v>6.0625189901411839E-6</v>
      </c>
      <c r="O53" s="92">
        <f t="shared" ca="1" si="16"/>
        <v>118628963.40234567</v>
      </c>
      <c r="P53" s="33">
        <f t="shared" ca="1" si="17"/>
        <v>12934127.440555919</v>
      </c>
      <c r="Q53" s="33">
        <f t="shared" ca="1" si="18"/>
        <v>85037.071247491302</v>
      </c>
      <c r="R53" s="20">
        <f t="shared" ca="1" si="19"/>
        <v>-2.4622183067594117E-3</v>
      </c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</row>
    <row r="54" spans="1:35" x14ac:dyDescent="0.2">
      <c r="A54" s="89">
        <v>62874.5</v>
      </c>
      <c r="B54" s="89">
        <v>5.598977324552834E-3</v>
      </c>
      <c r="C54" s="89">
        <v>1</v>
      </c>
      <c r="D54" s="91">
        <f t="shared" si="5"/>
        <v>6.2874499999999998</v>
      </c>
      <c r="E54" s="91">
        <f t="shared" si="6"/>
        <v>5.598977324552834E-3</v>
      </c>
      <c r="F54" s="33">
        <f t="shared" si="7"/>
        <v>6.2874499999999998</v>
      </c>
      <c r="G54" s="33">
        <f t="shared" si="8"/>
        <v>5.598977324552834E-3</v>
      </c>
      <c r="H54" s="33">
        <f t="shared" si="9"/>
        <v>39.5320275025</v>
      </c>
      <c r="I54" s="33">
        <f t="shared" si="10"/>
        <v>248.55564632059361</v>
      </c>
      <c r="J54" s="33">
        <f t="shared" si="11"/>
        <v>1562.7811984584162</v>
      </c>
      <c r="K54" s="33">
        <f t="shared" si="12"/>
        <v>3.5203289979259714E-2</v>
      </c>
      <c r="L54" s="33">
        <f t="shared" si="13"/>
        <v>0.22133892558009649</v>
      </c>
      <c r="M54" s="33">
        <f t="shared" ca="1" si="14"/>
        <v>6.1814018787539338E-3</v>
      </c>
      <c r="N54" s="33">
        <f t="shared" ca="1" si="15"/>
        <v>3.3921836133634977E-7</v>
      </c>
      <c r="O54" s="92">
        <f t="shared" ca="1" si="16"/>
        <v>160552493.76229498</v>
      </c>
      <c r="P54" s="33">
        <f t="shared" ca="1" si="17"/>
        <v>17003791.034429342</v>
      </c>
      <c r="Q54" s="33">
        <f t="shared" ca="1" si="18"/>
        <v>109203.78364234818</v>
      </c>
      <c r="R54" s="20">
        <f t="shared" ca="1" si="19"/>
        <v>-5.8242455420109973E-4</v>
      </c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</row>
    <row r="55" spans="1:35" x14ac:dyDescent="0.2">
      <c r="A55" s="89">
        <v>62933</v>
      </c>
      <c r="B55" s="89">
        <v>7.487966344342567E-3</v>
      </c>
      <c r="C55" s="89">
        <v>1</v>
      </c>
      <c r="D55" s="91">
        <f t="shared" si="5"/>
        <v>6.2933000000000003</v>
      </c>
      <c r="E55" s="91">
        <f t="shared" si="6"/>
        <v>7.487966344342567E-3</v>
      </c>
      <c r="F55" s="33">
        <f t="shared" si="7"/>
        <v>6.2933000000000003</v>
      </c>
      <c r="G55" s="33">
        <f t="shared" si="8"/>
        <v>7.487966344342567E-3</v>
      </c>
      <c r="H55" s="33">
        <f t="shared" si="9"/>
        <v>39.605624890000001</v>
      </c>
      <c r="I55" s="33">
        <f t="shared" si="10"/>
        <v>249.25007912023702</v>
      </c>
      <c r="J55" s="33">
        <f t="shared" si="11"/>
        <v>1568.6055229273877</v>
      </c>
      <c r="K55" s="33">
        <f t="shared" si="12"/>
        <v>4.7124018594851082E-2</v>
      </c>
      <c r="L55" s="33">
        <f t="shared" si="13"/>
        <v>0.29656558622297635</v>
      </c>
      <c r="M55" s="33">
        <f t="shared" ca="1" si="14"/>
        <v>6.0949913392996935E-3</v>
      </c>
      <c r="N55" s="33">
        <f t="shared" ca="1" si="15"/>
        <v>1.9403793646741935E-6</v>
      </c>
      <c r="O55" s="92">
        <f t="shared" ca="1" si="16"/>
        <v>163299386.14825073</v>
      </c>
      <c r="P55" s="33">
        <f t="shared" ca="1" si="17"/>
        <v>17264526.495089676</v>
      </c>
      <c r="Q55" s="33">
        <f t="shared" ca="1" si="18"/>
        <v>110718.48348411138</v>
      </c>
      <c r="R55" s="20">
        <f t="shared" ca="1" si="19"/>
        <v>1.3929750050428735E-3</v>
      </c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</row>
    <row r="56" spans="1:35" x14ac:dyDescent="0.2">
      <c r="A56" s="89">
        <v>62934</v>
      </c>
      <c r="B56" s="89">
        <v>6.769829400582239E-3</v>
      </c>
      <c r="C56" s="89">
        <v>1</v>
      </c>
      <c r="D56" s="91">
        <f t="shared" si="5"/>
        <v>6.2934000000000001</v>
      </c>
      <c r="E56" s="91">
        <f t="shared" si="6"/>
        <v>6.769829400582239E-3</v>
      </c>
      <c r="F56" s="33">
        <f t="shared" si="7"/>
        <v>6.2934000000000001</v>
      </c>
      <c r="G56" s="33">
        <f t="shared" si="8"/>
        <v>6.769829400582239E-3</v>
      </c>
      <c r="H56" s="33">
        <f t="shared" si="9"/>
        <v>39.60688356</v>
      </c>
      <c r="I56" s="33">
        <f t="shared" si="10"/>
        <v>249.261960996504</v>
      </c>
      <c r="J56" s="33">
        <f t="shared" si="11"/>
        <v>1568.7052253353984</v>
      </c>
      <c r="K56" s="33">
        <f t="shared" si="12"/>
        <v>4.2605244349624261E-2</v>
      </c>
      <c r="L56" s="33">
        <f t="shared" si="13"/>
        <v>0.2681318447899253</v>
      </c>
      <c r="M56" s="33">
        <f t="shared" ca="1" si="14"/>
        <v>6.0935023011756684E-3</v>
      </c>
      <c r="N56" s="33">
        <f t="shared" ca="1" si="15"/>
        <v>4.5741834539170531E-7</v>
      </c>
      <c r="O56" s="92">
        <f t="shared" ca="1" si="16"/>
        <v>163345635.95628843</v>
      </c>
      <c r="P56" s="33">
        <f t="shared" ca="1" si="17"/>
        <v>17268908.281998016</v>
      </c>
      <c r="Q56" s="33">
        <f t="shared" ca="1" si="18"/>
        <v>110743.89013208673</v>
      </c>
      <c r="R56" s="20">
        <f t="shared" ca="1" si="19"/>
        <v>6.7632709940657065E-4</v>
      </c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</row>
    <row r="57" spans="1:35" x14ac:dyDescent="0.2">
      <c r="A57" s="89">
        <v>62934</v>
      </c>
      <c r="B57" s="89">
        <v>6.7776799842249602E-3</v>
      </c>
      <c r="C57" s="89">
        <v>1</v>
      </c>
      <c r="D57" s="91">
        <f t="shared" si="5"/>
        <v>6.2934000000000001</v>
      </c>
      <c r="E57" s="91">
        <f t="shared" si="6"/>
        <v>6.7776799842249602E-3</v>
      </c>
      <c r="F57" s="33">
        <f t="shared" si="7"/>
        <v>6.2934000000000001</v>
      </c>
      <c r="G57" s="33">
        <f t="shared" si="8"/>
        <v>6.7776799842249602E-3</v>
      </c>
      <c r="H57" s="33">
        <f t="shared" si="9"/>
        <v>39.60688356</v>
      </c>
      <c r="I57" s="33">
        <f t="shared" si="10"/>
        <v>249.261960996504</v>
      </c>
      <c r="J57" s="33">
        <f t="shared" si="11"/>
        <v>1568.7052253353984</v>
      </c>
      <c r="K57" s="33">
        <f t="shared" si="12"/>
        <v>4.2654651212721363E-2</v>
      </c>
      <c r="L57" s="33">
        <f t="shared" si="13"/>
        <v>0.26844278194214061</v>
      </c>
      <c r="M57" s="33">
        <f t="shared" ca="1" si="14"/>
        <v>6.0935023011756684E-3</v>
      </c>
      <c r="N57" s="33">
        <f t="shared" ca="1" si="15"/>
        <v>4.6809910198269722E-7</v>
      </c>
      <c r="O57" s="92">
        <f t="shared" ca="1" si="16"/>
        <v>163345635.95628843</v>
      </c>
      <c r="P57" s="33">
        <f t="shared" ca="1" si="17"/>
        <v>17268908.281998016</v>
      </c>
      <c r="Q57" s="33">
        <f t="shared" ca="1" si="18"/>
        <v>110743.89013208673</v>
      </c>
      <c r="R57" s="20">
        <f t="shared" ca="1" si="19"/>
        <v>6.8417768304929183E-4</v>
      </c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</row>
    <row r="58" spans="1:35" x14ac:dyDescent="0.2">
      <c r="A58" s="89">
        <v>63160.5</v>
      </c>
      <c r="B58" s="89">
        <v>5.8118125380133279E-3</v>
      </c>
      <c r="C58" s="89">
        <v>1</v>
      </c>
      <c r="D58" s="91">
        <f t="shared" si="5"/>
        <v>6.3160499999999997</v>
      </c>
      <c r="E58" s="91">
        <f t="shared" si="6"/>
        <v>5.8118125380133279E-3</v>
      </c>
      <c r="F58" s="33">
        <f t="shared" si="7"/>
        <v>6.3160499999999997</v>
      </c>
      <c r="G58" s="33">
        <f t="shared" si="8"/>
        <v>5.8118125380133279E-3</v>
      </c>
      <c r="H58" s="33">
        <f t="shared" si="9"/>
        <v>39.892487602499997</v>
      </c>
      <c r="I58" s="33">
        <f t="shared" si="10"/>
        <v>251.96294632177009</v>
      </c>
      <c r="J58" s="33">
        <f t="shared" si="11"/>
        <v>1591.410567115616</v>
      </c>
      <c r="K58" s="33">
        <f t="shared" si="12"/>
        <v>3.6707698580719081E-2</v>
      </c>
      <c r="L58" s="33">
        <f t="shared" si="13"/>
        <v>0.23184765962075074</v>
      </c>
      <c r="M58" s="33">
        <f t="shared" ca="1" si="14"/>
        <v>5.7458992041212742E-3</v>
      </c>
      <c r="N58" s="33">
        <f t="shared" ca="1" si="15"/>
        <v>4.3445675847653511E-9</v>
      </c>
      <c r="O58" s="92">
        <f t="shared" ca="1" si="16"/>
        <v>173179168.17601761</v>
      </c>
      <c r="P58" s="33">
        <f t="shared" ca="1" si="17"/>
        <v>18193412.536689062</v>
      </c>
      <c r="Q58" s="33">
        <f t="shared" ca="1" si="18"/>
        <v>116062.05115782702</v>
      </c>
      <c r="R58" s="20">
        <f t="shared" ca="1" si="19"/>
        <v>6.5913333892053672E-5</v>
      </c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</row>
    <row r="59" spans="1:35" x14ac:dyDescent="0.2">
      <c r="A59" s="89">
        <v>63160.5</v>
      </c>
      <c r="B59" s="89">
        <v>6.6118125323555432E-3</v>
      </c>
      <c r="C59" s="89">
        <v>1</v>
      </c>
      <c r="D59" s="91">
        <f t="shared" si="5"/>
        <v>6.3160499999999997</v>
      </c>
      <c r="E59" s="91">
        <f t="shared" si="6"/>
        <v>6.6118125323555432E-3</v>
      </c>
      <c r="F59" s="33">
        <f t="shared" si="7"/>
        <v>6.3160499999999997</v>
      </c>
      <c r="G59" s="33">
        <f t="shared" si="8"/>
        <v>6.6118125323555432E-3</v>
      </c>
      <c r="H59" s="33">
        <f t="shared" si="9"/>
        <v>39.892487602499997</v>
      </c>
      <c r="I59" s="33">
        <f t="shared" si="10"/>
        <v>251.96294632177009</v>
      </c>
      <c r="J59" s="33">
        <f t="shared" si="11"/>
        <v>1591.410567115616</v>
      </c>
      <c r="K59" s="33">
        <f t="shared" si="12"/>
        <v>4.1760538544984224E-2</v>
      </c>
      <c r="L59" s="33">
        <f t="shared" si="13"/>
        <v>0.26376164947704761</v>
      </c>
      <c r="M59" s="33">
        <f t="shared" ca="1" si="14"/>
        <v>5.7458992041212742E-3</v>
      </c>
      <c r="N59" s="33">
        <f t="shared" ca="1" si="15"/>
        <v>7.4980589201374892E-7</v>
      </c>
      <c r="O59" s="92">
        <f t="shared" ca="1" si="16"/>
        <v>173179168.17601761</v>
      </c>
      <c r="P59" s="33">
        <f t="shared" ca="1" si="17"/>
        <v>18193412.536689062</v>
      </c>
      <c r="Q59" s="33">
        <f t="shared" ca="1" si="18"/>
        <v>116062.05115782702</v>
      </c>
      <c r="R59" s="20">
        <f t="shared" ca="1" si="19"/>
        <v>8.6591332823426903E-4</v>
      </c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</row>
    <row r="60" spans="1:35" x14ac:dyDescent="0.2">
      <c r="A60" s="89">
        <v>63160.5</v>
      </c>
      <c r="B60" s="89">
        <v>7.5118125387234613E-3</v>
      </c>
      <c r="C60" s="89">
        <v>1</v>
      </c>
      <c r="D60" s="91">
        <f t="shared" si="5"/>
        <v>6.3160499999999997</v>
      </c>
      <c r="E60" s="91">
        <f t="shared" si="6"/>
        <v>7.5118125387234613E-3</v>
      </c>
      <c r="F60" s="33">
        <f t="shared" si="7"/>
        <v>6.3160499999999997</v>
      </c>
      <c r="G60" s="33">
        <f t="shared" si="8"/>
        <v>7.5118125387234613E-3</v>
      </c>
      <c r="H60" s="33">
        <f t="shared" si="9"/>
        <v>39.892487602499997</v>
      </c>
      <c r="I60" s="33">
        <f t="shared" si="10"/>
        <v>251.96294632177009</v>
      </c>
      <c r="J60" s="33">
        <f t="shared" si="11"/>
        <v>1591.410567115616</v>
      </c>
      <c r="K60" s="33">
        <f t="shared" si="12"/>
        <v>4.7444983585204319E-2</v>
      </c>
      <c r="L60" s="33">
        <f t="shared" si="13"/>
        <v>0.29966488857332974</v>
      </c>
      <c r="M60" s="33">
        <f t="shared" ca="1" si="14"/>
        <v>5.7458992041212742E-3</v>
      </c>
      <c r="N60" s="33">
        <f t="shared" ca="1" si="15"/>
        <v>3.118449905325816E-6</v>
      </c>
      <c r="O60" s="92">
        <f t="shared" ca="1" si="16"/>
        <v>173179168.17601761</v>
      </c>
      <c r="P60" s="33">
        <f t="shared" ca="1" si="17"/>
        <v>18193412.536689062</v>
      </c>
      <c r="Q60" s="33">
        <f t="shared" ca="1" si="18"/>
        <v>116062.05115782702</v>
      </c>
      <c r="R60" s="20">
        <f t="shared" ca="1" si="19"/>
        <v>1.7659133346021871E-3</v>
      </c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</row>
    <row r="61" spans="1:35" x14ac:dyDescent="0.2">
      <c r="A61" s="89">
        <v>63292</v>
      </c>
      <c r="B61" s="89">
        <v>7.576804950076621E-3</v>
      </c>
      <c r="C61" s="89">
        <v>1</v>
      </c>
      <c r="D61" s="91">
        <f t="shared" si="5"/>
        <v>6.3292000000000002</v>
      </c>
      <c r="E61" s="91">
        <f t="shared" si="6"/>
        <v>7.576804950076621E-3</v>
      </c>
      <c r="F61" s="33">
        <f t="shared" si="7"/>
        <v>6.3292000000000002</v>
      </c>
      <c r="G61" s="33">
        <f t="shared" si="8"/>
        <v>7.576804950076621E-3</v>
      </c>
      <c r="H61" s="33">
        <f t="shared" si="9"/>
        <v>40.058772640000001</v>
      </c>
      <c r="I61" s="33">
        <f t="shared" si="10"/>
        <v>253.539983793088</v>
      </c>
      <c r="J61" s="33">
        <f t="shared" si="11"/>
        <v>1604.7052654232125</v>
      </c>
      <c r="K61" s="33">
        <f t="shared" si="12"/>
        <v>4.795511389002495E-2</v>
      </c>
      <c r="L61" s="33">
        <f t="shared" si="13"/>
        <v>0.30351750683274592</v>
      </c>
      <c r="M61" s="33">
        <f t="shared" ca="1" si="14"/>
        <v>5.5346468987079733E-3</v>
      </c>
      <c r="N61" s="33">
        <f t="shared" ca="1" si="15"/>
        <v>4.1704095067697923E-6</v>
      </c>
      <c r="O61" s="92">
        <f t="shared" ca="1" si="16"/>
        <v>178268686.85232136</v>
      </c>
      <c r="P61" s="33">
        <f t="shared" ca="1" si="17"/>
        <v>18665070.690090664</v>
      </c>
      <c r="Q61" s="33">
        <f t="shared" ca="1" si="18"/>
        <v>118734.21425402087</v>
      </c>
      <c r="R61" s="20">
        <f t="shared" ca="1" si="19"/>
        <v>2.0421580513686477E-3</v>
      </c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</row>
    <row r="62" spans="1:35" x14ac:dyDescent="0.2">
      <c r="A62" s="89">
        <v>63849.5</v>
      </c>
      <c r="B62" s="89">
        <v>4.0154610032914206E-3</v>
      </c>
      <c r="C62" s="89">
        <v>1</v>
      </c>
      <c r="D62" s="91">
        <f t="shared" si="5"/>
        <v>6.3849499999999999</v>
      </c>
      <c r="E62" s="91">
        <f t="shared" si="6"/>
        <v>4.0154610032914206E-3</v>
      </c>
      <c r="F62" s="33">
        <f t="shared" si="7"/>
        <v>6.3849499999999999</v>
      </c>
      <c r="G62" s="33">
        <f t="shared" si="8"/>
        <v>4.0154610032914206E-3</v>
      </c>
      <c r="H62" s="33">
        <f t="shared" si="9"/>
        <v>40.767586502500002</v>
      </c>
      <c r="I62" s="33">
        <f t="shared" si="10"/>
        <v>260.29900143913738</v>
      </c>
      <c r="J62" s="33">
        <f t="shared" si="11"/>
        <v>1661.9961092388203</v>
      </c>
      <c r="K62" s="33">
        <f t="shared" si="12"/>
        <v>2.5638517732965556E-2</v>
      </c>
      <c r="L62" s="33">
        <f t="shared" si="13"/>
        <v>0.16370065379909843</v>
      </c>
      <c r="M62" s="33">
        <f t="shared" ca="1" si="14"/>
        <v>4.561984799812735E-3</v>
      </c>
      <c r="N62" s="33">
        <f t="shared" ca="1" si="15"/>
        <v>2.9868826016407099E-7</v>
      </c>
      <c r="O62" s="92">
        <f t="shared" ca="1" si="16"/>
        <v>194219008.48654819</v>
      </c>
      <c r="P62" s="33">
        <f t="shared" ca="1" si="17"/>
        <v>20082761.329699062</v>
      </c>
      <c r="Q62" s="33">
        <f t="shared" ca="1" si="18"/>
        <v>126394.50627990854</v>
      </c>
      <c r="R62" s="20">
        <f t="shared" ca="1" si="19"/>
        <v>-5.4652379652131433E-4</v>
      </c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</row>
    <row r="63" spans="1:35" x14ac:dyDescent="0.2">
      <c r="A63" s="89">
        <v>63984</v>
      </c>
      <c r="B63" s="89">
        <v>5.9260425914544612E-3</v>
      </c>
      <c r="C63" s="89">
        <v>1</v>
      </c>
      <c r="D63" s="91">
        <f t="shared" si="5"/>
        <v>6.3983999999999996</v>
      </c>
      <c r="E63" s="91">
        <f t="shared" si="6"/>
        <v>5.9260425914544612E-3</v>
      </c>
      <c r="F63" s="33">
        <f t="shared" si="7"/>
        <v>6.3983999999999996</v>
      </c>
      <c r="G63" s="33">
        <f t="shared" si="8"/>
        <v>5.9260425914544612E-3</v>
      </c>
      <c r="H63" s="33">
        <f t="shared" si="9"/>
        <v>40.939522559999993</v>
      </c>
      <c r="I63" s="33">
        <f t="shared" si="10"/>
        <v>261.94744114790393</v>
      </c>
      <c r="J63" s="33">
        <f t="shared" si="11"/>
        <v>1676.0445074407485</v>
      </c>
      <c r="K63" s="33">
        <f t="shared" si="12"/>
        <v>3.7917190917162225E-2</v>
      </c>
      <c r="L63" s="33">
        <f t="shared" si="13"/>
        <v>0.24260935436437076</v>
      </c>
      <c r="M63" s="33">
        <f t="shared" ca="1" si="14"/>
        <v>4.3086552458786453E-3</v>
      </c>
      <c r="N63" s="33">
        <f t="shared" ca="1" si="15"/>
        <v>2.6159418256287837E-6</v>
      </c>
      <c r="O63" s="92">
        <f t="shared" ca="1" si="16"/>
        <v>196607788.92578664</v>
      </c>
      <c r="P63" s="33">
        <f t="shared" ca="1" si="17"/>
        <v>20275509.212986369</v>
      </c>
      <c r="Q63" s="33">
        <f t="shared" ca="1" si="18"/>
        <v>127309.96664763258</v>
      </c>
      <c r="R63" s="20">
        <f t="shared" ca="1" si="19"/>
        <v>1.6173873455758159E-3</v>
      </c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</row>
    <row r="64" spans="1:35" x14ac:dyDescent="0.2">
      <c r="A64" s="89">
        <v>63987</v>
      </c>
      <c r="B64" s="89">
        <v>5.3716317779617384E-3</v>
      </c>
      <c r="C64" s="89">
        <v>1</v>
      </c>
      <c r="D64" s="91">
        <f t="shared" si="5"/>
        <v>6.3986999999999998</v>
      </c>
      <c r="E64" s="91">
        <f t="shared" si="6"/>
        <v>5.3716317779617384E-3</v>
      </c>
      <c r="F64" s="33">
        <f t="shared" si="7"/>
        <v>6.3986999999999998</v>
      </c>
      <c r="G64" s="33">
        <f t="shared" si="8"/>
        <v>5.3716317779617384E-3</v>
      </c>
      <c r="H64" s="33">
        <f t="shared" si="9"/>
        <v>40.943361689999996</v>
      </c>
      <c r="I64" s="33">
        <f t="shared" si="10"/>
        <v>261.98428844580297</v>
      </c>
      <c r="J64" s="33">
        <f t="shared" si="11"/>
        <v>1676.3588664781594</v>
      </c>
      <c r="K64" s="33">
        <f t="shared" si="12"/>
        <v>3.4371460257643774E-2</v>
      </c>
      <c r="L64" s="33">
        <f t="shared" si="13"/>
        <v>0.21993266275058521</v>
      </c>
      <c r="M64" s="33">
        <f t="shared" ca="1" si="14"/>
        <v>4.302922030702705E-3</v>
      </c>
      <c r="N64" s="33">
        <f t="shared" ca="1" si="15"/>
        <v>1.1421405238864672E-6</v>
      </c>
      <c r="O64" s="92">
        <f t="shared" ca="1" si="16"/>
        <v>196654328.43626523</v>
      </c>
      <c r="P64" s="33">
        <f t="shared" ca="1" si="17"/>
        <v>20279124.166735768</v>
      </c>
      <c r="Q64" s="33">
        <f t="shared" ca="1" si="18"/>
        <v>127326.13906253889</v>
      </c>
      <c r="R64" s="20">
        <f t="shared" ca="1" si="19"/>
        <v>1.0687097472590334E-3</v>
      </c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</row>
    <row r="65" spans="1:35" x14ac:dyDescent="0.2">
      <c r="A65" s="89">
        <v>64083.5</v>
      </c>
      <c r="B65" s="89">
        <v>5.5714170812279917E-3</v>
      </c>
      <c r="C65" s="89">
        <v>1</v>
      </c>
      <c r="D65" s="91">
        <f t="shared" si="5"/>
        <v>6.4083500000000004</v>
      </c>
      <c r="E65" s="91">
        <f t="shared" si="6"/>
        <v>5.5714170812279917E-3</v>
      </c>
      <c r="F65" s="33">
        <f t="shared" si="7"/>
        <v>6.4083500000000004</v>
      </c>
      <c r="G65" s="33">
        <f t="shared" si="8"/>
        <v>5.5714170812279917E-3</v>
      </c>
      <c r="H65" s="33">
        <f t="shared" si="9"/>
        <v>41.066949722500006</v>
      </c>
      <c r="I65" s="33">
        <f t="shared" si="10"/>
        <v>263.17138725418295</v>
      </c>
      <c r="J65" s="33">
        <f t="shared" si="11"/>
        <v>1686.4943595103434</v>
      </c>
      <c r="K65" s="33">
        <f t="shared" si="12"/>
        <v>3.5703590652487405E-2</v>
      </c>
      <c r="L65" s="33">
        <f t="shared" si="13"/>
        <v>0.22880110515786767</v>
      </c>
      <c r="M65" s="33">
        <f t="shared" ca="1" si="14"/>
        <v>4.116577629590279E-3</v>
      </c>
      <c r="N65" s="33">
        <f t="shared" ca="1" si="15"/>
        <v>2.1165578300415206E-6</v>
      </c>
      <c r="O65" s="92">
        <f t="shared" ca="1" si="16"/>
        <v>197992905.13035625</v>
      </c>
      <c r="P65" s="33">
        <f t="shared" ca="1" si="17"/>
        <v>20379362.366003569</v>
      </c>
      <c r="Q65" s="33">
        <f t="shared" ca="1" si="18"/>
        <v>127746.98756509136</v>
      </c>
      <c r="R65" s="20">
        <f t="shared" ca="1" si="19"/>
        <v>1.4548394516377128E-3</v>
      </c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</row>
    <row r="66" spans="1:35" x14ac:dyDescent="0.2">
      <c r="A66" s="89">
        <v>64238.5</v>
      </c>
      <c r="B66" s="89">
        <v>4.0601914079161361E-3</v>
      </c>
      <c r="C66" s="89">
        <v>0.4</v>
      </c>
      <c r="D66" s="91">
        <f t="shared" si="5"/>
        <v>6.4238499999999998</v>
      </c>
      <c r="E66" s="91">
        <f t="shared" si="6"/>
        <v>4.0601914079161361E-3</v>
      </c>
      <c r="F66" s="33">
        <f t="shared" si="7"/>
        <v>2.5695399999999999</v>
      </c>
      <c r="G66" s="33">
        <f t="shared" si="8"/>
        <v>1.6240765631664546E-3</v>
      </c>
      <c r="H66" s="33">
        <f t="shared" si="9"/>
        <v>16.506339528999998</v>
      </c>
      <c r="I66" s="33">
        <f t="shared" si="10"/>
        <v>106.03424918336664</v>
      </c>
      <c r="J66" s="33">
        <f t="shared" si="11"/>
        <v>681.14811161656974</v>
      </c>
      <c r="K66" s="33">
        <f t="shared" si="12"/>
        <v>1.0432824230296829E-2</v>
      </c>
      <c r="L66" s="33">
        <f t="shared" si="13"/>
        <v>6.7018897931792276E-2</v>
      </c>
      <c r="M66" s="33">
        <f t="shared" ca="1" si="14"/>
        <v>3.8094486138521289E-3</v>
      </c>
      <c r="N66" s="33">
        <f t="shared" ca="1" si="15"/>
        <v>2.514877951001006E-8</v>
      </c>
      <c r="O66" s="92">
        <f t="shared" ca="1" si="16"/>
        <v>31919098.373079401</v>
      </c>
      <c r="P66" s="33">
        <f t="shared" ca="1" si="17"/>
        <v>3275977.4778620312</v>
      </c>
      <c r="Q66" s="33">
        <f t="shared" ca="1" si="18"/>
        <v>20482.896912485521</v>
      </c>
      <c r="R66" s="20">
        <f t="shared" ca="1" si="19"/>
        <v>2.5074279406400724E-4</v>
      </c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</row>
    <row r="67" spans="1:35" x14ac:dyDescent="0.2">
      <c r="A67" s="89">
        <v>64970</v>
      </c>
      <c r="B67" s="89">
        <v>3.1430199378519319E-3</v>
      </c>
      <c r="C67" s="89">
        <v>1</v>
      </c>
      <c r="D67" s="91">
        <f t="shared" si="5"/>
        <v>6.4969999999999999</v>
      </c>
      <c r="E67" s="91">
        <f t="shared" si="6"/>
        <v>3.1430199378519319E-3</v>
      </c>
      <c r="F67" s="33">
        <f t="shared" si="7"/>
        <v>6.4969999999999999</v>
      </c>
      <c r="G67" s="33">
        <f t="shared" si="8"/>
        <v>3.1430199378519319E-3</v>
      </c>
      <c r="H67" s="33">
        <f t="shared" si="9"/>
        <v>42.211008999999997</v>
      </c>
      <c r="I67" s="33">
        <f t="shared" si="10"/>
        <v>274.24492547299997</v>
      </c>
      <c r="J67" s="33">
        <f t="shared" si="11"/>
        <v>1781.7692807980807</v>
      </c>
      <c r="K67" s="33">
        <f t="shared" si="12"/>
        <v>2.0420200536224002E-2</v>
      </c>
      <c r="L67" s="33">
        <f t="shared" si="13"/>
        <v>0.13267004288384734</v>
      </c>
      <c r="M67" s="33">
        <f t="shared" ca="1" si="14"/>
        <v>2.2299226485775758E-3</v>
      </c>
      <c r="N67" s="33">
        <f t="shared" ca="1" si="15"/>
        <v>8.3374665968017711E-7</v>
      </c>
      <c r="O67" s="92">
        <f t="shared" ca="1" si="16"/>
        <v>195673829.29406685</v>
      </c>
      <c r="P67" s="33">
        <f t="shared" ca="1" si="17"/>
        <v>19833729.642299041</v>
      </c>
      <c r="Q67" s="33">
        <f t="shared" ca="1" si="18"/>
        <v>122603.17789702748</v>
      </c>
      <c r="R67" s="20">
        <f t="shared" ca="1" si="19"/>
        <v>9.1309728927435607E-4</v>
      </c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</row>
    <row r="68" spans="1:35" x14ac:dyDescent="0.2">
      <c r="A68" s="89">
        <v>64990.5</v>
      </c>
      <c r="B68" s="89">
        <v>2.7212126660742797E-3</v>
      </c>
      <c r="C68" s="89">
        <v>1</v>
      </c>
      <c r="D68" s="91">
        <f t="shared" si="5"/>
        <v>6.4990500000000004</v>
      </c>
      <c r="E68" s="91">
        <f t="shared" si="6"/>
        <v>2.7212126660742797E-3</v>
      </c>
      <c r="F68" s="33">
        <f t="shared" si="7"/>
        <v>6.4990500000000004</v>
      </c>
      <c r="G68" s="33">
        <f t="shared" si="8"/>
        <v>2.7212126660742797E-3</v>
      </c>
      <c r="H68" s="33">
        <f t="shared" si="9"/>
        <v>42.237650902500008</v>
      </c>
      <c r="I68" s="33">
        <f t="shared" si="10"/>
        <v>274.50460509789269</v>
      </c>
      <c r="J68" s="33">
        <f t="shared" si="11"/>
        <v>1784.0191537614596</v>
      </c>
      <c r="K68" s="33">
        <f t="shared" si="12"/>
        <v>1.768529717745005E-2</v>
      </c>
      <c r="L68" s="33">
        <f t="shared" si="13"/>
        <v>0.11493763062110676</v>
      </c>
      <c r="M68" s="33">
        <f t="shared" ca="1" si="14"/>
        <v>2.1825648156076349E-3</v>
      </c>
      <c r="N68" s="33">
        <f t="shared" ca="1" si="15"/>
        <v>2.9014150681233688E-7</v>
      </c>
      <c r="O68" s="92">
        <f t="shared" ca="1" si="16"/>
        <v>195309916.02390116</v>
      </c>
      <c r="P68" s="33">
        <f t="shared" ca="1" si="17"/>
        <v>19790251.607206404</v>
      </c>
      <c r="Q68" s="33">
        <f t="shared" ca="1" si="18"/>
        <v>122296.13925097109</v>
      </c>
      <c r="R68" s="20">
        <f t="shared" ca="1" si="19"/>
        <v>5.3864785046664476E-4</v>
      </c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</row>
    <row r="69" spans="1:35" x14ac:dyDescent="0.2">
      <c r="A69" s="89">
        <v>65106.5</v>
      </c>
      <c r="B69" s="89">
        <v>1.5173276406130753E-3</v>
      </c>
      <c r="C69" s="89">
        <v>0.5</v>
      </c>
      <c r="D69" s="91">
        <f t="shared" si="5"/>
        <v>6.51065</v>
      </c>
      <c r="E69" s="91">
        <f t="shared" si="6"/>
        <v>1.5173276406130753E-3</v>
      </c>
      <c r="F69" s="33">
        <f t="shared" si="7"/>
        <v>3.255325</v>
      </c>
      <c r="G69" s="33">
        <f t="shared" si="8"/>
        <v>7.5866382030653767E-4</v>
      </c>
      <c r="H69" s="33">
        <f t="shared" si="9"/>
        <v>21.194281711249999</v>
      </c>
      <c r="I69" s="33">
        <f t="shared" si="10"/>
        <v>137.98855022334982</v>
      </c>
      <c r="J69" s="33">
        <f t="shared" si="11"/>
        <v>898.39515451165255</v>
      </c>
      <c r="K69" s="33">
        <f t="shared" si="12"/>
        <v>4.9393946016787595E-3</v>
      </c>
      <c r="L69" s="33">
        <f t="shared" si="13"/>
        <v>3.2158669463419817E-2</v>
      </c>
      <c r="M69" s="33">
        <f t="shared" ca="1" si="14"/>
        <v>1.9114127014753235E-3</v>
      </c>
      <c r="N69" s="33">
        <f t="shared" ca="1" si="15"/>
        <v>7.765151759740091E-8</v>
      </c>
      <c r="O69" s="92">
        <f t="shared" ca="1" si="16"/>
        <v>48248573.590790518</v>
      </c>
      <c r="P69" s="33">
        <f t="shared" ca="1" si="17"/>
        <v>4879739.007828244</v>
      </c>
      <c r="Q69" s="33">
        <f t="shared" ca="1" si="18"/>
        <v>30101.505374972687</v>
      </c>
      <c r="R69" s="20">
        <f t="shared" ca="1" si="19"/>
        <v>-3.9408506086224815E-4</v>
      </c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</row>
    <row r="70" spans="1:35" x14ac:dyDescent="0.2">
      <c r="A70" s="89">
        <v>65229</v>
      </c>
      <c r="B70" s="89">
        <v>2.4455525126541033E-3</v>
      </c>
      <c r="C70" s="89">
        <v>1</v>
      </c>
      <c r="D70" s="91">
        <f t="shared" si="5"/>
        <v>6.5228999999999999</v>
      </c>
      <c r="E70" s="91">
        <f t="shared" si="6"/>
        <v>2.4455525126541033E-3</v>
      </c>
      <c r="F70" s="33">
        <f t="shared" si="7"/>
        <v>6.5228999999999999</v>
      </c>
      <c r="G70" s="33">
        <f t="shared" si="8"/>
        <v>2.4455525126541033E-3</v>
      </c>
      <c r="H70" s="33">
        <f t="shared" si="9"/>
        <v>42.548224409999996</v>
      </c>
      <c r="I70" s="33">
        <f t="shared" si="10"/>
        <v>277.53781300398896</v>
      </c>
      <c r="J70" s="33">
        <f t="shared" si="11"/>
        <v>1810.3514004437195</v>
      </c>
      <c r="K70" s="33">
        <f t="shared" si="12"/>
        <v>1.595209448479145E-2</v>
      </c>
      <c r="L70" s="33">
        <f t="shared" si="13"/>
        <v>0.10405391711484614</v>
      </c>
      <c r="M70" s="33">
        <f t="shared" ca="1" si="14"/>
        <v>1.6192063390308986E-3</v>
      </c>
      <c r="N70" s="33">
        <f t="shared" ca="1" si="15"/>
        <v>6.8284799866171166E-7</v>
      </c>
      <c r="O70" s="92">
        <f t="shared" ca="1" si="16"/>
        <v>190082558.32114115</v>
      </c>
      <c r="P70" s="33">
        <f t="shared" ca="1" si="17"/>
        <v>19186598.3595245</v>
      </c>
      <c r="Q70" s="33">
        <f t="shared" ca="1" si="18"/>
        <v>118133.49863699253</v>
      </c>
      <c r="R70" s="20">
        <f t="shared" ca="1" si="19"/>
        <v>8.2634617362320473E-4</v>
      </c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</row>
    <row r="71" spans="1:35" x14ac:dyDescent="0.2">
      <c r="A71" s="89">
        <v>65272</v>
      </c>
      <c r="B71" s="89">
        <v>4.165664104220923E-3</v>
      </c>
      <c r="C71" s="89">
        <v>1</v>
      </c>
      <c r="D71" s="91">
        <f t="shared" si="5"/>
        <v>6.5271999999999997</v>
      </c>
      <c r="E71" s="91">
        <f t="shared" si="6"/>
        <v>4.165664104220923E-3</v>
      </c>
      <c r="F71" s="33">
        <f t="shared" si="7"/>
        <v>6.5271999999999997</v>
      </c>
      <c r="G71" s="33">
        <f t="shared" si="8"/>
        <v>4.165664104220923E-3</v>
      </c>
      <c r="H71" s="33">
        <f t="shared" si="9"/>
        <v>42.604339839999994</v>
      </c>
      <c r="I71" s="33">
        <f t="shared" si="10"/>
        <v>278.08704700364797</v>
      </c>
      <c r="J71" s="33">
        <f t="shared" si="11"/>
        <v>1815.129773202211</v>
      </c>
      <c r="K71" s="33">
        <f t="shared" si="12"/>
        <v>2.7190122741070806E-2</v>
      </c>
      <c r="L71" s="33">
        <f t="shared" si="13"/>
        <v>0.17747536915551734</v>
      </c>
      <c r="M71" s="33">
        <f t="shared" ca="1" si="14"/>
        <v>1.5152084699260326E-3</v>
      </c>
      <c r="N71" s="33">
        <f t="shared" ca="1" si="15"/>
        <v>7.0249150693655301E-6</v>
      </c>
      <c r="O71" s="92">
        <f t="shared" ca="1" si="16"/>
        <v>188948885.87165838</v>
      </c>
      <c r="P71" s="33">
        <f t="shared" ca="1" si="17"/>
        <v>19058989.329490501</v>
      </c>
      <c r="Q71" s="33">
        <f t="shared" ca="1" si="18"/>
        <v>117269.98360811271</v>
      </c>
      <c r="R71" s="20">
        <f t="shared" ca="1" si="19"/>
        <v>2.6504556342948904E-3</v>
      </c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</row>
    <row r="72" spans="1:35" x14ac:dyDescent="0.2">
      <c r="A72" s="89">
        <v>65286.5</v>
      </c>
      <c r="B72" s="89">
        <v>2.8526784808491357E-3</v>
      </c>
      <c r="C72" s="89">
        <v>1</v>
      </c>
      <c r="D72" s="91">
        <f t="shared" si="5"/>
        <v>6.5286499999999998</v>
      </c>
      <c r="E72" s="91">
        <f t="shared" si="6"/>
        <v>2.8526784808491357E-3</v>
      </c>
      <c r="F72" s="33">
        <f t="shared" si="7"/>
        <v>6.5286499999999998</v>
      </c>
      <c r="G72" s="33">
        <f t="shared" si="8"/>
        <v>2.8526784808491357E-3</v>
      </c>
      <c r="H72" s="33">
        <f t="shared" si="9"/>
        <v>42.623270822499997</v>
      </c>
      <c r="I72" s="33">
        <f t="shared" si="10"/>
        <v>278.27241705531458</v>
      </c>
      <c r="J72" s="33">
        <f t="shared" si="11"/>
        <v>1816.7432156081795</v>
      </c>
      <c r="K72" s="33">
        <f t="shared" si="12"/>
        <v>1.862413936399571E-2</v>
      </c>
      <c r="L72" s="33">
        <f t="shared" si="13"/>
        <v>0.12159048745875059</v>
      </c>
      <c r="M72" s="33">
        <f t="shared" ca="1" si="14"/>
        <v>1.4799721822039702E-3</v>
      </c>
      <c r="N72" s="33">
        <f t="shared" ca="1" si="15"/>
        <v>1.8843225823401103E-6</v>
      </c>
      <c r="O72" s="92">
        <f t="shared" ca="1" si="16"/>
        <v>188553692.8016651</v>
      </c>
      <c r="P72" s="33">
        <f t="shared" ca="1" si="17"/>
        <v>19014694.604104064</v>
      </c>
      <c r="Q72" s="33">
        <f t="shared" ca="1" si="18"/>
        <v>116971.2122344822</v>
      </c>
      <c r="R72" s="20">
        <f t="shared" ca="1" si="19"/>
        <v>1.3727062986451655E-3</v>
      </c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</row>
    <row r="73" spans="1:35" x14ac:dyDescent="0.2">
      <c r="A73" s="89">
        <v>65303.5</v>
      </c>
      <c r="B73" s="89">
        <v>2.6443504975759424E-3</v>
      </c>
      <c r="C73" s="89">
        <v>1</v>
      </c>
      <c r="D73" s="91">
        <f t="shared" si="5"/>
        <v>6.5303500000000003</v>
      </c>
      <c r="E73" s="91">
        <f t="shared" si="6"/>
        <v>2.6443504975759424E-3</v>
      </c>
      <c r="F73" s="33">
        <f t="shared" si="7"/>
        <v>6.5303500000000003</v>
      </c>
      <c r="G73" s="33">
        <f t="shared" si="8"/>
        <v>2.6443504975759424E-3</v>
      </c>
      <c r="H73" s="33">
        <f t="shared" si="9"/>
        <v>42.645471122500005</v>
      </c>
      <c r="I73" s="33">
        <f t="shared" si="10"/>
        <v>278.4898523448179</v>
      </c>
      <c r="J73" s="33">
        <f t="shared" si="11"/>
        <v>1818.6362072599818</v>
      </c>
      <c r="K73" s="33">
        <f t="shared" si="12"/>
        <v>1.7268534271845055E-2</v>
      </c>
      <c r="L73" s="33">
        <f t="shared" si="13"/>
        <v>0.11276957278214336</v>
      </c>
      <c r="M73" s="33">
        <f t="shared" ca="1" si="14"/>
        <v>1.4385532584904048E-3</v>
      </c>
      <c r="N73" s="33">
        <f t="shared" ca="1" si="15"/>
        <v>1.4539469817863052E-6</v>
      </c>
      <c r="O73" s="92">
        <f t="shared" ca="1" si="16"/>
        <v>188082119.23603526</v>
      </c>
      <c r="P73" s="33">
        <f t="shared" ca="1" si="17"/>
        <v>18961956.349240523</v>
      </c>
      <c r="Q73" s="33">
        <f t="shared" ca="1" si="18"/>
        <v>116616.09091898426</v>
      </c>
      <c r="R73" s="20">
        <f t="shared" ca="1" si="19"/>
        <v>1.2057972390855376E-3</v>
      </c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</row>
    <row r="74" spans="1:35" x14ac:dyDescent="0.2">
      <c r="A74" s="89">
        <v>65379.5</v>
      </c>
      <c r="B74" s="89">
        <v>2.1659430713043548E-3</v>
      </c>
      <c r="C74" s="89">
        <v>1</v>
      </c>
      <c r="D74" s="91">
        <f t="shared" si="5"/>
        <v>6.5379500000000004</v>
      </c>
      <c r="E74" s="91">
        <f t="shared" si="6"/>
        <v>2.1659430713043548E-3</v>
      </c>
      <c r="F74" s="33">
        <f t="shared" si="7"/>
        <v>6.5379500000000004</v>
      </c>
      <c r="G74" s="33">
        <f t="shared" si="8"/>
        <v>2.1659430713043548E-3</v>
      </c>
      <c r="H74" s="33">
        <f t="shared" si="9"/>
        <v>42.744790202500006</v>
      </c>
      <c r="I74" s="33">
        <f t="shared" si="10"/>
        <v>279.46330110443495</v>
      </c>
      <c r="J74" s="33">
        <f t="shared" si="11"/>
        <v>1827.1170894557406</v>
      </c>
      <c r="K74" s="33">
        <f t="shared" si="12"/>
        <v>1.4160827503034308E-2</v>
      </c>
      <c r="L74" s="33">
        <f t="shared" si="13"/>
        <v>9.2582782173463163E-2</v>
      </c>
      <c r="M74" s="33">
        <f t="shared" ca="1" si="14"/>
        <v>1.2519685613632259E-3</v>
      </c>
      <c r="N74" s="33">
        <f t="shared" ca="1" si="15"/>
        <v>8.3534940482212682E-7</v>
      </c>
      <c r="O74" s="92">
        <f t="shared" ca="1" si="16"/>
        <v>185866033.3853381</v>
      </c>
      <c r="P74" s="33">
        <f t="shared" ca="1" si="17"/>
        <v>18715643.116054855</v>
      </c>
      <c r="Q74" s="33">
        <f t="shared" ca="1" si="18"/>
        <v>114965.32419422065</v>
      </c>
      <c r="R74" s="20">
        <f t="shared" ca="1" si="19"/>
        <v>9.1397450994112894E-4</v>
      </c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</row>
    <row r="75" spans="1:35" x14ac:dyDescent="0.2">
      <c r="A75" s="89">
        <v>66319.5</v>
      </c>
      <c r="B75" s="89">
        <v>-3.8278035208350047E-4</v>
      </c>
      <c r="C75" s="89">
        <v>1</v>
      </c>
      <c r="D75" s="91">
        <f t="shared" si="5"/>
        <v>6.6319499999999998</v>
      </c>
      <c r="E75" s="91">
        <f t="shared" si="6"/>
        <v>-3.8278035208350047E-4</v>
      </c>
      <c r="F75" s="33">
        <f t="shared" si="7"/>
        <v>6.6319499999999998</v>
      </c>
      <c r="G75" s="33">
        <f t="shared" si="8"/>
        <v>-3.8278035208350047E-4</v>
      </c>
      <c r="H75" s="33">
        <f t="shared" si="9"/>
        <v>43.982760802499996</v>
      </c>
      <c r="I75" s="33">
        <f t="shared" si="10"/>
        <v>291.69147050413983</v>
      </c>
      <c r="J75" s="33">
        <f t="shared" si="11"/>
        <v>1934.4832478099302</v>
      </c>
      <c r="K75" s="33">
        <f t="shared" si="12"/>
        <v>-2.538580156000171E-3</v>
      </c>
      <c r="L75" s="33">
        <f t="shared" si="13"/>
        <v>-1.6835736665585334E-2</v>
      </c>
      <c r="M75" s="33">
        <f t="shared" ca="1" si="14"/>
        <v>-1.2473574864133585E-3</v>
      </c>
      <c r="N75" s="33">
        <f t="shared" ca="1" si="15"/>
        <v>7.4749362120602942E-7</v>
      </c>
      <c r="O75" s="92">
        <f t="shared" ca="1" si="16"/>
        <v>145461251.71231669</v>
      </c>
      <c r="P75" s="33">
        <f t="shared" ca="1" si="17"/>
        <v>14414257.878737876</v>
      </c>
      <c r="Q75" s="33">
        <f t="shared" ca="1" si="18"/>
        <v>87122.297708388185</v>
      </c>
      <c r="R75" s="20">
        <f t="shared" ca="1" si="19"/>
        <v>8.6457713432985805E-4</v>
      </c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</row>
    <row r="76" spans="1:35" x14ac:dyDescent="0.2">
      <c r="A76" s="89">
        <v>66966.5</v>
      </c>
      <c r="B76" s="89">
        <v>-3.7173804230405949E-3</v>
      </c>
      <c r="C76" s="89">
        <v>1</v>
      </c>
      <c r="D76" s="91">
        <f t="shared" si="5"/>
        <v>6.69665</v>
      </c>
      <c r="E76" s="91">
        <f t="shared" si="6"/>
        <v>-3.7173804230405949E-3</v>
      </c>
      <c r="F76" s="33">
        <f t="shared" si="7"/>
        <v>6.69665</v>
      </c>
      <c r="G76" s="33">
        <f t="shared" si="8"/>
        <v>-3.7173804230405949E-3</v>
      </c>
      <c r="H76" s="33">
        <f t="shared" si="9"/>
        <v>44.845121222499998</v>
      </c>
      <c r="I76" s="33">
        <f t="shared" si="10"/>
        <v>300.31208103465463</v>
      </c>
      <c r="J76" s="33">
        <f t="shared" si="11"/>
        <v>2011.08489746072</v>
      </c>
      <c r="K76" s="33">
        <f t="shared" si="12"/>
        <v>-2.4893995609954801E-2</v>
      </c>
      <c r="L76" s="33">
        <f t="shared" si="13"/>
        <v>-0.16670637570140381</v>
      </c>
      <c r="M76" s="33">
        <f t="shared" ca="1" si="14"/>
        <v>-3.1735981064352492E-3</v>
      </c>
      <c r="N76" s="33">
        <f t="shared" ca="1" si="15"/>
        <v>2.9569920785267643E-7</v>
      </c>
      <c r="O76" s="92">
        <f t="shared" ca="1" si="16"/>
        <v>107438221.96425842</v>
      </c>
      <c r="P76" s="33">
        <f t="shared" ca="1" si="17"/>
        <v>10498336.598900847</v>
      </c>
      <c r="Q76" s="33">
        <f t="shared" ca="1" si="18"/>
        <v>62502.263015302597</v>
      </c>
      <c r="R76" s="20">
        <f t="shared" ca="1" si="19"/>
        <v>-5.4378231660534571E-4</v>
      </c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</row>
    <row r="77" spans="1:35" x14ac:dyDescent="0.2">
      <c r="A77" s="89">
        <v>67271</v>
      </c>
      <c r="B77" s="89">
        <v>-3.8900785948499106E-3</v>
      </c>
      <c r="C77" s="89">
        <v>1</v>
      </c>
      <c r="D77" s="91">
        <f t="shared" si="5"/>
        <v>6.7271000000000001</v>
      </c>
      <c r="E77" s="91">
        <f t="shared" si="6"/>
        <v>-3.8900785948499106E-3</v>
      </c>
      <c r="F77" s="33">
        <f t="shared" si="7"/>
        <v>6.7271000000000001</v>
      </c>
      <c r="G77" s="33">
        <f t="shared" si="8"/>
        <v>-3.8900785948499106E-3</v>
      </c>
      <c r="H77" s="33">
        <f t="shared" si="9"/>
        <v>45.253874410000002</v>
      </c>
      <c r="I77" s="33">
        <f t="shared" si="10"/>
        <v>304.42733854351104</v>
      </c>
      <c r="J77" s="33">
        <f t="shared" si="11"/>
        <v>2047.9131491160531</v>
      </c>
      <c r="K77" s="33">
        <f t="shared" si="12"/>
        <v>-2.6168947715414833E-2</v>
      </c>
      <c r="L77" s="33">
        <f t="shared" si="13"/>
        <v>-0.17604112817636713</v>
      </c>
      <c r="M77" s="33">
        <f t="shared" ca="1" si="14"/>
        <v>-4.1382680682134909E-3</v>
      </c>
      <c r="N77" s="33">
        <f t="shared" ca="1" si="15"/>
        <v>6.1598014688491347E-8</v>
      </c>
      <c r="O77" s="92">
        <f t="shared" ca="1" si="16"/>
        <v>88252520.609010205</v>
      </c>
      <c r="P77" s="33">
        <f t="shared" ca="1" si="17"/>
        <v>8549931.6136035845</v>
      </c>
      <c r="Q77" s="33">
        <f t="shared" ca="1" si="18"/>
        <v>50415.445749500235</v>
      </c>
      <c r="R77" s="20">
        <f t="shared" ca="1" si="19"/>
        <v>2.4818947336358033E-4</v>
      </c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</row>
    <row r="78" spans="1:35" x14ac:dyDescent="0.2">
      <c r="A78" s="89">
        <v>67295</v>
      </c>
      <c r="B78" s="89">
        <v>-3.9253651484614238E-3</v>
      </c>
      <c r="C78" s="89">
        <v>1</v>
      </c>
      <c r="D78" s="91">
        <f t="shared" si="5"/>
        <v>6.7294999999999998</v>
      </c>
      <c r="E78" s="91">
        <f t="shared" si="6"/>
        <v>-3.9253651484614238E-3</v>
      </c>
      <c r="F78" s="33">
        <f t="shared" si="7"/>
        <v>6.7294999999999998</v>
      </c>
      <c r="G78" s="33">
        <f t="shared" si="8"/>
        <v>-3.9253651484614238E-3</v>
      </c>
      <c r="H78" s="33">
        <f t="shared" si="9"/>
        <v>45.286170249999998</v>
      </c>
      <c r="I78" s="33">
        <f t="shared" si="10"/>
        <v>304.75328269737497</v>
      </c>
      <c r="J78" s="33">
        <f t="shared" si="11"/>
        <v>2050.8372159119849</v>
      </c>
      <c r="K78" s="33">
        <f t="shared" si="12"/>
        <v>-2.6415744766571152E-2</v>
      </c>
      <c r="L78" s="33">
        <f t="shared" si="13"/>
        <v>-0.17776475440664055</v>
      </c>
      <c r="M78" s="33">
        <f t="shared" ca="1" si="14"/>
        <v>-4.2158825911355891E-3</v>
      </c>
      <c r="N78" s="33">
        <f t="shared" ca="1" si="15"/>
        <v>8.4400384497936886E-8</v>
      </c>
      <c r="O78" s="92">
        <f t="shared" ca="1" si="16"/>
        <v>86732802.071480542</v>
      </c>
      <c r="P78" s="33">
        <f t="shared" ca="1" si="17"/>
        <v>8396311.8775854856</v>
      </c>
      <c r="Q78" s="33">
        <f t="shared" ca="1" si="18"/>
        <v>49466.900638331477</v>
      </c>
      <c r="R78" s="20">
        <f t="shared" ca="1" si="19"/>
        <v>2.9051744267416524E-4</v>
      </c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</row>
    <row r="79" spans="1:35" x14ac:dyDescent="0.2">
      <c r="A79" s="89">
        <v>67400.5</v>
      </c>
      <c r="B79" s="89">
        <v>-4.9888123030541465E-3</v>
      </c>
      <c r="C79" s="89">
        <v>1</v>
      </c>
      <c r="D79" s="91">
        <f t="shared" si="5"/>
        <v>6.7400500000000001</v>
      </c>
      <c r="E79" s="91">
        <f t="shared" si="6"/>
        <v>-4.9888123030541465E-3</v>
      </c>
      <c r="F79" s="33">
        <f t="shared" si="7"/>
        <v>6.7400500000000001</v>
      </c>
      <c r="G79" s="33">
        <f t="shared" si="8"/>
        <v>-4.9888123030541465E-3</v>
      </c>
      <c r="H79" s="33">
        <f t="shared" si="9"/>
        <v>45.428274002500004</v>
      </c>
      <c r="I79" s="33">
        <f t="shared" si="10"/>
        <v>306.18883819055014</v>
      </c>
      <c r="J79" s="33">
        <f t="shared" si="11"/>
        <v>2063.7280788462176</v>
      </c>
      <c r="K79" s="33">
        <f t="shared" si="12"/>
        <v>-3.3624844363200103E-2</v>
      </c>
      <c r="L79" s="33">
        <f t="shared" si="13"/>
        <v>-0.22663313225018686</v>
      </c>
      <c r="M79" s="33">
        <f t="shared" ca="1" si="14"/>
        <v>-4.5598035584930585E-3</v>
      </c>
      <c r="N79" s="33">
        <f t="shared" ca="1" si="15"/>
        <v>1.8404850290988081E-7</v>
      </c>
      <c r="O79" s="92">
        <f t="shared" ca="1" si="16"/>
        <v>80062845.773753509</v>
      </c>
      <c r="P79" s="33">
        <f t="shared" ca="1" si="17"/>
        <v>7723333.9501503417</v>
      </c>
      <c r="Q79" s="33">
        <f t="shared" ca="1" si="18"/>
        <v>45319.389506964064</v>
      </c>
      <c r="R79" s="20">
        <f t="shared" ca="1" si="19"/>
        <v>-4.2900874456108795E-4</v>
      </c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</row>
    <row r="80" spans="1:35" x14ac:dyDescent="0.2">
      <c r="A80" s="89">
        <v>68305</v>
      </c>
      <c r="B80" s="89">
        <v>-8.0436743664904498E-3</v>
      </c>
      <c r="C80" s="89">
        <v>1</v>
      </c>
      <c r="D80" s="91">
        <f t="shared" si="5"/>
        <v>6.8304999999999998</v>
      </c>
      <c r="E80" s="91">
        <f t="shared" si="6"/>
        <v>-8.0436743664904498E-3</v>
      </c>
      <c r="F80" s="33">
        <f t="shared" si="7"/>
        <v>6.8304999999999998</v>
      </c>
      <c r="G80" s="33">
        <f t="shared" si="8"/>
        <v>-8.0436743664904498E-3</v>
      </c>
      <c r="H80" s="33">
        <f t="shared" si="9"/>
        <v>46.655730249999998</v>
      </c>
      <c r="I80" s="33">
        <f t="shared" si="10"/>
        <v>318.681965472625</v>
      </c>
      <c r="J80" s="33">
        <f t="shared" si="11"/>
        <v>2176.757165160765</v>
      </c>
      <c r="K80" s="33">
        <f t="shared" si="12"/>
        <v>-5.4942317760313018E-2</v>
      </c>
      <c r="L80" s="33">
        <f t="shared" si="13"/>
        <v>-0.37528350146181805</v>
      </c>
      <c r="M80" s="33">
        <f t="shared" ca="1" si="14"/>
        <v>-7.6916407401954601E-3</v>
      </c>
      <c r="N80" s="33">
        <f t="shared" ca="1" si="15"/>
        <v>1.2392767404240046E-7</v>
      </c>
      <c r="O80" s="92">
        <f t="shared" ca="1" si="16"/>
        <v>27780737.477550108</v>
      </c>
      <c r="P80" s="33">
        <f t="shared" ca="1" si="17"/>
        <v>2534041.3400592548</v>
      </c>
      <c r="Q80" s="33">
        <f t="shared" ca="1" si="18"/>
        <v>13900.319710409331</v>
      </c>
      <c r="R80" s="20">
        <f t="shared" ca="1" si="19"/>
        <v>-3.5203362629498969E-4</v>
      </c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</row>
    <row r="81" spans="1:35" x14ac:dyDescent="0.2">
      <c r="A81" s="89">
        <v>68311</v>
      </c>
      <c r="B81" s="89">
        <v>-8.0724959989311174E-3</v>
      </c>
      <c r="C81" s="89">
        <v>1</v>
      </c>
      <c r="D81" s="91">
        <f t="shared" si="5"/>
        <v>6.8311000000000002</v>
      </c>
      <c r="E81" s="91">
        <f t="shared" si="6"/>
        <v>-8.0724959989311174E-3</v>
      </c>
      <c r="F81" s="33">
        <f t="shared" si="7"/>
        <v>6.8311000000000002</v>
      </c>
      <c r="G81" s="33">
        <f t="shared" si="8"/>
        <v>-8.0724959989311174E-3</v>
      </c>
      <c r="H81" s="33">
        <f t="shared" si="9"/>
        <v>46.663927210000004</v>
      </c>
      <c r="I81" s="33">
        <f t="shared" si="10"/>
        <v>318.76595316423106</v>
      </c>
      <c r="J81" s="33">
        <f t="shared" si="11"/>
        <v>2177.5221026601789</v>
      </c>
      <c r="K81" s="33">
        <f t="shared" si="12"/>
        <v>-5.5144027418298359E-2</v>
      </c>
      <c r="L81" s="33">
        <f t="shared" si="13"/>
        <v>-0.37669436569713793</v>
      </c>
      <c r="M81" s="33">
        <f t="shared" ca="1" si="14"/>
        <v>-7.7135115825677225E-3</v>
      </c>
      <c r="N81" s="33">
        <f t="shared" ca="1" si="15"/>
        <v>1.2886981119176722E-7</v>
      </c>
      <c r="O81" s="92">
        <f t="shared" ca="1" si="16"/>
        <v>27489990.921057515</v>
      </c>
      <c r="P81" s="33">
        <f t="shared" ca="1" si="17"/>
        <v>2505794.7290502083</v>
      </c>
      <c r="Q81" s="33">
        <f t="shared" ca="1" si="18"/>
        <v>13733.504048603574</v>
      </c>
      <c r="R81" s="20">
        <f t="shared" ca="1" si="19"/>
        <v>-3.5898441636339484E-4</v>
      </c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</row>
    <row r="82" spans="1:35" x14ac:dyDescent="0.2">
      <c r="A82" s="89">
        <v>68311</v>
      </c>
      <c r="B82" s="89">
        <v>-8.0524959994363599E-3</v>
      </c>
      <c r="C82" s="89">
        <v>1</v>
      </c>
      <c r="D82" s="91">
        <f t="shared" si="5"/>
        <v>6.8311000000000002</v>
      </c>
      <c r="E82" s="91">
        <f t="shared" si="6"/>
        <v>-8.0524959994363599E-3</v>
      </c>
      <c r="F82" s="33">
        <f t="shared" si="7"/>
        <v>6.8311000000000002</v>
      </c>
      <c r="G82" s="33">
        <f t="shared" si="8"/>
        <v>-8.0524959994363599E-3</v>
      </c>
      <c r="H82" s="33">
        <f t="shared" si="9"/>
        <v>46.663927210000004</v>
      </c>
      <c r="I82" s="33">
        <f t="shared" si="10"/>
        <v>318.76595316423106</v>
      </c>
      <c r="J82" s="33">
        <f t="shared" si="11"/>
        <v>2177.5221026601789</v>
      </c>
      <c r="K82" s="33">
        <f t="shared" si="12"/>
        <v>-5.5007405421749721E-2</v>
      </c>
      <c r="L82" s="33">
        <f t="shared" si="13"/>
        <v>-0.37576108717651452</v>
      </c>
      <c r="M82" s="33">
        <f t="shared" ca="1" si="14"/>
        <v>-7.7135115825677225E-3</v>
      </c>
      <c r="N82" s="33">
        <f t="shared" ca="1" si="15"/>
        <v>1.149104348797701E-7</v>
      </c>
      <c r="O82" s="92">
        <f t="shared" ca="1" si="16"/>
        <v>27489990.921057515</v>
      </c>
      <c r="P82" s="33">
        <f t="shared" ca="1" si="17"/>
        <v>2505794.7290502083</v>
      </c>
      <c r="Q82" s="33">
        <f t="shared" ca="1" si="18"/>
        <v>13733.504048603574</v>
      </c>
      <c r="R82" s="20">
        <f t="shared" ca="1" si="19"/>
        <v>-3.3898441686863734E-4</v>
      </c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</row>
    <row r="83" spans="1:35" x14ac:dyDescent="0.2">
      <c r="A83" s="89">
        <v>68320.5</v>
      </c>
      <c r="B83" s="89">
        <v>-8.774796937359497E-3</v>
      </c>
      <c r="C83" s="89">
        <v>1</v>
      </c>
      <c r="D83" s="91">
        <f t="shared" si="5"/>
        <v>6.8320499999999997</v>
      </c>
      <c r="E83" s="91">
        <f t="shared" si="6"/>
        <v>-8.774796937359497E-3</v>
      </c>
      <c r="F83" s="33">
        <f t="shared" si="7"/>
        <v>6.8320499999999997</v>
      </c>
      <c r="G83" s="33">
        <f t="shared" si="8"/>
        <v>-8.774796937359497E-3</v>
      </c>
      <c r="H83" s="33">
        <f t="shared" si="9"/>
        <v>46.676907202499997</v>
      </c>
      <c r="I83" s="33">
        <f t="shared" si="10"/>
        <v>318.8989638528401</v>
      </c>
      <c r="J83" s="33">
        <f t="shared" si="11"/>
        <v>2178.733665990796</v>
      </c>
      <c r="K83" s="33">
        <f t="shared" si="12"/>
        <v>-5.9949851415886948E-2</v>
      </c>
      <c r="L83" s="33">
        <f t="shared" si="13"/>
        <v>-0.40958038236591043</v>
      </c>
      <c r="M83" s="33">
        <f t="shared" ca="1" si="14"/>
        <v>-7.748169952658257E-3</v>
      </c>
      <c r="N83" s="33">
        <f t="shared" ca="1" si="15"/>
        <v>1.0539629657167599E-6</v>
      </c>
      <c r="O83" s="92">
        <f t="shared" ca="1" si="16"/>
        <v>27031855.856490355</v>
      </c>
      <c r="P83" s="33">
        <f t="shared" ca="1" si="17"/>
        <v>2461308.3016409837</v>
      </c>
      <c r="Q83" s="33">
        <f t="shared" ca="1" si="18"/>
        <v>13470.941270888354</v>
      </c>
      <c r="R83" s="20">
        <f t="shared" ca="1" si="19"/>
        <v>-1.0266269847012399E-3</v>
      </c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</row>
    <row r="84" spans="1:35" x14ac:dyDescent="0.2">
      <c r="A84" s="89">
        <v>68335</v>
      </c>
      <c r="B84" s="89">
        <v>-7.887782558100298E-3</v>
      </c>
      <c r="C84" s="89">
        <v>1</v>
      </c>
      <c r="D84" s="91">
        <f t="shared" si="5"/>
        <v>6.8334999999999999</v>
      </c>
      <c r="E84" s="91">
        <f t="shared" si="6"/>
        <v>-7.887782558100298E-3</v>
      </c>
      <c r="F84" s="33">
        <f t="shared" si="7"/>
        <v>6.8334999999999999</v>
      </c>
      <c r="G84" s="33">
        <f t="shared" si="8"/>
        <v>-7.887782558100298E-3</v>
      </c>
      <c r="H84" s="33">
        <f t="shared" si="9"/>
        <v>46.696722250000001</v>
      </c>
      <c r="I84" s="33">
        <f t="shared" si="10"/>
        <v>319.10205149537501</v>
      </c>
      <c r="J84" s="33">
        <f t="shared" si="11"/>
        <v>2180.5838688936451</v>
      </c>
      <c r="K84" s="33">
        <f t="shared" si="12"/>
        <v>-5.3901162110778389E-2</v>
      </c>
      <c r="L84" s="33">
        <f t="shared" si="13"/>
        <v>-0.36833359128400411</v>
      </c>
      <c r="M84" s="33">
        <f t="shared" ca="1" si="14"/>
        <v>-7.8011393742013491E-3</v>
      </c>
      <c r="N84" s="33">
        <f t="shared" ca="1" si="15"/>
        <v>7.5070413161470922E-9</v>
      </c>
      <c r="O84" s="92">
        <f t="shared" ca="1" si="16"/>
        <v>26337886.264649484</v>
      </c>
      <c r="P84" s="33">
        <f t="shared" ca="1" si="17"/>
        <v>2393974.7604062213</v>
      </c>
      <c r="Q84" s="33">
        <f t="shared" ca="1" si="18"/>
        <v>13073.915148822709</v>
      </c>
      <c r="R84" s="20">
        <f t="shared" ca="1" si="19"/>
        <v>-8.6643183898948983E-5</v>
      </c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</row>
    <row r="85" spans="1:35" x14ac:dyDescent="0.2">
      <c r="A85" s="89">
        <v>68381</v>
      </c>
      <c r="B85" s="89">
        <v>-7.8620817876071669E-3</v>
      </c>
      <c r="C85" s="89">
        <v>1</v>
      </c>
      <c r="D85" s="91">
        <f t="shared" ref="D85:D148" si="20">A85/A$18</f>
        <v>6.8380999999999998</v>
      </c>
      <c r="E85" s="91">
        <f t="shared" ref="E85:E148" si="21">B85/B$18</f>
        <v>-7.8620817876071669E-3</v>
      </c>
      <c r="F85" s="33">
        <f t="shared" ref="F85:F148" si="22">$C85*D85</f>
        <v>6.8380999999999998</v>
      </c>
      <c r="G85" s="33">
        <f t="shared" ref="G85:G148" si="23">$C85*E85</f>
        <v>-7.8620817876071669E-3</v>
      </c>
      <c r="H85" s="33">
        <f t="shared" ref="H85:H148" si="24">C85*D85*D85</f>
        <v>46.75961161</v>
      </c>
      <c r="I85" s="33">
        <f t="shared" ref="I85:I148" si="25">C85*D85*D85*D85</f>
        <v>319.74690015034099</v>
      </c>
      <c r="J85" s="33">
        <f t="shared" ref="J85:J148" si="26">C85*D85*D85*D85*D85</f>
        <v>2186.4612779180466</v>
      </c>
      <c r="K85" s="33">
        <f t="shared" ref="K85:K148" si="27">C85*E85*D85</f>
        <v>-5.3761701471836565E-2</v>
      </c>
      <c r="L85" s="33">
        <f t="shared" ref="L85:L148" si="28">C85*E85*D85*D85</f>
        <v>-0.3676278908345656</v>
      </c>
      <c r="M85" s="33">
        <f t="shared" ref="M85:M148" ca="1" si="29">+E$4+E$5*D85+E$6*D85^2</f>
        <v>-7.9697385294249523E-3</v>
      </c>
      <c r="N85" s="33">
        <f t="shared" ref="N85:N148" ca="1" si="30">C85*(M85-E85)^2</f>
        <v>1.1589974058821303E-8</v>
      </c>
      <c r="O85" s="92">
        <f t="shared" ref="O85:O148" ca="1" si="31">(C85*O$1-O$2*F85+O$3*H85)^2</f>
        <v>24179706.183368318</v>
      </c>
      <c r="P85" s="33">
        <f t="shared" ref="P85:P148" ca="1" si="32">(-C85*O$2+O$4*F85-O$5*H85)^2</f>
        <v>2185006.4655653355</v>
      </c>
      <c r="Q85" s="33">
        <f t="shared" ref="Q85:Q148" ca="1" si="33">+(C85*O$3-F85*O$5+H85*O$6)^2</f>
        <v>11844.869398719438</v>
      </c>
      <c r="R85" s="20">
        <f t="shared" ref="R85:R148" ca="1" si="34">+E85-M85</f>
        <v>1.076567418177854E-4</v>
      </c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</row>
    <row r="86" spans="1:35" x14ac:dyDescent="0.2">
      <c r="A86" s="89">
        <v>68381</v>
      </c>
      <c r="B86" s="89">
        <v>-7.8220817886176519E-3</v>
      </c>
      <c r="C86" s="89">
        <v>1</v>
      </c>
      <c r="D86" s="91">
        <f t="shared" si="20"/>
        <v>6.8380999999999998</v>
      </c>
      <c r="E86" s="91">
        <f t="shared" si="21"/>
        <v>-7.8220817886176519E-3</v>
      </c>
      <c r="F86" s="33">
        <f t="shared" si="22"/>
        <v>6.8380999999999998</v>
      </c>
      <c r="G86" s="33">
        <f t="shared" si="23"/>
        <v>-7.8220817886176519E-3</v>
      </c>
      <c r="H86" s="33">
        <f t="shared" si="24"/>
        <v>46.75961161</v>
      </c>
      <c r="I86" s="33">
        <f t="shared" si="25"/>
        <v>319.74690015034099</v>
      </c>
      <c r="J86" s="33">
        <f t="shared" si="26"/>
        <v>2186.4612779180466</v>
      </c>
      <c r="K86" s="33">
        <f t="shared" si="27"/>
        <v>-5.3488177478746367E-2</v>
      </c>
      <c r="L86" s="33">
        <f t="shared" si="28"/>
        <v>-0.3657575064174155</v>
      </c>
      <c r="M86" s="33">
        <f t="shared" ca="1" si="29"/>
        <v>-7.9697385294249523E-3</v>
      </c>
      <c r="N86" s="33">
        <f t="shared" ca="1" si="30"/>
        <v>2.1802513105834292E-8</v>
      </c>
      <c r="O86" s="92">
        <f t="shared" ca="1" si="31"/>
        <v>24179706.183368318</v>
      </c>
      <c r="P86" s="33">
        <f t="shared" ca="1" si="32"/>
        <v>2185006.4655653355</v>
      </c>
      <c r="Q86" s="33">
        <f t="shared" ca="1" si="33"/>
        <v>11844.869398719438</v>
      </c>
      <c r="R86" s="20">
        <f t="shared" ca="1" si="34"/>
        <v>1.476567408073004E-4</v>
      </c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</row>
    <row r="87" spans="1:35" x14ac:dyDescent="0.2">
      <c r="A87" s="89">
        <v>68389.5</v>
      </c>
      <c r="B87" s="89">
        <v>-9.1262457790435292E-3</v>
      </c>
      <c r="C87" s="89">
        <v>1</v>
      </c>
      <c r="D87" s="91">
        <f t="shared" si="20"/>
        <v>6.8389499999999996</v>
      </c>
      <c r="E87" s="91">
        <f t="shared" si="21"/>
        <v>-9.1262457790435292E-3</v>
      </c>
      <c r="F87" s="33">
        <f t="shared" si="22"/>
        <v>6.8389499999999996</v>
      </c>
      <c r="G87" s="33">
        <f t="shared" si="23"/>
        <v>-9.1262457790435292E-3</v>
      </c>
      <c r="H87" s="33">
        <f t="shared" si="24"/>
        <v>46.771237102499995</v>
      </c>
      <c r="I87" s="33">
        <f t="shared" si="25"/>
        <v>319.8661519821423</v>
      </c>
      <c r="J87" s="33">
        <f t="shared" si="26"/>
        <v>2187.5486200982718</v>
      </c>
      <c r="K87" s="33">
        <f t="shared" si="27"/>
        <v>-6.2413938570589737E-2</v>
      </c>
      <c r="L87" s="33">
        <f t="shared" si="28"/>
        <v>-0.42684580518733467</v>
      </c>
      <c r="M87" s="33">
        <f t="shared" ca="1" si="29"/>
        <v>-8.0009856427604165E-3</v>
      </c>
      <c r="N87" s="33">
        <f t="shared" ca="1" si="30"/>
        <v>1.2662103743078895E-6</v>
      </c>
      <c r="O87" s="92">
        <f t="shared" ca="1" si="31"/>
        <v>23788310.864708703</v>
      </c>
      <c r="P87" s="33">
        <f t="shared" ca="1" si="32"/>
        <v>2147183.3232028359</v>
      </c>
      <c r="Q87" s="33">
        <f t="shared" ca="1" si="33"/>
        <v>11622.948974920831</v>
      </c>
      <c r="R87" s="20">
        <f t="shared" ca="1" si="34"/>
        <v>-1.1252601362831127E-3</v>
      </c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</row>
    <row r="88" spans="1:35" x14ac:dyDescent="0.2">
      <c r="A88" s="89">
        <v>68389.5</v>
      </c>
      <c r="B88" s="89">
        <v>-9.0962457834393717E-3</v>
      </c>
      <c r="C88" s="89">
        <v>1</v>
      </c>
      <c r="D88" s="91">
        <f t="shared" si="20"/>
        <v>6.8389499999999996</v>
      </c>
      <c r="E88" s="91">
        <f t="shared" si="21"/>
        <v>-9.0962457834393717E-3</v>
      </c>
      <c r="F88" s="33">
        <f t="shared" si="22"/>
        <v>6.8389499999999996</v>
      </c>
      <c r="G88" s="33">
        <f t="shared" si="23"/>
        <v>-9.0962457834393717E-3</v>
      </c>
      <c r="H88" s="33">
        <f t="shared" si="24"/>
        <v>46.771237102499995</v>
      </c>
      <c r="I88" s="33">
        <f t="shared" si="25"/>
        <v>319.8661519821423</v>
      </c>
      <c r="J88" s="33">
        <f t="shared" si="26"/>
        <v>2187.5486200982718</v>
      </c>
      <c r="K88" s="33">
        <f t="shared" si="27"/>
        <v>-6.2208770100652691E-2</v>
      </c>
      <c r="L88" s="33">
        <f t="shared" si="28"/>
        <v>-0.42544266827985872</v>
      </c>
      <c r="M88" s="33">
        <f t="shared" ca="1" si="29"/>
        <v>-8.0009856427604165E-3</v>
      </c>
      <c r="N88" s="33">
        <f t="shared" ca="1" si="30"/>
        <v>1.1995947757600849E-6</v>
      </c>
      <c r="O88" s="92">
        <f t="shared" ca="1" si="31"/>
        <v>23788310.864708703</v>
      </c>
      <c r="P88" s="33">
        <f t="shared" ca="1" si="32"/>
        <v>2147183.3232028359</v>
      </c>
      <c r="Q88" s="33">
        <f t="shared" ca="1" si="33"/>
        <v>11622.948974920831</v>
      </c>
      <c r="R88" s="20">
        <f t="shared" ca="1" si="34"/>
        <v>-1.0952601406789553E-3</v>
      </c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</row>
    <row r="89" spans="1:35" x14ac:dyDescent="0.2">
      <c r="A89" s="89">
        <v>68390</v>
      </c>
      <c r="B89" s="89">
        <v>-7.8853142476873472E-3</v>
      </c>
      <c r="C89" s="89">
        <v>1</v>
      </c>
      <c r="D89" s="91">
        <f t="shared" si="20"/>
        <v>6.8390000000000004</v>
      </c>
      <c r="E89" s="91">
        <f t="shared" si="21"/>
        <v>-7.8853142476873472E-3</v>
      </c>
      <c r="F89" s="33">
        <f t="shared" si="22"/>
        <v>6.8390000000000004</v>
      </c>
      <c r="G89" s="33">
        <f t="shared" si="23"/>
        <v>-7.8853142476873472E-3</v>
      </c>
      <c r="H89" s="33">
        <f t="shared" si="24"/>
        <v>46.771921000000006</v>
      </c>
      <c r="I89" s="33">
        <f t="shared" si="25"/>
        <v>319.87316771900004</v>
      </c>
      <c r="J89" s="33">
        <f t="shared" si="26"/>
        <v>2187.6125940302413</v>
      </c>
      <c r="K89" s="33">
        <f t="shared" si="27"/>
        <v>-5.3927664139933773E-2</v>
      </c>
      <c r="L89" s="33">
        <f t="shared" si="28"/>
        <v>-0.36881129505300708</v>
      </c>
      <c r="M89" s="33">
        <f t="shared" ca="1" si="29"/>
        <v>-8.002824610889081E-3</v>
      </c>
      <c r="N89" s="33">
        <f t="shared" ca="1" si="30"/>
        <v>1.3808685459803393E-8</v>
      </c>
      <c r="O89" s="92">
        <f t="shared" ca="1" si="31"/>
        <v>23765360.868244328</v>
      </c>
      <c r="P89" s="33">
        <f t="shared" ca="1" si="32"/>
        <v>2144966.2515398869</v>
      </c>
      <c r="Q89" s="33">
        <f t="shared" ca="1" si="33"/>
        <v>11609.946073435569</v>
      </c>
      <c r="R89" s="20">
        <f t="shared" ca="1" si="34"/>
        <v>1.175103632017338E-4</v>
      </c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</row>
    <row r="90" spans="1:35" x14ac:dyDescent="0.2">
      <c r="A90" s="89">
        <v>68427.5</v>
      </c>
      <c r="B90" s="89">
        <v>-8.8154494951595552E-3</v>
      </c>
      <c r="C90" s="89">
        <v>1</v>
      </c>
      <c r="D90" s="91">
        <f t="shared" si="20"/>
        <v>6.8427499999999997</v>
      </c>
      <c r="E90" s="91">
        <f t="shared" si="21"/>
        <v>-8.8154494951595552E-3</v>
      </c>
      <c r="F90" s="33">
        <f t="shared" si="22"/>
        <v>6.8427499999999997</v>
      </c>
      <c r="G90" s="33">
        <f t="shared" si="23"/>
        <v>-8.8154494951595552E-3</v>
      </c>
      <c r="H90" s="33">
        <f t="shared" si="24"/>
        <v>46.823227562499994</v>
      </c>
      <c r="I90" s="33">
        <f t="shared" si="25"/>
        <v>320.39964040329681</v>
      </c>
      <c r="J90" s="33">
        <f t="shared" si="26"/>
        <v>2192.4146393696592</v>
      </c>
      <c r="K90" s="33">
        <f t="shared" si="27"/>
        <v>-6.032191703300304E-2</v>
      </c>
      <c r="L90" s="33">
        <f t="shared" si="28"/>
        <v>-0.41276779777758155</v>
      </c>
      <c r="M90" s="33">
        <f t="shared" ca="1" si="29"/>
        <v>-8.1410330560379718E-3</v>
      </c>
      <c r="N90" s="33">
        <f t="shared" ca="1" si="30"/>
        <v>4.5483753335743648E-7</v>
      </c>
      <c r="O90" s="92">
        <f t="shared" ca="1" si="31"/>
        <v>22067682.499384951</v>
      </c>
      <c r="P90" s="33">
        <f t="shared" ca="1" si="32"/>
        <v>1981199.4873348642</v>
      </c>
      <c r="Q90" s="33">
        <f t="shared" ca="1" si="33"/>
        <v>10651.1879058249</v>
      </c>
      <c r="R90" s="20">
        <f t="shared" ca="1" si="34"/>
        <v>-6.7441643912158344E-4</v>
      </c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</row>
    <row r="91" spans="1:35" x14ac:dyDescent="0.2">
      <c r="A91" s="89">
        <v>68465.5</v>
      </c>
      <c r="B91" s="89">
        <v>-9.3046532056177966E-3</v>
      </c>
      <c r="C91" s="89">
        <v>1</v>
      </c>
      <c r="D91" s="91">
        <f t="shared" si="20"/>
        <v>6.8465499999999997</v>
      </c>
      <c r="E91" s="91">
        <f t="shared" si="21"/>
        <v>-9.3046532056177966E-3</v>
      </c>
      <c r="F91" s="33">
        <f t="shared" si="22"/>
        <v>6.8465499999999997</v>
      </c>
      <c r="G91" s="33">
        <f t="shared" si="23"/>
        <v>-9.3046532056177966E-3</v>
      </c>
      <c r="H91" s="33">
        <f t="shared" si="24"/>
        <v>46.875246902499995</v>
      </c>
      <c r="I91" s="33">
        <f t="shared" si="25"/>
        <v>320.93372168031135</v>
      </c>
      <c r="J91" s="33">
        <f t="shared" si="26"/>
        <v>2197.2887721703355</v>
      </c>
      <c r="K91" s="33">
        <f t="shared" si="27"/>
        <v>-6.3704773404922518E-2</v>
      </c>
      <c r="L91" s="33">
        <f t="shared" si="28"/>
        <v>-0.43615791635547224</v>
      </c>
      <c r="M91" s="33">
        <f t="shared" ca="1" si="29"/>
        <v>-8.281659762585436E-3</v>
      </c>
      <c r="N91" s="33">
        <f t="shared" ca="1" si="30"/>
        <v>1.0465155844872037E-6</v>
      </c>
      <c r="O91" s="92">
        <f t="shared" ca="1" si="31"/>
        <v>20396059.838911533</v>
      </c>
      <c r="P91" s="33">
        <f t="shared" ca="1" si="32"/>
        <v>1820434.1854210969</v>
      </c>
      <c r="Q91" s="33">
        <f t="shared" ca="1" si="33"/>
        <v>9713.5555783909804</v>
      </c>
      <c r="R91" s="20">
        <f t="shared" ca="1" si="34"/>
        <v>-1.0229934430323606E-3</v>
      </c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</row>
    <row r="92" spans="1:35" x14ac:dyDescent="0.2">
      <c r="A92" s="89">
        <v>68465.5</v>
      </c>
      <c r="B92" s="89">
        <v>-9.2046532008680515E-3</v>
      </c>
      <c r="C92" s="89">
        <v>1</v>
      </c>
      <c r="D92" s="91">
        <f t="shared" si="20"/>
        <v>6.8465499999999997</v>
      </c>
      <c r="E92" s="91">
        <f t="shared" si="21"/>
        <v>-9.2046532008680515E-3</v>
      </c>
      <c r="F92" s="33">
        <f t="shared" si="22"/>
        <v>6.8465499999999997</v>
      </c>
      <c r="G92" s="33">
        <f t="shared" si="23"/>
        <v>-9.2046532008680515E-3</v>
      </c>
      <c r="H92" s="33">
        <f t="shared" si="24"/>
        <v>46.875246902499995</v>
      </c>
      <c r="I92" s="33">
        <f t="shared" si="25"/>
        <v>320.93372168031135</v>
      </c>
      <c r="J92" s="33">
        <f t="shared" si="26"/>
        <v>2197.2887721703355</v>
      </c>
      <c r="K92" s="33">
        <f t="shared" si="27"/>
        <v>-6.302011837240315E-2</v>
      </c>
      <c r="L92" s="33">
        <f t="shared" si="28"/>
        <v>-0.43147039144257676</v>
      </c>
      <c r="M92" s="33">
        <f t="shared" ca="1" si="29"/>
        <v>-8.281659762585436E-3</v>
      </c>
      <c r="N92" s="33">
        <f t="shared" ca="1" si="30"/>
        <v>8.5191688711276434E-7</v>
      </c>
      <c r="O92" s="92">
        <f t="shared" ca="1" si="31"/>
        <v>20396059.838911533</v>
      </c>
      <c r="P92" s="33">
        <f t="shared" ca="1" si="32"/>
        <v>1820434.1854210969</v>
      </c>
      <c r="Q92" s="33">
        <f t="shared" ca="1" si="33"/>
        <v>9713.5555783909804</v>
      </c>
      <c r="R92" s="20">
        <f t="shared" ca="1" si="34"/>
        <v>-9.2299343828261549E-4</v>
      </c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</row>
    <row r="93" spans="1:35" x14ac:dyDescent="0.2">
      <c r="A93" s="89">
        <v>68472</v>
      </c>
      <c r="B93" s="89">
        <v>-7.3725433176150545E-3</v>
      </c>
      <c r="C93" s="89">
        <v>1</v>
      </c>
      <c r="D93" s="91">
        <f t="shared" si="20"/>
        <v>6.8472</v>
      </c>
      <c r="E93" s="91">
        <f t="shared" si="21"/>
        <v>-7.3725433176150545E-3</v>
      </c>
      <c r="F93" s="33">
        <f t="shared" si="22"/>
        <v>6.8472</v>
      </c>
      <c r="G93" s="33">
        <f t="shared" si="23"/>
        <v>-7.3725433176150545E-3</v>
      </c>
      <c r="H93" s="33">
        <f t="shared" si="24"/>
        <v>46.884147839999997</v>
      </c>
      <c r="I93" s="33">
        <f t="shared" si="25"/>
        <v>321.02513709004796</v>
      </c>
      <c r="J93" s="33">
        <f t="shared" si="26"/>
        <v>2198.1233186829763</v>
      </c>
      <c r="K93" s="33">
        <f t="shared" si="27"/>
        <v>-5.0481278604373798E-2</v>
      </c>
      <c r="L93" s="33">
        <f t="shared" si="28"/>
        <v>-0.34565541085986828</v>
      </c>
      <c r="M93" s="33">
        <f t="shared" ca="1" si="29"/>
        <v>-8.3057723504015302E-3</v>
      </c>
      <c r="N93" s="33">
        <f t="shared" ca="1" si="30"/>
        <v>8.7091642763558078E-7</v>
      </c>
      <c r="O93" s="92">
        <f t="shared" ca="1" si="31"/>
        <v>20115168.383278586</v>
      </c>
      <c r="P93" s="33">
        <f t="shared" ca="1" si="32"/>
        <v>1793471.1942187862</v>
      </c>
      <c r="Q93" s="33">
        <f t="shared" ca="1" si="33"/>
        <v>9556.6740804083711</v>
      </c>
      <c r="R93" s="20">
        <f t="shared" ca="1" si="34"/>
        <v>9.3322903278647562E-4</v>
      </c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</row>
    <row r="94" spans="1:35" x14ac:dyDescent="0.2">
      <c r="A94" s="89">
        <v>69296.5</v>
      </c>
      <c r="B94" s="89">
        <v>-1.2176450196420774E-2</v>
      </c>
      <c r="C94" s="89">
        <v>1</v>
      </c>
      <c r="D94" s="91">
        <f t="shared" si="20"/>
        <v>6.9296499999999996</v>
      </c>
      <c r="E94" s="91">
        <f t="shared" si="21"/>
        <v>-1.2176450196420774E-2</v>
      </c>
      <c r="F94" s="33">
        <f t="shared" si="22"/>
        <v>6.9296499999999996</v>
      </c>
      <c r="G94" s="33">
        <f t="shared" si="23"/>
        <v>-1.2176450196420774E-2</v>
      </c>
      <c r="H94" s="33">
        <f t="shared" si="24"/>
        <v>48.020049122499998</v>
      </c>
      <c r="I94" s="33">
        <f t="shared" si="25"/>
        <v>332.76213340173211</v>
      </c>
      <c r="J94" s="33">
        <f t="shared" si="26"/>
        <v>2305.9251177273127</v>
      </c>
      <c r="K94" s="33">
        <f t="shared" si="27"/>
        <v>-8.4378538103627207E-2</v>
      </c>
      <c r="L94" s="33">
        <f t="shared" si="28"/>
        <v>-0.58471373656980019</v>
      </c>
      <c r="M94" s="33">
        <f t="shared" ca="1" si="29"/>
        <v>-1.1501794991613967E-2</v>
      </c>
      <c r="N94" s="33">
        <f t="shared" ca="1" si="30"/>
        <v>4.5515964537291419E-7</v>
      </c>
      <c r="O94" s="92">
        <f t="shared" ca="1" si="31"/>
        <v>13807.889220222067</v>
      </c>
      <c r="P94" s="33">
        <f t="shared" ca="1" si="32"/>
        <v>3732.0531353821684</v>
      </c>
      <c r="Q94" s="33">
        <f t="shared" ca="1" si="33"/>
        <v>184.41347724810092</v>
      </c>
      <c r="R94" s="20">
        <f t="shared" ca="1" si="34"/>
        <v>-6.7465520480680663E-4</v>
      </c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</row>
    <row r="95" spans="1:35" x14ac:dyDescent="0.2">
      <c r="A95" s="89">
        <v>69424.5</v>
      </c>
      <c r="B95" s="89">
        <v>-1.2497978488681838E-2</v>
      </c>
      <c r="C95" s="89">
        <v>1</v>
      </c>
      <c r="D95" s="91">
        <f t="shared" si="20"/>
        <v>6.94245</v>
      </c>
      <c r="E95" s="91">
        <f t="shared" si="21"/>
        <v>-1.2497978488681838E-2</v>
      </c>
      <c r="F95" s="33">
        <f t="shared" si="22"/>
        <v>6.94245</v>
      </c>
      <c r="G95" s="33">
        <f t="shared" si="23"/>
        <v>-1.2497978488681838E-2</v>
      </c>
      <c r="H95" s="33">
        <f t="shared" si="24"/>
        <v>48.197612002500001</v>
      </c>
      <c r="I95" s="33">
        <f t="shared" si="25"/>
        <v>334.60951144675613</v>
      </c>
      <c r="J95" s="33">
        <f t="shared" si="26"/>
        <v>2323.009802743532</v>
      </c>
      <c r="K95" s="33">
        <f t="shared" si="27"/>
        <v>-8.6766590758749221E-2</v>
      </c>
      <c r="L95" s="33">
        <f t="shared" si="28"/>
        <v>-0.60237271801307857</v>
      </c>
      <c r="M95" s="33">
        <f t="shared" ca="1" si="29"/>
        <v>-1.202241893821554E-2</v>
      </c>
      <c r="N95" s="33">
        <f t="shared" ca="1" si="30"/>
        <v>2.2615688603970738E-7</v>
      </c>
      <c r="O95" s="92">
        <f t="shared" ca="1" si="31"/>
        <v>401103.13490998518</v>
      </c>
      <c r="P95" s="33">
        <f t="shared" ca="1" si="32"/>
        <v>90769.422035756899</v>
      </c>
      <c r="Q95" s="33">
        <f t="shared" ca="1" si="33"/>
        <v>1065.3077022803543</v>
      </c>
      <c r="R95" s="20">
        <f t="shared" ca="1" si="34"/>
        <v>-4.7555955046629794E-4</v>
      </c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</row>
    <row r="96" spans="1:35" x14ac:dyDescent="0.2">
      <c r="A96" s="89">
        <v>69445</v>
      </c>
      <c r="B96" s="89">
        <v>-1.1019785757525824E-2</v>
      </c>
      <c r="C96" s="89">
        <v>1</v>
      </c>
      <c r="D96" s="91">
        <f t="shared" si="20"/>
        <v>6.9444999999999997</v>
      </c>
      <c r="E96" s="91">
        <f t="shared" si="21"/>
        <v>-1.1019785757525824E-2</v>
      </c>
      <c r="F96" s="33">
        <f t="shared" si="22"/>
        <v>6.9444999999999997</v>
      </c>
      <c r="G96" s="33">
        <f t="shared" si="23"/>
        <v>-1.1019785757525824E-2</v>
      </c>
      <c r="H96" s="33">
        <f t="shared" si="24"/>
        <v>48.226080249999995</v>
      </c>
      <c r="I96" s="33">
        <f t="shared" si="25"/>
        <v>334.90601429612497</v>
      </c>
      <c r="J96" s="33">
        <f t="shared" si="26"/>
        <v>2325.7548162794396</v>
      </c>
      <c r="K96" s="33">
        <f t="shared" si="27"/>
        <v>-7.6526902193138083E-2</v>
      </c>
      <c r="L96" s="33">
        <f t="shared" si="28"/>
        <v>-0.5314410722802474</v>
      </c>
      <c r="M96" s="33">
        <f t="shared" ca="1" si="29"/>
        <v>-1.2106410752044883E-2</v>
      </c>
      <c r="N96" s="33">
        <f t="shared" ca="1" si="30"/>
        <v>1.1807538787135443E-6</v>
      </c>
      <c r="O96" s="92">
        <f t="shared" ca="1" si="31"/>
        <v>570622.4812110418</v>
      </c>
      <c r="P96" s="33">
        <f t="shared" ca="1" si="32"/>
        <v>115815.46276952964</v>
      </c>
      <c r="Q96" s="33">
        <f t="shared" ca="1" si="33"/>
        <v>1277.0474592146518</v>
      </c>
      <c r="R96" s="20">
        <f t="shared" ca="1" si="34"/>
        <v>1.0866249945190587E-3</v>
      </c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</row>
    <row r="97" spans="1:35" x14ac:dyDescent="0.2">
      <c r="A97" s="89">
        <v>69467.5</v>
      </c>
      <c r="B97" s="89">
        <v>-1.2477866905101109E-2</v>
      </c>
      <c r="C97" s="89">
        <v>1</v>
      </c>
      <c r="D97" s="91">
        <f t="shared" si="20"/>
        <v>6.9467499999999998</v>
      </c>
      <c r="E97" s="91">
        <f t="shared" si="21"/>
        <v>-1.2477866905101109E-2</v>
      </c>
      <c r="F97" s="33">
        <f t="shared" si="22"/>
        <v>6.9467499999999998</v>
      </c>
      <c r="G97" s="33">
        <f t="shared" si="23"/>
        <v>-1.2477866905101109E-2</v>
      </c>
      <c r="H97" s="33">
        <f t="shared" si="24"/>
        <v>48.257335562499996</v>
      </c>
      <c r="I97" s="33">
        <f t="shared" si="25"/>
        <v>335.23164581879684</v>
      </c>
      <c r="J97" s="33">
        <f t="shared" si="26"/>
        <v>2328.7704355917267</v>
      </c>
      <c r="K97" s="33">
        <f t="shared" si="27"/>
        <v>-8.6680621923011125E-2</v>
      </c>
      <c r="L97" s="33">
        <f t="shared" si="28"/>
        <v>-0.6021486103436775</v>
      </c>
      <c r="M97" s="33">
        <f t="shared" ca="1" si="29"/>
        <v>-1.2198790956431615E-2</v>
      </c>
      <c r="N97" s="33">
        <f t="shared" ca="1" si="30"/>
        <v>7.7883385125777951E-8</v>
      </c>
      <c r="O97" s="92">
        <f t="shared" ca="1" si="31"/>
        <v>792012.71524555597</v>
      </c>
      <c r="P97" s="33">
        <f t="shared" ca="1" si="32"/>
        <v>146952.00689966124</v>
      </c>
      <c r="Q97" s="33">
        <f t="shared" ca="1" si="33"/>
        <v>1532.6248224199983</v>
      </c>
      <c r="R97" s="20">
        <f t="shared" ca="1" si="34"/>
        <v>-2.7907594866949381E-4</v>
      </c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</row>
    <row r="98" spans="1:35" x14ac:dyDescent="0.2">
      <c r="A98" s="89">
        <v>69553</v>
      </c>
      <c r="B98" s="89">
        <v>-1.2578575260704383E-2</v>
      </c>
      <c r="C98" s="89">
        <v>1</v>
      </c>
      <c r="D98" s="91">
        <f t="shared" si="20"/>
        <v>6.9553000000000003</v>
      </c>
      <c r="E98" s="91">
        <f t="shared" si="21"/>
        <v>-1.2578575260704383E-2</v>
      </c>
      <c r="F98" s="33">
        <f t="shared" si="22"/>
        <v>6.9553000000000003</v>
      </c>
      <c r="G98" s="33">
        <f t="shared" si="23"/>
        <v>-1.2578575260704383E-2</v>
      </c>
      <c r="H98" s="33">
        <f t="shared" si="24"/>
        <v>48.376198090000003</v>
      </c>
      <c r="I98" s="33">
        <f t="shared" si="25"/>
        <v>336.47097057537701</v>
      </c>
      <c r="J98" s="33">
        <f t="shared" si="26"/>
        <v>2340.2565416429197</v>
      </c>
      <c r="K98" s="33">
        <f t="shared" si="27"/>
        <v>-8.7487764510777194E-2</v>
      </c>
      <c r="L98" s="33">
        <f t="shared" si="28"/>
        <v>-0.6085036485018086</v>
      </c>
      <c r="M98" s="33">
        <f t="shared" ca="1" si="29"/>
        <v>-1.2551687947109591E-2</v>
      </c>
      <c r="N98" s="33">
        <f t="shared" ca="1" si="30"/>
        <v>7.2292763234469958E-10</v>
      </c>
      <c r="O98" s="92">
        <f t="shared" ca="1" si="31"/>
        <v>1979016.5365508881</v>
      </c>
      <c r="P98" s="33">
        <f t="shared" ca="1" si="32"/>
        <v>300929.73582076735</v>
      </c>
      <c r="Q98" s="33">
        <f t="shared" ca="1" si="33"/>
        <v>2730.309025829949</v>
      </c>
      <c r="R98" s="20">
        <f t="shared" ca="1" si="34"/>
        <v>-2.6887313594792239E-5</v>
      </c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</row>
    <row r="99" spans="1:35" x14ac:dyDescent="0.2">
      <c r="A99" s="89">
        <v>70177.5</v>
      </c>
      <c r="B99" s="89">
        <v>-1.6375094179238658E-2</v>
      </c>
      <c r="C99" s="89">
        <v>1</v>
      </c>
      <c r="D99" s="91">
        <f t="shared" si="20"/>
        <v>7.0177500000000004</v>
      </c>
      <c r="E99" s="91">
        <f t="shared" si="21"/>
        <v>-1.6375094179238658E-2</v>
      </c>
      <c r="F99" s="33">
        <f t="shared" si="22"/>
        <v>7.0177500000000004</v>
      </c>
      <c r="G99" s="33">
        <f t="shared" si="23"/>
        <v>-1.6375094179238658E-2</v>
      </c>
      <c r="H99" s="33">
        <f t="shared" si="24"/>
        <v>49.248815062500007</v>
      </c>
      <c r="I99" s="33">
        <f t="shared" si="25"/>
        <v>345.61587190485943</v>
      </c>
      <c r="J99" s="33">
        <f t="shared" si="26"/>
        <v>2425.4457850603276</v>
      </c>
      <c r="K99" s="33">
        <f t="shared" si="27"/>
        <v>-0.1149163171763521</v>
      </c>
      <c r="L99" s="33">
        <f t="shared" si="28"/>
        <v>-0.80645398486434505</v>
      </c>
      <c r="M99" s="33">
        <f t="shared" ca="1" si="29"/>
        <v>-1.5218219554580026E-2</v>
      </c>
      <c r="N99" s="33">
        <f t="shared" ca="1" si="30"/>
        <v>1.338358897179052E-6</v>
      </c>
      <c r="O99" s="92">
        <f t="shared" ca="1" si="31"/>
        <v>29664015.216307506</v>
      </c>
      <c r="P99" s="33">
        <f t="shared" ca="1" si="32"/>
        <v>3379431.9180976041</v>
      </c>
      <c r="Q99" s="33">
        <f t="shared" ca="1" si="33"/>
        <v>23844.12328582643</v>
      </c>
      <c r="R99" s="20">
        <f t="shared" ca="1" si="34"/>
        <v>-1.1568746246586326E-3</v>
      </c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</row>
    <row r="100" spans="1:35" x14ac:dyDescent="0.2">
      <c r="A100" s="89">
        <v>70224</v>
      </c>
      <c r="B100" s="89">
        <v>-1.4868461883452255E-2</v>
      </c>
      <c r="C100" s="89">
        <v>1</v>
      </c>
      <c r="D100" s="91">
        <f t="shared" si="20"/>
        <v>7.0224000000000002</v>
      </c>
      <c r="E100" s="91">
        <f t="shared" si="21"/>
        <v>-1.4868461883452255E-2</v>
      </c>
      <c r="F100" s="33">
        <f t="shared" si="22"/>
        <v>7.0224000000000002</v>
      </c>
      <c r="G100" s="33">
        <f t="shared" si="23"/>
        <v>-1.4868461883452255E-2</v>
      </c>
      <c r="H100" s="33">
        <f t="shared" si="24"/>
        <v>49.31410176</v>
      </c>
      <c r="I100" s="33">
        <f t="shared" si="25"/>
        <v>346.30334819942402</v>
      </c>
      <c r="J100" s="33">
        <f t="shared" si="26"/>
        <v>2431.8806323956355</v>
      </c>
      <c r="K100" s="33">
        <f t="shared" si="27"/>
        <v>-0.10441228673035512</v>
      </c>
      <c r="L100" s="33">
        <f t="shared" si="28"/>
        <v>-0.73322484233524576</v>
      </c>
      <c r="M100" s="33">
        <f t="shared" ca="1" si="29"/>
        <v>-1.5423026939032303E-2</v>
      </c>
      <c r="N100" s="33">
        <f t="shared" ca="1" si="30"/>
        <v>3.0754240087050109E-7</v>
      </c>
      <c r="O100" s="92">
        <f t="shared" ca="1" si="31"/>
        <v>33245521.822811082</v>
      </c>
      <c r="P100" s="33">
        <f t="shared" ca="1" si="32"/>
        <v>3764346.1269441093</v>
      </c>
      <c r="Q100" s="33">
        <f t="shared" ca="1" si="33"/>
        <v>26398.627185442623</v>
      </c>
      <c r="R100" s="20">
        <f t="shared" ca="1" si="34"/>
        <v>5.5456505558004743E-4</v>
      </c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</row>
    <row r="101" spans="1:35" x14ac:dyDescent="0.2">
      <c r="A101" s="89">
        <v>70227</v>
      </c>
      <c r="B101" s="89">
        <v>-1.5892872695985716E-2</v>
      </c>
      <c r="C101" s="89">
        <v>1</v>
      </c>
      <c r="D101" s="91">
        <f t="shared" si="20"/>
        <v>7.0227000000000004</v>
      </c>
      <c r="E101" s="91">
        <f t="shared" si="21"/>
        <v>-1.5892872695985716E-2</v>
      </c>
      <c r="F101" s="33">
        <f t="shared" si="22"/>
        <v>7.0227000000000004</v>
      </c>
      <c r="G101" s="33">
        <f t="shared" si="23"/>
        <v>-1.5892872695985716E-2</v>
      </c>
      <c r="H101" s="33">
        <f t="shared" si="24"/>
        <v>49.318315290000008</v>
      </c>
      <c r="I101" s="33">
        <f t="shared" si="25"/>
        <v>346.34773278708309</v>
      </c>
      <c r="J101" s="33">
        <f t="shared" si="26"/>
        <v>2432.2962230438484</v>
      </c>
      <c r="K101" s="33">
        <f t="shared" si="27"/>
        <v>-0.11161087708209889</v>
      </c>
      <c r="L101" s="33">
        <f t="shared" si="28"/>
        <v>-0.78380970648445591</v>
      </c>
      <c r="M101" s="33">
        <f t="shared" ca="1" si="29"/>
        <v>-1.5436270105742E-2</v>
      </c>
      <c r="N101" s="33">
        <f t="shared" ca="1" si="30"/>
        <v>2.0848592541727026E-7</v>
      </c>
      <c r="O101" s="92">
        <f t="shared" ca="1" si="31"/>
        <v>33484620.394532014</v>
      </c>
      <c r="P101" s="33">
        <f t="shared" ca="1" si="32"/>
        <v>3790000.1239588037</v>
      </c>
      <c r="Q101" s="33">
        <f t="shared" ca="1" si="33"/>
        <v>26568.601283381868</v>
      </c>
      <c r="R101" s="20">
        <f t="shared" ca="1" si="34"/>
        <v>-4.5660259024371541E-4</v>
      </c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</row>
    <row r="102" spans="1:35" x14ac:dyDescent="0.2">
      <c r="A102" s="89">
        <v>70233</v>
      </c>
      <c r="B102" s="89">
        <v>-1.6941694346314762E-2</v>
      </c>
      <c r="C102" s="89">
        <v>1</v>
      </c>
      <c r="D102" s="91">
        <f t="shared" si="20"/>
        <v>7.0232999999999999</v>
      </c>
      <c r="E102" s="91">
        <f t="shared" si="21"/>
        <v>-1.6941694346314762E-2</v>
      </c>
      <c r="F102" s="33">
        <f t="shared" si="22"/>
        <v>7.0232999999999999</v>
      </c>
      <c r="G102" s="33">
        <f t="shared" si="23"/>
        <v>-1.6941694346314762E-2</v>
      </c>
      <c r="H102" s="33">
        <f t="shared" si="24"/>
        <v>49.326742889999998</v>
      </c>
      <c r="I102" s="33">
        <f t="shared" si="25"/>
        <v>346.43651333933695</v>
      </c>
      <c r="J102" s="33">
        <f t="shared" si="26"/>
        <v>2433.1275641361653</v>
      </c>
      <c r="K102" s="33">
        <f t="shared" si="27"/>
        <v>-0.11898660190247247</v>
      </c>
      <c r="L102" s="33">
        <f t="shared" si="28"/>
        <v>-0.83567860114163484</v>
      </c>
      <c r="M102" s="33">
        <f t="shared" ca="1" si="29"/>
        <v>-1.5462767270821742E-2</v>
      </c>
      <c r="N102" s="33">
        <f t="shared" ca="1" si="30"/>
        <v>2.1872252946263352E-6</v>
      </c>
      <c r="O102" s="92">
        <f t="shared" ca="1" si="31"/>
        <v>33965763.50659845</v>
      </c>
      <c r="P102" s="33">
        <f t="shared" ca="1" si="32"/>
        <v>3841609.0605136254</v>
      </c>
      <c r="Q102" s="33">
        <f t="shared" ca="1" si="33"/>
        <v>26910.44369197913</v>
      </c>
      <c r="R102" s="20">
        <f t="shared" ca="1" si="34"/>
        <v>-1.4789270754930195E-3</v>
      </c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</row>
    <row r="103" spans="1:35" x14ac:dyDescent="0.2">
      <c r="A103" s="89">
        <v>70308.5</v>
      </c>
      <c r="B103" s="89">
        <v>-1.7371033296512906E-2</v>
      </c>
      <c r="C103" s="89">
        <v>1</v>
      </c>
      <c r="D103" s="91">
        <f t="shared" si="20"/>
        <v>7.03085</v>
      </c>
      <c r="E103" s="91">
        <f t="shared" si="21"/>
        <v>-1.7371033296512906E-2</v>
      </c>
      <c r="F103" s="33">
        <f t="shared" si="22"/>
        <v>7.03085</v>
      </c>
      <c r="G103" s="33">
        <f t="shared" si="23"/>
        <v>-1.7371033296512906E-2</v>
      </c>
      <c r="H103" s="33">
        <f t="shared" si="24"/>
        <v>49.432851722500004</v>
      </c>
      <c r="I103" s="33">
        <f t="shared" si="25"/>
        <v>347.55496553313918</v>
      </c>
      <c r="J103" s="33">
        <f t="shared" si="26"/>
        <v>2443.6068294186716</v>
      </c>
      <c r="K103" s="33">
        <f t="shared" si="27"/>
        <v>-0.12213312945278776</v>
      </c>
      <c r="L103" s="33">
        <f t="shared" si="28"/>
        <v>-0.85869971321313276</v>
      </c>
      <c r="M103" s="33">
        <f t="shared" ca="1" si="29"/>
        <v>-1.5797424189135878E-2</v>
      </c>
      <c r="N103" s="33">
        <f t="shared" ca="1" si="30"/>
        <v>2.4762456228199251E-6</v>
      </c>
      <c r="O103" s="92">
        <f t="shared" ca="1" si="31"/>
        <v>40360138.685675234</v>
      </c>
      <c r="P103" s="33">
        <f t="shared" ca="1" si="32"/>
        <v>4525743.0978724603</v>
      </c>
      <c r="Q103" s="33">
        <f t="shared" ca="1" si="33"/>
        <v>31430.449003473819</v>
      </c>
      <c r="R103" s="20">
        <f t="shared" ca="1" si="34"/>
        <v>-1.5736091073770275E-3</v>
      </c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</row>
    <row r="104" spans="1:35" x14ac:dyDescent="0.2">
      <c r="A104" s="89">
        <v>70309</v>
      </c>
      <c r="B104" s="89">
        <v>-1.6350101766875014E-2</v>
      </c>
      <c r="C104" s="89">
        <v>1</v>
      </c>
      <c r="D104" s="91">
        <f t="shared" si="20"/>
        <v>7.0308999999999999</v>
      </c>
      <c r="E104" s="91">
        <f t="shared" si="21"/>
        <v>-1.6350101766875014E-2</v>
      </c>
      <c r="F104" s="33">
        <f t="shared" si="22"/>
        <v>7.0308999999999999</v>
      </c>
      <c r="G104" s="33">
        <f t="shared" si="23"/>
        <v>-1.6350101766875014E-2</v>
      </c>
      <c r="H104" s="33">
        <f t="shared" si="24"/>
        <v>49.433554809999997</v>
      </c>
      <c r="I104" s="33">
        <f t="shared" si="25"/>
        <v>347.56238051362897</v>
      </c>
      <c r="J104" s="33">
        <f t="shared" si="26"/>
        <v>2443.6763411532738</v>
      </c>
      <c r="K104" s="33">
        <f t="shared" si="27"/>
        <v>-0.11495593051272153</v>
      </c>
      <c r="L104" s="33">
        <f t="shared" si="28"/>
        <v>-0.80824365184189384</v>
      </c>
      <c r="M104" s="33">
        <f t="shared" ca="1" si="29"/>
        <v>-1.5799648082397755E-2</v>
      </c>
      <c r="N104" s="33">
        <f t="shared" ca="1" si="30"/>
        <v>3.0299925875458974E-7</v>
      </c>
      <c r="O104" s="92">
        <f t="shared" ca="1" si="31"/>
        <v>40404611.056669429</v>
      </c>
      <c r="P104" s="33">
        <f t="shared" ca="1" si="32"/>
        <v>4530490.7964156726</v>
      </c>
      <c r="Q104" s="33">
        <f t="shared" ca="1" si="33"/>
        <v>31461.748014271132</v>
      </c>
      <c r="R104" s="20">
        <f t="shared" ca="1" si="34"/>
        <v>-5.5045368447725895E-4</v>
      </c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</row>
    <row r="105" spans="1:35" x14ac:dyDescent="0.2">
      <c r="A105" s="89">
        <v>70343.5</v>
      </c>
      <c r="B105" s="89">
        <v>-1.6525826191355009E-2</v>
      </c>
      <c r="C105" s="89">
        <v>1</v>
      </c>
      <c r="D105" s="91">
        <f t="shared" si="20"/>
        <v>7.0343499999999999</v>
      </c>
      <c r="E105" s="91">
        <f t="shared" si="21"/>
        <v>-1.6525826191355009E-2</v>
      </c>
      <c r="F105" s="33">
        <f t="shared" si="22"/>
        <v>7.0343499999999999</v>
      </c>
      <c r="G105" s="33">
        <f t="shared" si="23"/>
        <v>-1.6525826191355009E-2</v>
      </c>
      <c r="H105" s="33">
        <f t="shared" si="24"/>
        <v>49.482079922499999</v>
      </c>
      <c r="I105" s="33">
        <f t="shared" si="25"/>
        <v>348.07426890283784</v>
      </c>
      <c r="J105" s="33">
        <f t="shared" si="26"/>
        <v>2448.4762334566772</v>
      </c>
      <c r="K105" s="33">
        <f t="shared" si="27"/>
        <v>-0.11624844546915811</v>
      </c>
      <c r="L105" s="33">
        <f t="shared" si="28"/>
        <v>-0.81773225238597236</v>
      </c>
      <c r="M105" s="33">
        <f t="shared" ca="1" si="29"/>
        <v>-1.5953338925453475E-2</v>
      </c>
      <c r="N105" s="33">
        <f t="shared" ca="1" si="30"/>
        <v>3.2774166961941303E-7</v>
      </c>
      <c r="O105" s="92">
        <f t="shared" ca="1" si="31"/>
        <v>43541858.913766652</v>
      </c>
      <c r="P105" s="33">
        <f t="shared" ca="1" si="32"/>
        <v>4865088.9085149607</v>
      </c>
      <c r="Q105" s="33">
        <f t="shared" ca="1" si="33"/>
        <v>33665.445147114217</v>
      </c>
      <c r="R105" s="20">
        <f t="shared" ca="1" si="34"/>
        <v>-5.7248726590153343E-4</v>
      </c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</row>
    <row r="106" spans="1:35" x14ac:dyDescent="0.2">
      <c r="A106" s="89">
        <v>70423</v>
      </c>
      <c r="B106" s="89">
        <v>-1.635771290602861E-2</v>
      </c>
      <c r="C106" s="89">
        <v>1</v>
      </c>
      <c r="D106" s="91">
        <f t="shared" si="20"/>
        <v>7.0423</v>
      </c>
      <c r="E106" s="91">
        <f t="shared" si="21"/>
        <v>-1.635771290602861E-2</v>
      </c>
      <c r="F106" s="33">
        <f t="shared" si="22"/>
        <v>7.0423</v>
      </c>
      <c r="G106" s="33">
        <f t="shared" si="23"/>
        <v>-1.635771290602861E-2</v>
      </c>
      <c r="H106" s="33">
        <f t="shared" si="24"/>
        <v>49.593989290000003</v>
      </c>
      <c r="I106" s="33">
        <f t="shared" si="25"/>
        <v>349.25575077696703</v>
      </c>
      <c r="J106" s="33">
        <f t="shared" si="26"/>
        <v>2459.5637736966351</v>
      </c>
      <c r="K106" s="33">
        <f t="shared" si="27"/>
        <v>-0.11519592159812528</v>
      </c>
      <c r="L106" s="33">
        <f t="shared" si="28"/>
        <v>-0.81124423867047768</v>
      </c>
      <c r="M106" s="33">
        <f t="shared" ca="1" si="29"/>
        <v>-1.6309313999287145E-2</v>
      </c>
      <c r="N106" s="33">
        <f t="shared" ca="1" si="30"/>
        <v>2.3424541737690014E-9</v>
      </c>
      <c r="O106" s="92">
        <f t="shared" ca="1" si="31"/>
        <v>51295187.922769248</v>
      </c>
      <c r="P106" s="33">
        <f t="shared" ca="1" si="32"/>
        <v>5689581.6834778767</v>
      </c>
      <c r="Q106" s="33">
        <f t="shared" ca="1" si="33"/>
        <v>39079.630616529583</v>
      </c>
      <c r="R106" s="20">
        <f t="shared" ca="1" si="34"/>
        <v>-4.8398906741464742E-5</v>
      </c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</row>
    <row r="107" spans="1:35" x14ac:dyDescent="0.2">
      <c r="A107" s="89">
        <v>70460</v>
      </c>
      <c r="B107" s="89">
        <v>-1.6268779676465783E-2</v>
      </c>
      <c r="C107" s="89">
        <v>1</v>
      </c>
      <c r="D107" s="91">
        <f t="shared" si="20"/>
        <v>7.0460000000000003</v>
      </c>
      <c r="E107" s="91">
        <f t="shared" si="21"/>
        <v>-1.6268779676465783E-2</v>
      </c>
      <c r="F107" s="33">
        <f t="shared" si="22"/>
        <v>7.0460000000000003</v>
      </c>
      <c r="G107" s="33">
        <f t="shared" si="23"/>
        <v>-1.6268779676465783E-2</v>
      </c>
      <c r="H107" s="33">
        <f t="shared" si="24"/>
        <v>49.646116000000006</v>
      </c>
      <c r="I107" s="33">
        <f t="shared" si="25"/>
        <v>349.80653333600003</v>
      </c>
      <c r="J107" s="33">
        <f t="shared" si="26"/>
        <v>2464.7368338854562</v>
      </c>
      <c r="K107" s="33">
        <f t="shared" si="27"/>
        <v>-0.11462982160037791</v>
      </c>
      <c r="L107" s="33">
        <f t="shared" si="28"/>
        <v>-0.80768172299626273</v>
      </c>
      <c r="M107" s="33">
        <f t="shared" ca="1" si="29"/>
        <v>-1.6475852560320359E-2</v>
      </c>
      <c r="N107" s="33">
        <f t="shared" ca="1" si="30"/>
        <v>4.2879179227850497E-8</v>
      </c>
      <c r="O107" s="92">
        <f t="shared" ca="1" si="31"/>
        <v>55158396.389178716</v>
      </c>
      <c r="P107" s="33">
        <f t="shared" ca="1" si="32"/>
        <v>6099285.3524720976</v>
      </c>
      <c r="Q107" s="33">
        <f t="shared" ca="1" si="33"/>
        <v>41762.680196104055</v>
      </c>
      <c r="R107" s="20">
        <f t="shared" ca="1" si="34"/>
        <v>2.0707288385457545E-4</v>
      </c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</row>
    <row r="108" spans="1:35" x14ac:dyDescent="0.2">
      <c r="A108" s="89">
        <v>70460.5</v>
      </c>
      <c r="B108" s="89">
        <v>-1.8117848143447191E-2</v>
      </c>
      <c r="C108" s="89">
        <v>1</v>
      </c>
      <c r="D108" s="91">
        <f t="shared" si="20"/>
        <v>7.0460500000000001</v>
      </c>
      <c r="E108" s="91">
        <f t="shared" si="21"/>
        <v>-1.8117848143447191E-2</v>
      </c>
      <c r="F108" s="33">
        <f t="shared" si="22"/>
        <v>7.0460500000000001</v>
      </c>
      <c r="G108" s="33">
        <f t="shared" si="23"/>
        <v>-1.8117848143447191E-2</v>
      </c>
      <c r="H108" s="33">
        <f t="shared" si="24"/>
        <v>49.6468206025</v>
      </c>
      <c r="I108" s="33">
        <f t="shared" si="25"/>
        <v>349.81398030624513</v>
      </c>
      <c r="J108" s="33">
        <f t="shared" si="26"/>
        <v>2464.8067959368186</v>
      </c>
      <c r="K108" s="33">
        <f t="shared" si="27"/>
        <v>-0.12765926391113608</v>
      </c>
      <c r="L108" s="33">
        <f t="shared" si="28"/>
        <v>-0.89949355648106033</v>
      </c>
      <c r="M108" s="33">
        <f t="shared" ca="1" si="29"/>
        <v>-1.6478106842408691E-2</v>
      </c>
      <c r="N108" s="33">
        <f t="shared" ca="1" si="30"/>
        <v>2.6887515343314319E-6</v>
      </c>
      <c r="O108" s="92">
        <f t="shared" ca="1" si="31"/>
        <v>55211728.680137604</v>
      </c>
      <c r="P108" s="33">
        <f t="shared" ca="1" si="32"/>
        <v>6104936.751727975</v>
      </c>
      <c r="Q108" s="33">
        <f t="shared" ca="1" si="33"/>
        <v>41799.659171737905</v>
      </c>
      <c r="R108" s="20">
        <f t="shared" ca="1" si="34"/>
        <v>-1.6397413010384998E-3</v>
      </c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</row>
    <row r="109" spans="1:35" x14ac:dyDescent="0.2">
      <c r="A109" s="89">
        <v>70480.5</v>
      </c>
      <c r="B109" s="89">
        <v>-1.8410586941172369E-2</v>
      </c>
      <c r="C109" s="89">
        <v>1</v>
      </c>
      <c r="D109" s="91">
        <f t="shared" si="20"/>
        <v>7.0480499999999999</v>
      </c>
      <c r="E109" s="91">
        <f t="shared" si="21"/>
        <v>-1.8410586941172369E-2</v>
      </c>
      <c r="F109" s="33">
        <f t="shared" si="22"/>
        <v>7.0480499999999999</v>
      </c>
      <c r="G109" s="33">
        <f t="shared" si="23"/>
        <v>-1.8410586941172369E-2</v>
      </c>
      <c r="H109" s="33">
        <f t="shared" si="24"/>
        <v>49.675008802500003</v>
      </c>
      <c r="I109" s="33">
        <f t="shared" si="25"/>
        <v>350.11194579046014</v>
      </c>
      <c r="J109" s="33">
        <f t="shared" si="26"/>
        <v>2467.6064995284528</v>
      </c>
      <c r="K109" s="33">
        <f t="shared" si="27"/>
        <v>-0.12975873729072993</v>
      </c>
      <c r="L109" s="33">
        <f t="shared" si="28"/>
        <v>-0.91454606836192909</v>
      </c>
      <c r="M109" s="33">
        <f t="shared" ca="1" si="29"/>
        <v>-1.6568360366332802E-2</v>
      </c>
      <c r="N109" s="33">
        <f t="shared" ca="1" si="30"/>
        <v>3.3937987530451236E-6</v>
      </c>
      <c r="O109" s="92">
        <f t="shared" ca="1" si="31"/>
        <v>57369861.031584084</v>
      </c>
      <c r="P109" s="33">
        <f t="shared" ca="1" si="32"/>
        <v>6333524.5547842095</v>
      </c>
      <c r="Q109" s="33">
        <f t="shared" ca="1" si="33"/>
        <v>43294.720124783926</v>
      </c>
      <c r="R109" s="20">
        <f t="shared" ca="1" si="34"/>
        <v>-1.8422265748395672E-3</v>
      </c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</row>
    <row r="110" spans="1:35" x14ac:dyDescent="0.2">
      <c r="A110" s="89">
        <v>70481</v>
      </c>
      <c r="B110" s="89">
        <v>-1.7449655417294707E-2</v>
      </c>
      <c r="C110" s="89">
        <v>1</v>
      </c>
      <c r="D110" s="91">
        <f t="shared" si="20"/>
        <v>7.0480999999999998</v>
      </c>
      <c r="E110" s="91">
        <f t="shared" si="21"/>
        <v>-1.7449655417294707E-2</v>
      </c>
      <c r="F110" s="33">
        <f t="shared" si="22"/>
        <v>7.0480999999999998</v>
      </c>
      <c r="G110" s="33">
        <f t="shared" si="23"/>
        <v>-1.7449655417294707E-2</v>
      </c>
      <c r="H110" s="33">
        <f t="shared" si="24"/>
        <v>49.675713609999995</v>
      </c>
      <c r="I110" s="33">
        <f t="shared" si="25"/>
        <v>350.11939709464093</v>
      </c>
      <c r="J110" s="33">
        <f t="shared" si="26"/>
        <v>2467.6765226627385</v>
      </c>
      <c r="K110" s="33">
        <f t="shared" si="27"/>
        <v>-0.12298691634663482</v>
      </c>
      <c r="L110" s="33">
        <f t="shared" si="28"/>
        <v>-0.8668240851027168</v>
      </c>
      <c r="M110" s="33">
        <f t="shared" ca="1" si="29"/>
        <v>-1.6570618760440636E-2</v>
      </c>
      <c r="N110" s="33">
        <f t="shared" ca="1" si="30"/>
        <v>7.7270544409318144E-7</v>
      </c>
      <c r="O110" s="92">
        <f t="shared" ca="1" si="31"/>
        <v>57424437.206820652</v>
      </c>
      <c r="P110" s="33">
        <f t="shared" ca="1" si="32"/>
        <v>6339302.7301664473</v>
      </c>
      <c r="Q110" s="33">
        <f t="shared" ca="1" si="33"/>
        <v>43332.495332149374</v>
      </c>
      <c r="R110" s="20">
        <f t="shared" ca="1" si="34"/>
        <v>-8.7903665685407084E-4</v>
      </c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</row>
    <row r="111" spans="1:35" x14ac:dyDescent="0.2">
      <c r="A111" s="89">
        <v>70481</v>
      </c>
      <c r="B111" s="89">
        <v>-1.6779655416030437E-2</v>
      </c>
      <c r="C111" s="89">
        <v>1</v>
      </c>
      <c r="D111" s="91">
        <f t="shared" si="20"/>
        <v>7.0480999999999998</v>
      </c>
      <c r="E111" s="91">
        <f t="shared" si="21"/>
        <v>-1.6779655416030437E-2</v>
      </c>
      <c r="F111" s="33">
        <f t="shared" si="22"/>
        <v>7.0480999999999998</v>
      </c>
      <c r="G111" s="33">
        <f t="shared" si="23"/>
        <v>-1.6779655416030437E-2</v>
      </c>
      <c r="H111" s="33">
        <f t="shared" si="24"/>
        <v>49.675713609999995</v>
      </c>
      <c r="I111" s="33">
        <f t="shared" si="25"/>
        <v>350.11939709464093</v>
      </c>
      <c r="J111" s="33">
        <f t="shared" si="26"/>
        <v>2467.6765226627385</v>
      </c>
      <c r="K111" s="33">
        <f t="shared" si="27"/>
        <v>-0.11826468933772412</v>
      </c>
      <c r="L111" s="33">
        <f t="shared" si="28"/>
        <v>-0.83354135692121334</v>
      </c>
      <c r="M111" s="33">
        <f t="shared" ca="1" si="29"/>
        <v>-1.6570618760440636E-2</v>
      </c>
      <c r="N111" s="33">
        <f t="shared" ca="1" si="30"/>
        <v>4.3696323380168851E-8</v>
      </c>
      <c r="O111" s="92">
        <f t="shared" ca="1" si="31"/>
        <v>57424437.206820652</v>
      </c>
      <c r="P111" s="33">
        <f t="shared" ca="1" si="32"/>
        <v>6339302.7301664473</v>
      </c>
      <c r="Q111" s="33">
        <f t="shared" ca="1" si="33"/>
        <v>43332.495332149374</v>
      </c>
      <c r="R111" s="20">
        <f t="shared" ca="1" si="34"/>
        <v>-2.0903665558980045E-4</v>
      </c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</row>
    <row r="112" spans="1:35" x14ac:dyDescent="0.2">
      <c r="A112" s="89">
        <v>70481</v>
      </c>
      <c r="B112" s="89">
        <v>-1.6739655417040922E-2</v>
      </c>
      <c r="C112" s="89">
        <v>1</v>
      </c>
      <c r="D112" s="91">
        <f t="shared" si="20"/>
        <v>7.0480999999999998</v>
      </c>
      <c r="E112" s="91">
        <f t="shared" si="21"/>
        <v>-1.6739655417040922E-2</v>
      </c>
      <c r="F112" s="33">
        <f t="shared" si="22"/>
        <v>7.0480999999999998</v>
      </c>
      <c r="G112" s="33">
        <f t="shared" si="23"/>
        <v>-1.6739655417040922E-2</v>
      </c>
      <c r="H112" s="33">
        <f t="shared" si="24"/>
        <v>49.675713609999995</v>
      </c>
      <c r="I112" s="33">
        <f t="shared" si="25"/>
        <v>350.11939709464093</v>
      </c>
      <c r="J112" s="33">
        <f t="shared" si="26"/>
        <v>2467.6765226627385</v>
      </c>
      <c r="K112" s="33">
        <f t="shared" si="27"/>
        <v>-0.11798276534484611</v>
      </c>
      <c r="L112" s="33">
        <f t="shared" si="28"/>
        <v>-0.83155432842700983</v>
      </c>
      <c r="M112" s="33">
        <f t="shared" ca="1" si="29"/>
        <v>-1.6570618760440636E-2</v>
      </c>
      <c r="N112" s="33">
        <f t="shared" ca="1" si="30"/>
        <v>2.8573391274602823E-8</v>
      </c>
      <c r="O112" s="92">
        <f t="shared" ca="1" si="31"/>
        <v>57424437.206820652</v>
      </c>
      <c r="P112" s="33">
        <f t="shared" ca="1" si="32"/>
        <v>6339302.7301664473</v>
      </c>
      <c r="Q112" s="33">
        <f t="shared" ca="1" si="33"/>
        <v>43332.495332149374</v>
      </c>
      <c r="R112" s="20">
        <f t="shared" ca="1" si="34"/>
        <v>-1.6903665660028544E-4</v>
      </c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</row>
    <row r="113" spans="1:35" x14ac:dyDescent="0.2">
      <c r="A113" s="89">
        <v>70481</v>
      </c>
      <c r="B113" s="89">
        <v>-1.6139655417646281E-2</v>
      </c>
      <c r="C113" s="89">
        <v>1</v>
      </c>
      <c r="D113" s="91">
        <f t="shared" si="20"/>
        <v>7.0480999999999998</v>
      </c>
      <c r="E113" s="91">
        <f t="shared" si="21"/>
        <v>-1.6139655417646281E-2</v>
      </c>
      <c r="F113" s="33">
        <f t="shared" si="22"/>
        <v>7.0480999999999998</v>
      </c>
      <c r="G113" s="33">
        <f t="shared" si="23"/>
        <v>-1.6139655417646281E-2</v>
      </c>
      <c r="H113" s="33">
        <f t="shared" si="24"/>
        <v>49.675713609999995</v>
      </c>
      <c r="I113" s="33">
        <f t="shared" si="25"/>
        <v>350.11939709464093</v>
      </c>
      <c r="J113" s="33">
        <f t="shared" si="26"/>
        <v>2467.6765226627385</v>
      </c>
      <c r="K113" s="33">
        <f t="shared" si="27"/>
        <v>-0.11375390534911275</v>
      </c>
      <c r="L113" s="33">
        <f t="shared" si="28"/>
        <v>-0.80174890029108159</v>
      </c>
      <c r="M113" s="33">
        <f t="shared" ca="1" si="29"/>
        <v>-1.6570618760440636E-2</v>
      </c>
      <c r="N113" s="33">
        <f t="shared" ca="1" si="30"/>
        <v>1.8572940283248464E-7</v>
      </c>
      <c r="O113" s="92">
        <f t="shared" ca="1" si="31"/>
        <v>57424437.206820652</v>
      </c>
      <c r="P113" s="33">
        <f t="shared" ca="1" si="32"/>
        <v>6339302.7301664473</v>
      </c>
      <c r="Q113" s="33">
        <f t="shared" ca="1" si="33"/>
        <v>43332.495332149374</v>
      </c>
      <c r="R113" s="20">
        <f t="shared" ca="1" si="34"/>
        <v>4.3096334279435489E-4</v>
      </c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</row>
    <row r="114" spans="1:35" x14ac:dyDescent="0.2">
      <c r="A114" s="89">
        <v>70485</v>
      </c>
      <c r="B114" s="89">
        <v>-1.5982203171006404E-2</v>
      </c>
      <c r="C114" s="89">
        <v>1</v>
      </c>
      <c r="D114" s="91">
        <f t="shared" si="20"/>
        <v>7.0484999999999998</v>
      </c>
      <c r="E114" s="91">
        <f t="shared" si="21"/>
        <v>-1.5982203171006404E-2</v>
      </c>
      <c r="F114" s="33">
        <f t="shared" si="22"/>
        <v>7.0484999999999998</v>
      </c>
      <c r="G114" s="33">
        <f t="shared" si="23"/>
        <v>-1.5982203171006404E-2</v>
      </c>
      <c r="H114" s="33">
        <f t="shared" si="24"/>
        <v>49.681352249999996</v>
      </c>
      <c r="I114" s="33">
        <f t="shared" si="25"/>
        <v>350.17901133412494</v>
      </c>
      <c r="J114" s="33">
        <f t="shared" si="26"/>
        <v>2468.2367613885795</v>
      </c>
      <c r="K114" s="33">
        <f t="shared" si="27"/>
        <v>-0.11265055905083864</v>
      </c>
      <c r="L114" s="33">
        <f t="shared" si="28"/>
        <v>-0.79401746546983609</v>
      </c>
      <c r="M114" s="33">
        <f t="shared" ca="1" si="29"/>
        <v>-1.6588689523856726E-2</v>
      </c>
      <c r="N114" s="33">
        <f t="shared" ca="1" si="30"/>
        <v>3.6782569619368492E-7</v>
      </c>
      <c r="O114" s="92">
        <f t="shared" ca="1" si="31"/>
        <v>57862144.214528717</v>
      </c>
      <c r="P114" s="33">
        <f t="shared" ca="1" si="32"/>
        <v>6385639.9891980719</v>
      </c>
      <c r="Q114" s="33">
        <f t="shared" ca="1" si="33"/>
        <v>43635.399446702599</v>
      </c>
      <c r="R114" s="20">
        <f t="shared" ca="1" si="34"/>
        <v>6.0648635285032171E-4</v>
      </c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</row>
    <row r="115" spans="1:35" x14ac:dyDescent="0.2">
      <c r="A115" s="89">
        <v>71428</v>
      </c>
      <c r="B115" s="89">
        <v>-2.0585337420925498E-2</v>
      </c>
      <c r="C115" s="89">
        <v>1</v>
      </c>
      <c r="D115" s="91">
        <f t="shared" si="20"/>
        <v>7.1428000000000003</v>
      </c>
      <c r="E115" s="91">
        <f t="shared" si="21"/>
        <v>-2.0585337420925498E-2</v>
      </c>
      <c r="F115" s="33">
        <f t="shared" si="22"/>
        <v>7.1428000000000003</v>
      </c>
      <c r="G115" s="33">
        <f t="shared" si="23"/>
        <v>-2.0585337420925498E-2</v>
      </c>
      <c r="H115" s="33">
        <f t="shared" si="24"/>
        <v>51.019591840000004</v>
      </c>
      <c r="I115" s="33">
        <f t="shared" si="25"/>
        <v>364.42274059475204</v>
      </c>
      <c r="J115" s="33">
        <f t="shared" si="26"/>
        <v>2602.9987515201951</v>
      </c>
      <c r="K115" s="33">
        <f t="shared" si="27"/>
        <v>-0.14703694813018664</v>
      </c>
      <c r="L115" s="33">
        <f t="shared" si="28"/>
        <v>-1.0502555131042972</v>
      </c>
      <c r="M115" s="33">
        <f t="shared" ca="1" si="29"/>
        <v>-2.102799978841241E-2</v>
      </c>
      <c r="N115" s="33">
        <f t="shared" ca="1" si="30"/>
        <v>1.9594997158911822E-7</v>
      </c>
      <c r="O115" s="92">
        <f t="shared" ca="1" si="31"/>
        <v>223072666.94899157</v>
      </c>
      <c r="P115" s="33">
        <f t="shared" ca="1" si="32"/>
        <v>23613650.602056209</v>
      </c>
      <c r="Q115" s="33">
        <f t="shared" ca="1" si="33"/>
        <v>154536.36407960052</v>
      </c>
      <c r="R115" s="20">
        <f t="shared" ca="1" si="34"/>
        <v>4.4266236748691234E-4</v>
      </c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</row>
    <row r="116" spans="1:35" x14ac:dyDescent="0.2">
      <c r="A116" s="89">
        <v>71470</v>
      </c>
      <c r="B116" s="89">
        <v>-1.9847088893584441E-2</v>
      </c>
      <c r="C116" s="89">
        <v>1</v>
      </c>
      <c r="D116" s="91">
        <f t="shared" si="20"/>
        <v>7.1470000000000002</v>
      </c>
      <c r="E116" s="91">
        <f t="shared" si="21"/>
        <v>-1.9847088893584441E-2</v>
      </c>
      <c r="F116" s="33">
        <f t="shared" si="22"/>
        <v>7.1470000000000002</v>
      </c>
      <c r="G116" s="33">
        <f t="shared" si="23"/>
        <v>-1.9847088893584441E-2</v>
      </c>
      <c r="H116" s="33">
        <f t="shared" si="24"/>
        <v>51.079609000000005</v>
      </c>
      <c r="I116" s="33">
        <f t="shared" si="25"/>
        <v>365.06596552300005</v>
      </c>
      <c r="J116" s="33">
        <f t="shared" si="26"/>
        <v>2609.1264555928815</v>
      </c>
      <c r="K116" s="33">
        <f t="shared" si="27"/>
        <v>-0.14184714432244802</v>
      </c>
      <c r="L116" s="33">
        <f t="shared" si="28"/>
        <v>-1.0137815404725361</v>
      </c>
      <c r="M116" s="33">
        <f t="shared" ca="1" si="29"/>
        <v>-2.1234019180008668E-2</v>
      </c>
      <c r="N116" s="33">
        <f t="shared" ca="1" si="30"/>
        <v>1.9235756194007858E-6</v>
      </c>
      <c r="O116" s="92">
        <f t="shared" ca="1" si="31"/>
        <v>233684419.7980653</v>
      </c>
      <c r="P116" s="33">
        <f t="shared" ca="1" si="32"/>
        <v>24710905.528667815</v>
      </c>
      <c r="Q116" s="33">
        <f t="shared" ca="1" si="33"/>
        <v>161538.20608931576</v>
      </c>
      <c r="R116" s="20">
        <f t="shared" ca="1" si="34"/>
        <v>1.3869302864242261E-3</v>
      </c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</row>
    <row r="117" spans="1:35" x14ac:dyDescent="0.2">
      <c r="A117" s="89">
        <v>71592.5</v>
      </c>
      <c r="B117" s="89">
        <v>-2.0518864024779759E-2</v>
      </c>
      <c r="C117" s="89">
        <v>1</v>
      </c>
      <c r="D117" s="91">
        <f t="shared" si="20"/>
        <v>7.1592500000000001</v>
      </c>
      <c r="E117" s="91">
        <f t="shared" si="21"/>
        <v>-2.0518864024779759E-2</v>
      </c>
      <c r="F117" s="33">
        <f t="shared" si="22"/>
        <v>7.1592500000000001</v>
      </c>
      <c r="G117" s="33">
        <f t="shared" si="23"/>
        <v>-2.0518864024779759E-2</v>
      </c>
      <c r="H117" s="33">
        <f t="shared" si="24"/>
        <v>51.254860562499999</v>
      </c>
      <c r="I117" s="33">
        <f t="shared" si="25"/>
        <v>366.94636048207815</v>
      </c>
      <c r="J117" s="33">
        <f t="shared" si="26"/>
        <v>2627.0607312813181</v>
      </c>
      <c r="K117" s="33">
        <f t="shared" si="27"/>
        <v>-0.1468996772694045</v>
      </c>
      <c r="L117" s="33">
        <f t="shared" si="28"/>
        <v>-1.0516915144909842</v>
      </c>
      <c r="M117" s="33">
        <f t="shared" ca="1" si="29"/>
        <v>-2.1838951137090667E-2</v>
      </c>
      <c r="N117" s="33">
        <f t="shared" ca="1" si="30"/>
        <v>1.7426299840893522E-6</v>
      </c>
      <c r="O117" s="92">
        <f t="shared" ca="1" si="31"/>
        <v>266436421.80038032</v>
      </c>
      <c r="P117" s="33">
        <f t="shared" ca="1" si="32"/>
        <v>28093488.467174988</v>
      </c>
      <c r="Q117" s="33">
        <f t="shared" ca="1" si="33"/>
        <v>183097.2029147266</v>
      </c>
      <c r="R117" s="20">
        <f t="shared" ca="1" si="34"/>
        <v>1.3200871123109081E-3</v>
      </c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</row>
    <row r="118" spans="1:35" x14ac:dyDescent="0.2">
      <c r="A118" s="89">
        <v>71644</v>
      </c>
      <c r="B118" s="89">
        <v>-2.100291641545482E-2</v>
      </c>
      <c r="C118" s="89">
        <v>1</v>
      </c>
      <c r="D118" s="91">
        <f t="shared" si="20"/>
        <v>7.1643999999999997</v>
      </c>
      <c r="E118" s="91">
        <f t="shared" si="21"/>
        <v>-2.100291641545482E-2</v>
      </c>
      <c r="F118" s="33">
        <f t="shared" si="22"/>
        <v>7.1643999999999997</v>
      </c>
      <c r="G118" s="33">
        <f t="shared" si="23"/>
        <v>-2.100291641545482E-2</v>
      </c>
      <c r="H118" s="33">
        <f t="shared" si="24"/>
        <v>51.328627359999992</v>
      </c>
      <c r="I118" s="33">
        <f t="shared" si="25"/>
        <v>367.73881785798392</v>
      </c>
      <c r="J118" s="33">
        <f t="shared" si="26"/>
        <v>2634.6279866617397</v>
      </c>
      <c r="K118" s="33">
        <f t="shared" si="27"/>
        <v>-0.1504732943668845</v>
      </c>
      <c r="L118" s="33">
        <f t="shared" si="28"/>
        <v>-1.0780508701621072</v>
      </c>
      <c r="M118" s="33">
        <f t="shared" ca="1" si="29"/>
        <v>-2.2095066924012752E-2</v>
      </c>
      <c r="N118" s="33">
        <f t="shared" ca="1" si="30"/>
        <v>1.1927927333433493E-6</v>
      </c>
      <c r="O118" s="92">
        <f t="shared" ca="1" si="31"/>
        <v>281026095.4337433</v>
      </c>
      <c r="P118" s="33">
        <f t="shared" ca="1" si="32"/>
        <v>29598547.63811215</v>
      </c>
      <c r="Q118" s="33">
        <f t="shared" ca="1" si="33"/>
        <v>192678.32430524827</v>
      </c>
      <c r="R118" s="20">
        <f t="shared" ca="1" si="34"/>
        <v>1.0921505085579319E-3</v>
      </c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</row>
    <row r="119" spans="1:35" x14ac:dyDescent="0.2">
      <c r="A119" s="89">
        <v>71656</v>
      </c>
      <c r="B119" s="89">
        <v>-2.2120559697214048E-2</v>
      </c>
      <c r="C119" s="89">
        <v>1</v>
      </c>
      <c r="D119" s="91">
        <f t="shared" si="20"/>
        <v>7.1656000000000004</v>
      </c>
      <c r="E119" s="91">
        <f t="shared" si="21"/>
        <v>-2.2120559697214048E-2</v>
      </c>
      <c r="F119" s="33">
        <f t="shared" si="22"/>
        <v>7.1656000000000004</v>
      </c>
      <c r="G119" s="33">
        <f t="shared" si="23"/>
        <v>-2.2120559697214048E-2</v>
      </c>
      <c r="H119" s="33">
        <f t="shared" si="24"/>
        <v>51.345823360000004</v>
      </c>
      <c r="I119" s="33">
        <f t="shared" si="25"/>
        <v>367.92363186841607</v>
      </c>
      <c r="J119" s="33">
        <f t="shared" si="26"/>
        <v>2636.3935765163224</v>
      </c>
      <c r="K119" s="33">
        <f t="shared" si="27"/>
        <v>-0.15850708256635698</v>
      </c>
      <c r="L119" s="33">
        <f t="shared" si="28"/>
        <v>-1.1357983508374876</v>
      </c>
      <c r="M119" s="33">
        <f t="shared" ca="1" si="29"/>
        <v>-2.2154897235696636E-2</v>
      </c>
      <c r="N119" s="33">
        <f t="shared" ca="1" si="30"/>
        <v>1.1790665490431601E-9</v>
      </c>
      <c r="O119" s="92">
        <f t="shared" ca="1" si="31"/>
        <v>284496843.0419293</v>
      </c>
      <c r="P119" s="33">
        <f t="shared" ca="1" si="32"/>
        <v>29956442.100469485</v>
      </c>
      <c r="Q119" s="33">
        <f t="shared" ca="1" si="33"/>
        <v>194955.7100536912</v>
      </c>
      <c r="R119" s="20">
        <f t="shared" ca="1" si="34"/>
        <v>3.4337538482587249E-5</v>
      </c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</row>
    <row r="120" spans="1:35" x14ac:dyDescent="0.2">
      <c r="A120" s="89">
        <v>71658.5</v>
      </c>
      <c r="B120" s="89">
        <v>-2.1615902056510095E-2</v>
      </c>
      <c r="C120" s="89">
        <v>1</v>
      </c>
      <c r="D120" s="91">
        <f t="shared" si="20"/>
        <v>7.1658499999999998</v>
      </c>
      <c r="E120" s="91">
        <f t="shared" si="21"/>
        <v>-2.1615902056510095E-2</v>
      </c>
      <c r="F120" s="33">
        <f t="shared" si="22"/>
        <v>7.1658499999999998</v>
      </c>
      <c r="G120" s="33">
        <f t="shared" si="23"/>
        <v>-2.1615902056510095E-2</v>
      </c>
      <c r="H120" s="33">
        <f t="shared" si="24"/>
        <v>51.349406222500001</v>
      </c>
      <c r="I120" s="33">
        <f t="shared" si="25"/>
        <v>367.96214257950163</v>
      </c>
      <c r="J120" s="33">
        <f t="shared" si="26"/>
        <v>2636.7615194033215</v>
      </c>
      <c r="K120" s="33">
        <f t="shared" si="27"/>
        <v>-0.15489631175164287</v>
      </c>
      <c r="L120" s="33">
        <f t="shared" si="28"/>
        <v>-1.1099637355655101</v>
      </c>
      <c r="M120" s="33">
        <f t="shared" ca="1" si="29"/>
        <v>-2.2167369155217997E-2</v>
      </c>
      <c r="N120" s="33">
        <f t="shared" ca="1" si="30"/>
        <v>3.0411596095731193E-7</v>
      </c>
      <c r="O120" s="92">
        <f t="shared" ca="1" si="31"/>
        <v>285223327.70107973</v>
      </c>
      <c r="P120" s="33">
        <f t="shared" ca="1" si="32"/>
        <v>30031348.458254281</v>
      </c>
      <c r="Q120" s="33">
        <f t="shared" ca="1" si="33"/>
        <v>195432.31598725021</v>
      </c>
      <c r="R120" s="20">
        <f t="shared" ca="1" si="34"/>
        <v>5.5146709870790289E-4</v>
      </c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</row>
    <row r="121" spans="1:35" x14ac:dyDescent="0.2">
      <c r="A121" s="89">
        <v>71670.5</v>
      </c>
      <c r="B121" s="89">
        <v>-2.193354533665115E-2</v>
      </c>
      <c r="C121" s="89">
        <v>1</v>
      </c>
      <c r="D121" s="91">
        <f t="shared" si="20"/>
        <v>7.1670499999999997</v>
      </c>
      <c r="E121" s="91">
        <f t="shared" si="21"/>
        <v>-2.193354533665115E-2</v>
      </c>
      <c r="F121" s="33">
        <f t="shared" si="22"/>
        <v>7.1670499999999997</v>
      </c>
      <c r="G121" s="33">
        <f t="shared" si="23"/>
        <v>-2.193354533665115E-2</v>
      </c>
      <c r="H121" s="33">
        <f t="shared" si="24"/>
        <v>51.366605702499996</v>
      </c>
      <c r="I121" s="33">
        <f t="shared" si="25"/>
        <v>368.14703140010261</v>
      </c>
      <c r="J121" s="33">
        <f t="shared" si="26"/>
        <v>2638.5281813961051</v>
      </c>
      <c r="K121" s="33">
        <f t="shared" si="27"/>
        <v>-0.15719881610504563</v>
      </c>
      <c r="L121" s="33">
        <f t="shared" si="28"/>
        <v>-1.1266517749656673</v>
      </c>
      <c r="M121" s="33">
        <f t="shared" ca="1" si="29"/>
        <v>-2.2227269270938654E-2</v>
      </c>
      <c r="N121" s="33">
        <f t="shared" ca="1" si="30"/>
        <v>8.6273749573330091E-8</v>
      </c>
      <c r="O121" s="92">
        <f t="shared" ca="1" si="31"/>
        <v>288726880.22606379</v>
      </c>
      <c r="P121" s="33">
        <f t="shared" ca="1" si="32"/>
        <v>30392559.748037763</v>
      </c>
      <c r="Q121" s="33">
        <f t="shared" ca="1" si="33"/>
        <v>197730.37615824022</v>
      </c>
      <c r="R121" s="20">
        <f t="shared" ca="1" si="34"/>
        <v>2.9372393428750421E-4</v>
      </c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</row>
    <row r="122" spans="1:35" x14ac:dyDescent="0.2">
      <c r="A122" s="89">
        <v>71782</v>
      </c>
      <c r="B122" s="89">
        <v>-2.1705814120650757E-2</v>
      </c>
      <c r="C122" s="89">
        <v>1</v>
      </c>
      <c r="D122" s="91">
        <f t="shared" si="20"/>
        <v>7.1782000000000004</v>
      </c>
      <c r="E122" s="91">
        <f t="shared" si="21"/>
        <v>-2.1705814120650757E-2</v>
      </c>
      <c r="F122" s="33">
        <f t="shared" si="22"/>
        <v>7.1782000000000004</v>
      </c>
      <c r="G122" s="33">
        <f t="shared" si="23"/>
        <v>-2.1705814120650757E-2</v>
      </c>
      <c r="H122" s="33">
        <f t="shared" si="24"/>
        <v>51.526555240000008</v>
      </c>
      <c r="I122" s="33">
        <f t="shared" si="25"/>
        <v>369.86791882376809</v>
      </c>
      <c r="J122" s="33">
        <f t="shared" si="26"/>
        <v>2654.9858949007721</v>
      </c>
      <c r="K122" s="33">
        <f t="shared" si="27"/>
        <v>-0.15580867492085526</v>
      </c>
      <c r="L122" s="33">
        <f t="shared" si="28"/>
        <v>-1.1184258303168833</v>
      </c>
      <c r="M122" s="33">
        <f t="shared" ca="1" si="29"/>
        <v>-2.2786603303176722E-2</v>
      </c>
      <c r="N122" s="33">
        <f t="shared" ca="1" si="30"/>
        <v>1.1681052570651442E-6</v>
      </c>
      <c r="O122" s="92">
        <f t="shared" ca="1" si="31"/>
        <v>322598601.76168841</v>
      </c>
      <c r="P122" s="33">
        <f t="shared" ca="1" si="32"/>
        <v>33882030.596478634</v>
      </c>
      <c r="Q122" s="33">
        <f t="shared" ca="1" si="33"/>
        <v>219913.358385764</v>
      </c>
      <c r="R122" s="20">
        <f t="shared" ca="1" si="34"/>
        <v>1.0807891825259652E-3</v>
      </c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</row>
    <row r="123" spans="1:35" x14ac:dyDescent="0.2">
      <c r="A123" s="89"/>
      <c r="B123" s="89"/>
      <c r="C123" s="89"/>
      <c r="D123" s="91">
        <f t="shared" si="20"/>
        <v>0</v>
      </c>
      <c r="E123" s="91">
        <f t="shared" si="21"/>
        <v>0</v>
      </c>
      <c r="F123" s="33">
        <f t="shared" si="22"/>
        <v>0</v>
      </c>
      <c r="G123" s="33">
        <f t="shared" si="23"/>
        <v>0</v>
      </c>
      <c r="H123" s="33">
        <f t="shared" si="24"/>
        <v>0</v>
      </c>
      <c r="I123" s="33">
        <f t="shared" si="25"/>
        <v>0</v>
      </c>
      <c r="J123" s="33">
        <f t="shared" si="26"/>
        <v>0</v>
      </c>
      <c r="K123" s="33">
        <f t="shared" si="27"/>
        <v>0</v>
      </c>
      <c r="L123" s="33">
        <f t="shared" si="28"/>
        <v>0</v>
      </c>
      <c r="M123" s="33">
        <f t="shared" ca="1" si="29"/>
        <v>-0.69464262032060109</v>
      </c>
      <c r="N123" s="33">
        <f t="shared" ca="1" si="30"/>
        <v>0</v>
      </c>
      <c r="O123" s="92">
        <f t="shared" ca="1" si="31"/>
        <v>0</v>
      </c>
      <c r="P123" s="33">
        <f t="shared" ca="1" si="32"/>
        <v>0</v>
      </c>
      <c r="Q123" s="33">
        <f t="shared" ca="1" si="33"/>
        <v>0</v>
      </c>
      <c r="R123" s="20">
        <f t="shared" ca="1" si="34"/>
        <v>0.69464262032060109</v>
      </c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</row>
    <row r="124" spans="1:35" x14ac:dyDescent="0.2">
      <c r="A124" s="89"/>
      <c r="B124" s="89"/>
      <c r="C124" s="89"/>
      <c r="D124" s="91">
        <f t="shared" si="20"/>
        <v>0</v>
      </c>
      <c r="E124" s="91">
        <f t="shared" si="21"/>
        <v>0</v>
      </c>
      <c r="F124" s="33">
        <f t="shared" si="22"/>
        <v>0</v>
      </c>
      <c r="G124" s="33">
        <f t="shared" si="23"/>
        <v>0</v>
      </c>
      <c r="H124" s="33">
        <f t="shared" si="24"/>
        <v>0</v>
      </c>
      <c r="I124" s="33">
        <f t="shared" si="25"/>
        <v>0</v>
      </c>
      <c r="J124" s="33">
        <f t="shared" si="26"/>
        <v>0</v>
      </c>
      <c r="K124" s="33">
        <f t="shared" si="27"/>
        <v>0</v>
      </c>
      <c r="L124" s="33">
        <f t="shared" si="28"/>
        <v>0</v>
      </c>
      <c r="M124" s="33">
        <f t="shared" ca="1" si="29"/>
        <v>-0.69464262032060109</v>
      </c>
      <c r="N124" s="33">
        <f t="shared" ca="1" si="30"/>
        <v>0</v>
      </c>
      <c r="O124" s="92">
        <f t="shared" ca="1" si="31"/>
        <v>0</v>
      </c>
      <c r="P124" s="33">
        <f t="shared" ca="1" si="32"/>
        <v>0</v>
      </c>
      <c r="Q124" s="33">
        <f t="shared" ca="1" si="33"/>
        <v>0</v>
      </c>
      <c r="R124" s="20">
        <f t="shared" ca="1" si="34"/>
        <v>0.69464262032060109</v>
      </c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</row>
    <row r="125" spans="1:35" x14ac:dyDescent="0.2">
      <c r="A125" s="89"/>
      <c r="B125" s="89"/>
      <c r="C125" s="89"/>
      <c r="D125" s="91">
        <f t="shared" si="20"/>
        <v>0</v>
      </c>
      <c r="E125" s="91">
        <f t="shared" si="21"/>
        <v>0</v>
      </c>
      <c r="F125" s="33">
        <f t="shared" si="22"/>
        <v>0</v>
      </c>
      <c r="G125" s="33">
        <f t="shared" si="23"/>
        <v>0</v>
      </c>
      <c r="H125" s="33">
        <f t="shared" si="24"/>
        <v>0</v>
      </c>
      <c r="I125" s="33">
        <f t="shared" si="25"/>
        <v>0</v>
      </c>
      <c r="J125" s="33">
        <f t="shared" si="26"/>
        <v>0</v>
      </c>
      <c r="K125" s="33">
        <f t="shared" si="27"/>
        <v>0</v>
      </c>
      <c r="L125" s="33">
        <f t="shared" si="28"/>
        <v>0</v>
      </c>
      <c r="M125" s="33">
        <f t="shared" ca="1" si="29"/>
        <v>-0.69464262032060109</v>
      </c>
      <c r="N125" s="33">
        <f t="shared" ca="1" si="30"/>
        <v>0</v>
      </c>
      <c r="O125" s="92">
        <f t="shared" ca="1" si="31"/>
        <v>0</v>
      </c>
      <c r="P125" s="33">
        <f t="shared" ca="1" si="32"/>
        <v>0</v>
      </c>
      <c r="Q125" s="33">
        <f t="shared" ca="1" si="33"/>
        <v>0</v>
      </c>
      <c r="R125" s="20">
        <f t="shared" ca="1" si="34"/>
        <v>0.69464262032060109</v>
      </c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</row>
    <row r="126" spans="1:35" x14ac:dyDescent="0.2">
      <c r="A126" s="89"/>
      <c r="B126" s="89"/>
      <c r="C126" s="89"/>
      <c r="D126" s="91">
        <f t="shared" si="20"/>
        <v>0</v>
      </c>
      <c r="E126" s="91">
        <f t="shared" si="21"/>
        <v>0</v>
      </c>
      <c r="F126" s="33">
        <f t="shared" si="22"/>
        <v>0</v>
      </c>
      <c r="G126" s="33">
        <f t="shared" si="23"/>
        <v>0</v>
      </c>
      <c r="H126" s="33">
        <f t="shared" si="24"/>
        <v>0</v>
      </c>
      <c r="I126" s="33">
        <f t="shared" si="25"/>
        <v>0</v>
      </c>
      <c r="J126" s="33">
        <f t="shared" si="26"/>
        <v>0</v>
      </c>
      <c r="K126" s="33">
        <f t="shared" si="27"/>
        <v>0</v>
      </c>
      <c r="L126" s="33">
        <f t="shared" si="28"/>
        <v>0</v>
      </c>
      <c r="M126" s="33">
        <f t="shared" ca="1" si="29"/>
        <v>-0.69464262032060109</v>
      </c>
      <c r="N126" s="33">
        <f t="shared" ca="1" si="30"/>
        <v>0</v>
      </c>
      <c r="O126" s="92">
        <f t="shared" ca="1" si="31"/>
        <v>0</v>
      </c>
      <c r="P126" s="33">
        <f t="shared" ca="1" si="32"/>
        <v>0</v>
      </c>
      <c r="Q126" s="33">
        <f t="shared" ca="1" si="33"/>
        <v>0</v>
      </c>
      <c r="R126" s="20">
        <f t="shared" ca="1" si="34"/>
        <v>0.69464262032060109</v>
      </c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</row>
    <row r="127" spans="1:35" x14ac:dyDescent="0.2">
      <c r="A127" s="89"/>
      <c r="B127" s="89"/>
      <c r="C127" s="89"/>
      <c r="D127" s="91">
        <f t="shared" si="20"/>
        <v>0</v>
      </c>
      <c r="E127" s="91">
        <f t="shared" si="21"/>
        <v>0</v>
      </c>
      <c r="F127" s="33">
        <f t="shared" si="22"/>
        <v>0</v>
      </c>
      <c r="G127" s="33">
        <f t="shared" si="23"/>
        <v>0</v>
      </c>
      <c r="H127" s="33">
        <f t="shared" si="24"/>
        <v>0</v>
      </c>
      <c r="I127" s="33">
        <f t="shared" si="25"/>
        <v>0</v>
      </c>
      <c r="J127" s="33">
        <f t="shared" si="26"/>
        <v>0</v>
      </c>
      <c r="K127" s="33">
        <f t="shared" si="27"/>
        <v>0</v>
      </c>
      <c r="L127" s="33">
        <f t="shared" si="28"/>
        <v>0</v>
      </c>
      <c r="M127" s="33">
        <f t="shared" ca="1" si="29"/>
        <v>-0.69464262032060109</v>
      </c>
      <c r="N127" s="33">
        <f t="shared" ca="1" si="30"/>
        <v>0</v>
      </c>
      <c r="O127" s="92">
        <f t="shared" ca="1" si="31"/>
        <v>0</v>
      </c>
      <c r="P127" s="33">
        <f t="shared" ca="1" si="32"/>
        <v>0</v>
      </c>
      <c r="Q127" s="33">
        <f t="shared" ca="1" si="33"/>
        <v>0</v>
      </c>
      <c r="R127" s="20">
        <f t="shared" ca="1" si="34"/>
        <v>0.69464262032060109</v>
      </c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</row>
    <row r="128" spans="1:35" x14ac:dyDescent="0.2">
      <c r="A128" s="89"/>
      <c r="B128" s="89"/>
      <c r="C128" s="89"/>
      <c r="D128" s="91">
        <f t="shared" si="20"/>
        <v>0</v>
      </c>
      <c r="E128" s="91">
        <f t="shared" si="21"/>
        <v>0</v>
      </c>
      <c r="F128" s="33">
        <f t="shared" si="22"/>
        <v>0</v>
      </c>
      <c r="G128" s="33">
        <f t="shared" si="23"/>
        <v>0</v>
      </c>
      <c r="H128" s="33">
        <f t="shared" si="24"/>
        <v>0</v>
      </c>
      <c r="I128" s="33">
        <f t="shared" si="25"/>
        <v>0</v>
      </c>
      <c r="J128" s="33">
        <f t="shared" si="26"/>
        <v>0</v>
      </c>
      <c r="K128" s="33">
        <f t="shared" si="27"/>
        <v>0</v>
      </c>
      <c r="L128" s="33">
        <f t="shared" si="28"/>
        <v>0</v>
      </c>
      <c r="M128" s="33">
        <f t="shared" ca="1" si="29"/>
        <v>-0.69464262032060109</v>
      </c>
      <c r="N128" s="33">
        <f t="shared" ca="1" si="30"/>
        <v>0</v>
      </c>
      <c r="O128" s="92">
        <f t="shared" ca="1" si="31"/>
        <v>0</v>
      </c>
      <c r="P128" s="33">
        <f t="shared" ca="1" si="32"/>
        <v>0</v>
      </c>
      <c r="Q128" s="33">
        <f t="shared" ca="1" si="33"/>
        <v>0</v>
      </c>
      <c r="R128" s="20">
        <f t="shared" ca="1" si="34"/>
        <v>0.69464262032060109</v>
      </c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</row>
    <row r="129" spans="1:35" x14ac:dyDescent="0.2">
      <c r="A129" s="89"/>
      <c r="B129" s="89"/>
      <c r="C129" s="89"/>
      <c r="D129" s="91">
        <f t="shared" si="20"/>
        <v>0</v>
      </c>
      <c r="E129" s="91">
        <f t="shared" si="21"/>
        <v>0</v>
      </c>
      <c r="F129" s="33">
        <f t="shared" si="22"/>
        <v>0</v>
      </c>
      <c r="G129" s="33">
        <f t="shared" si="23"/>
        <v>0</v>
      </c>
      <c r="H129" s="33">
        <f t="shared" si="24"/>
        <v>0</v>
      </c>
      <c r="I129" s="33">
        <f t="shared" si="25"/>
        <v>0</v>
      </c>
      <c r="J129" s="33">
        <f t="shared" si="26"/>
        <v>0</v>
      </c>
      <c r="K129" s="33">
        <f t="shared" si="27"/>
        <v>0</v>
      </c>
      <c r="L129" s="33">
        <f t="shared" si="28"/>
        <v>0</v>
      </c>
      <c r="M129" s="33">
        <f t="shared" ca="1" si="29"/>
        <v>-0.69464262032060109</v>
      </c>
      <c r="N129" s="33">
        <f t="shared" ca="1" si="30"/>
        <v>0</v>
      </c>
      <c r="O129" s="92">
        <f t="shared" ca="1" si="31"/>
        <v>0</v>
      </c>
      <c r="P129" s="33">
        <f t="shared" ca="1" si="32"/>
        <v>0</v>
      </c>
      <c r="Q129" s="33">
        <f t="shared" ca="1" si="33"/>
        <v>0</v>
      </c>
      <c r="R129" s="20">
        <f t="shared" ca="1" si="34"/>
        <v>0.69464262032060109</v>
      </c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</row>
    <row r="130" spans="1:35" x14ac:dyDescent="0.2">
      <c r="A130" s="89"/>
      <c r="B130" s="89"/>
      <c r="C130" s="89"/>
      <c r="D130" s="91">
        <f t="shared" si="20"/>
        <v>0</v>
      </c>
      <c r="E130" s="91">
        <f t="shared" si="21"/>
        <v>0</v>
      </c>
      <c r="F130" s="33">
        <f t="shared" si="22"/>
        <v>0</v>
      </c>
      <c r="G130" s="33">
        <f t="shared" si="23"/>
        <v>0</v>
      </c>
      <c r="H130" s="33">
        <f t="shared" si="24"/>
        <v>0</v>
      </c>
      <c r="I130" s="33">
        <f t="shared" si="25"/>
        <v>0</v>
      </c>
      <c r="J130" s="33">
        <f t="shared" si="26"/>
        <v>0</v>
      </c>
      <c r="K130" s="33">
        <f t="shared" si="27"/>
        <v>0</v>
      </c>
      <c r="L130" s="33">
        <f t="shared" si="28"/>
        <v>0</v>
      </c>
      <c r="M130" s="33">
        <f t="shared" ca="1" si="29"/>
        <v>-0.69464262032060109</v>
      </c>
      <c r="N130" s="33">
        <f t="shared" ca="1" si="30"/>
        <v>0</v>
      </c>
      <c r="O130" s="92">
        <f t="shared" ca="1" si="31"/>
        <v>0</v>
      </c>
      <c r="P130" s="33">
        <f t="shared" ca="1" si="32"/>
        <v>0</v>
      </c>
      <c r="Q130" s="33">
        <f t="shared" ca="1" si="33"/>
        <v>0</v>
      </c>
      <c r="R130" s="20">
        <f t="shared" ca="1" si="34"/>
        <v>0.69464262032060109</v>
      </c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</row>
    <row r="131" spans="1:35" x14ac:dyDescent="0.2">
      <c r="A131" s="89"/>
      <c r="B131" s="89"/>
      <c r="C131" s="89"/>
      <c r="D131" s="91">
        <f t="shared" si="20"/>
        <v>0</v>
      </c>
      <c r="E131" s="91">
        <f t="shared" si="21"/>
        <v>0</v>
      </c>
      <c r="F131" s="33">
        <f t="shared" si="22"/>
        <v>0</v>
      </c>
      <c r="G131" s="33">
        <f t="shared" si="23"/>
        <v>0</v>
      </c>
      <c r="H131" s="33">
        <f t="shared" si="24"/>
        <v>0</v>
      </c>
      <c r="I131" s="33">
        <f t="shared" si="25"/>
        <v>0</v>
      </c>
      <c r="J131" s="33">
        <f t="shared" si="26"/>
        <v>0</v>
      </c>
      <c r="K131" s="33">
        <f t="shared" si="27"/>
        <v>0</v>
      </c>
      <c r="L131" s="33">
        <f t="shared" si="28"/>
        <v>0</v>
      </c>
      <c r="M131" s="33">
        <f t="shared" ca="1" si="29"/>
        <v>-0.69464262032060109</v>
      </c>
      <c r="N131" s="33">
        <f t="shared" ca="1" si="30"/>
        <v>0</v>
      </c>
      <c r="O131" s="92">
        <f t="shared" ca="1" si="31"/>
        <v>0</v>
      </c>
      <c r="P131" s="33">
        <f t="shared" ca="1" si="32"/>
        <v>0</v>
      </c>
      <c r="Q131" s="33">
        <f t="shared" ca="1" si="33"/>
        <v>0</v>
      </c>
      <c r="R131" s="20">
        <f t="shared" ca="1" si="34"/>
        <v>0.69464262032060109</v>
      </c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</row>
    <row r="132" spans="1:35" x14ac:dyDescent="0.2">
      <c r="A132" s="89"/>
      <c r="B132" s="89"/>
      <c r="C132" s="89"/>
      <c r="D132" s="91">
        <f t="shared" si="20"/>
        <v>0</v>
      </c>
      <c r="E132" s="91">
        <f t="shared" si="21"/>
        <v>0</v>
      </c>
      <c r="F132" s="33">
        <f t="shared" si="22"/>
        <v>0</v>
      </c>
      <c r="G132" s="33">
        <f t="shared" si="23"/>
        <v>0</v>
      </c>
      <c r="H132" s="33">
        <f t="shared" si="24"/>
        <v>0</v>
      </c>
      <c r="I132" s="33">
        <f t="shared" si="25"/>
        <v>0</v>
      </c>
      <c r="J132" s="33">
        <f t="shared" si="26"/>
        <v>0</v>
      </c>
      <c r="K132" s="33">
        <f t="shared" si="27"/>
        <v>0</v>
      </c>
      <c r="L132" s="33">
        <f t="shared" si="28"/>
        <v>0</v>
      </c>
      <c r="M132" s="33">
        <f t="shared" ca="1" si="29"/>
        <v>-0.69464262032060109</v>
      </c>
      <c r="N132" s="33">
        <f t="shared" ca="1" si="30"/>
        <v>0</v>
      </c>
      <c r="O132" s="92">
        <f t="shared" ca="1" si="31"/>
        <v>0</v>
      </c>
      <c r="P132" s="33">
        <f t="shared" ca="1" si="32"/>
        <v>0</v>
      </c>
      <c r="Q132" s="33">
        <f t="shared" ca="1" si="33"/>
        <v>0</v>
      </c>
      <c r="R132" s="20">
        <f t="shared" ca="1" si="34"/>
        <v>0.69464262032060109</v>
      </c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</row>
    <row r="133" spans="1:35" x14ac:dyDescent="0.2">
      <c r="A133" s="89"/>
      <c r="B133" s="89"/>
      <c r="C133" s="89"/>
      <c r="D133" s="91">
        <f t="shared" si="20"/>
        <v>0</v>
      </c>
      <c r="E133" s="91">
        <f t="shared" si="21"/>
        <v>0</v>
      </c>
      <c r="F133" s="33">
        <f t="shared" si="22"/>
        <v>0</v>
      </c>
      <c r="G133" s="33">
        <f t="shared" si="23"/>
        <v>0</v>
      </c>
      <c r="H133" s="33">
        <f t="shared" si="24"/>
        <v>0</v>
      </c>
      <c r="I133" s="33">
        <f t="shared" si="25"/>
        <v>0</v>
      </c>
      <c r="J133" s="33">
        <f t="shared" si="26"/>
        <v>0</v>
      </c>
      <c r="K133" s="33">
        <f t="shared" si="27"/>
        <v>0</v>
      </c>
      <c r="L133" s="33">
        <f t="shared" si="28"/>
        <v>0</v>
      </c>
      <c r="M133" s="33">
        <f t="shared" ca="1" si="29"/>
        <v>-0.69464262032060109</v>
      </c>
      <c r="N133" s="33">
        <f t="shared" ca="1" si="30"/>
        <v>0</v>
      </c>
      <c r="O133" s="92">
        <f t="shared" ca="1" si="31"/>
        <v>0</v>
      </c>
      <c r="P133" s="33">
        <f t="shared" ca="1" si="32"/>
        <v>0</v>
      </c>
      <c r="Q133" s="33">
        <f t="shared" ca="1" si="33"/>
        <v>0</v>
      </c>
      <c r="R133" s="20">
        <f t="shared" ca="1" si="34"/>
        <v>0.69464262032060109</v>
      </c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</row>
    <row r="134" spans="1:35" x14ac:dyDescent="0.2">
      <c r="A134" s="89"/>
      <c r="B134" s="89"/>
      <c r="C134" s="89"/>
      <c r="D134" s="91">
        <f t="shared" si="20"/>
        <v>0</v>
      </c>
      <c r="E134" s="91">
        <f t="shared" si="21"/>
        <v>0</v>
      </c>
      <c r="F134" s="33">
        <f t="shared" si="22"/>
        <v>0</v>
      </c>
      <c r="G134" s="33">
        <f t="shared" si="23"/>
        <v>0</v>
      </c>
      <c r="H134" s="33">
        <f t="shared" si="24"/>
        <v>0</v>
      </c>
      <c r="I134" s="33">
        <f t="shared" si="25"/>
        <v>0</v>
      </c>
      <c r="J134" s="33">
        <f t="shared" si="26"/>
        <v>0</v>
      </c>
      <c r="K134" s="33">
        <f t="shared" si="27"/>
        <v>0</v>
      </c>
      <c r="L134" s="33">
        <f t="shared" si="28"/>
        <v>0</v>
      </c>
      <c r="M134" s="33">
        <f t="shared" ca="1" si="29"/>
        <v>-0.69464262032060109</v>
      </c>
      <c r="N134" s="33">
        <f t="shared" ca="1" si="30"/>
        <v>0</v>
      </c>
      <c r="O134" s="92">
        <f t="shared" ca="1" si="31"/>
        <v>0</v>
      </c>
      <c r="P134" s="33">
        <f t="shared" ca="1" si="32"/>
        <v>0</v>
      </c>
      <c r="Q134" s="33">
        <f t="shared" ca="1" si="33"/>
        <v>0</v>
      </c>
      <c r="R134" s="20">
        <f t="shared" ca="1" si="34"/>
        <v>0.69464262032060109</v>
      </c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</row>
    <row r="135" spans="1:35" x14ac:dyDescent="0.2">
      <c r="A135" s="89"/>
      <c r="B135" s="89"/>
      <c r="C135" s="89"/>
      <c r="D135" s="91">
        <f t="shared" si="20"/>
        <v>0</v>
      </c>
      <c r="E135" s="91">
        <f t="shared" si="21"/>
        <v>0</v>
      </c>
      <c r="F135" s="33">
        <f t="shared" si="22"/>
        <v>0</v>
      </c>
      <c r="G135" s="33">
        <f t="shared" si="23"/>
        <v>0</v>
      </c>
      <c r="H135" s="33">
        <f t="shared" si="24"/>
        <v>0</v>
      </c>
      <c r="I135" s="33">
        <f t="shared" si="25"/>
        <v>0</v>
      </c>
      <c r="J135" s="33">
        <f t="shared" si="26"/>
        <v>0</v>
      </c>
      <c r="K135" s="33">
        <f t="shared" si="27"/>
        <v>0</v>
      </c>
      <c r="L135" s="33">
        <f t="shared" si="28"/>
        <v>0</v>
      </c>
      <c r="M135" s="33">
        <f t="shared" ca="1" si="29"/>
        <v>-0.69464262032060109</v>
      </c>
      <c r="N135" s="33">
        <f t="shared" ca="1" si="30"/>
        <v>0</v>
      </c>
      <c r="O135" s="92">
        <f t="shared" ca="1" si="31"/>
        <v>0</v>
      </c>
      <c r="P135" s="33">
        <f t="shared" ca="1" si="32"/>
        <v>0</v>
      </c>
      <c r="Q135" s="33">
        <f t="shared" ca="1" si="33"/>
        <v>0</v>
      </c>
      <c r="R135" s="20">
        <f t="shared" ca="1" si="34"/>
        <v>0.69464262032060109</v>
      </c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</row>
    <row r="136" spans="1:35" x14ac:dyDescent="0.2">
      <c r="A136" s="89"/>
      <c r="B136" s="89"/>
      <c r="C136" s="89"/>
      <c r="D136" s="91">
        <f t="shared" si="20"/>
        <v>0</v>
      </c>
      <c r="E136" s="91">
        <f t="shared" si="21"/>
        <v>0</v>
      </c>
      <c r="F136" s="33">
        <f t="shared" si="22"/>
        <v>0</v>
      </c>
      <c r="G136" s="33">
        <f t="shared" si="23"/>
        <v>0</v>
      </c>
      <c r="H136" s="33">
        <f t="shared" si="24"/>
        <v>0</v>
      </c>
      <c r="I136" s="33">
        <f t="shared" si="25"/>
        <v>0</v>
      </c>
      <c r="J136" s="33">
        <f t="shared" si="26"/>
        <v>0</v>
      </c>
      <c r="K136" s="33">
        <f t="shared" si="27"/>
        <v>0</v>
      </c>
      <c r="L136" s="33">
        <f t="shared" si="28"/>
        <v>0</v>
      </c>
      <c r="M136" s="33">
        <f t="shared" ca="1" si="29"/>
        <v>-0.69464262032060109</v>
      </c>
      <c r="N136" s="33">
        <f t="shared" ca="1" si="30"/>
        <v>0</v>
      </c>
      <c r="O136" s="92">
        <f t="shared" ca="1" si="31"/>
        <v>0</v>
      </c>
      <c r="P136" s="33">
        <f t="shared" ca="1" si="32"/>
        <v>0</v>
      </c>
      <c r="Q136" s="33">
        <f t="shared" ca="1" si="33"/>
        <v>0</v>
      </c>
      <c r="R136" s="20">
        <f t="shared" ca="1" si="34"/>
        <v>0.69464262032060109</v>
      </c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</row>
    <row r="137" spans="1:35" x14ac:dyDescent="0.2">
      <c r="A137" s="89"/>
      <c r="B137" s="89"/>
      <c r="C137" s="89"/>
      <c r="D137" s="91">
        <f t="shared" si="20"/>
        <v>0</v>
      </c>
      <c r="E137" s="91">
        <f t="shared" si="21"/>
        <v>0</v>
      </c>
      <c r="F137" s="33">
        <f t="shared" si="22"/>
        <v>0</v>
      </c>
      <c r="G137" s="33">
        <f t="shared" si="23"/>
        <v>0</v>
      </c>
      <c r="H137" s="33">
        <f t="shared" si="24"/>
        <v>0</v>
      </c>
      <c r="I137" s="33">
        <f t="shared" si="25"/>
        <v>0</v>
      </c>
      <c r="J137" s="33">
        <f t="shared" si="26"/>
        <v>0</v>
      </c>
      <c r="K137" s="33">
        <f t="shared" si="27"/>
        <v>0</v>
      </c>
      <c r="L137" s="33">
        <f t="shared" si="28"/>
        <v>0</v>
      </c>
      <c r="M137" s="33">
        <f t="shared" ca="1" si="29"/>
        <v>-0.69464262032060109</v>
      </c>
      <c r="N137" s="33">
        <f t="shared" ca="1" si="30"/>
        <v>0</v>
      </c>
      <c r="O137" s="92">
        <f t="shared" ca="1" si="31"/>
        <v>0</v>
      </c>
      <c r="P137" s="33">
        <f t="shared" ca="1" si="32"/>
        <v>0</v>
      </c>
      <c r="Q137" s="33">
        <f t="shared" ca="1" si="33"/>
        <v>0</v>
      </c>
      <c r="R137" s="20">
        <f t="shared" ca="1" si="34"/>
        <v>0.69464262032060109</v>
      </c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</row>
    <row r="138" spans="1:35" x14ac:dyDescent="0.2">
      <c r="A138" s="89"/>
      <c r="B138" s="89"/>
      <c r="C138" s="89"/>
      <c r="D138" s="91">
        <f t="shared" si="20"/>
        <v>0</v>
      </c>
      <c r="E138" s="91">
        <f t="shared" si="21"/>
        <v>0</v>
      </c>
      <c r="F138" s="33">
        <f t="shared" si="22"/>
        <v>0</v>
      </c>
      <c r="G138" s="33">
        <f t="shared" si="23"/>
        <v>0</v>
      </c>
      <c r="H138" s="33">
        <f t="shared" si="24"/>
        <v>0</v>
      </c>
      <c r="I138" s="33">
        <f t="shared" si="25"/>
        <v>0</v>
      </c>
      <c r="J138" s="33">
        <f t="shared" si="26"/>
        <v>0</v>
      </c>
      <c r="K138" s="33">
        <f t="shared" si="27"/>
        <v>0</v>
      </c>
      <c r="L138" s="33">
        <f t="shared" si="28"/>
        <v>0</v>
      </c>
      <c r="M138" s="33">
        <f t="shared" ca="1" si="29"/>
        <v>-0.69464262032060109</v>
      </c>
      <c r="N138" s="33">
        <f t="shared" ca="1" si="30"/>
        <v>0</v>
      </c>
      <c r="O138" s="92">
        <f t="shared" ca="1" si="31"/>
        <v>0</v>
      </c>
      <c r="P138" s="33">
        <f t="shared" ca="1" si="32"/>
        <v>0</v>
      </c>
      <c r="Q138" s="33">
        <f t="shared" ca="1" si="33"/>
        <v>0</v>
      </c>
      <c r="R138" s="20">
        <f t="shared" ca="1" si="34"/>
        <v>0.69464262032060109</v>
      </c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</row>
    <row r="139" spans="1:35" x14ac:dyDescent="0.2">
      <c r="A139" s="89"/>
      <c r="B139" s="89"/>
      <c r="C139" s="89"/>
      <c r="D139" s="91">
        <f t="shared" si="20"/>
        <v>0</v>
      </c>
      <c r="E139" s="91">
        <f t="shared" si="21"/>
        <v>0</v>
      </c>
      <c r="F139" s="33">
        <f t="shared" si="22"/>
        <v>0</v>
      </c>
      <c r="G139" s="33">
        <f t="shared" si="23"/>
        <v>0</v>
      </c>
      <c r="H139" s="33">
        <f t="shared" si="24"/>
        <v>0</v>
      </c>
      <c r="I139" s="33">
        <f t="shared" si="25"/>
        <v>0</v>
      </c>
      <c r="J139" s="33">
        <f t="shared" si="26"/>
        <v>0</v>
      </c>
      <c r="K139" s="33">
        <f t="shared" si="27"/>
        <v>0</v>
      </c>
      <c r="L139" s="33">
        <f t="shared" si="28"/>
        <v>0</v>
      </c>
      <c r="M139" s="33">
        <f t="shared" ca="1" si="29"/>
        <v>-0.69464262032060109</v>
      </c>
      <c r="N139" s="33">
        <f t="shared" ca="1" si="30"/>
        <v>0</v>
      </c>
      <c r="O139" s="92">
        <f t="shared" ca="1" si="31"/>
        <v>0</v>
      </c>
      <c r="P139" s="33">
        <f t="shared" ca="1" si="32"/>
        <v>0</v>
      </c>
      <c r="Q139" s="33">
        <f t="shared" ca="1" si="33"/>
        <v>0</v>
      </c>
      <c r="R139" s="20">
        <f t="shared" ca="1" si="34"/>
        <v>0.69464262032060109</v>
      </c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</row>
    <row r="140" spans="1:35" x14ac:dyDescent="0.2">
      <c r="A140" s="89"/>
      <c r="B140" s="89"/>
      <c r="C140" s="89"/>
      <c r="D140" s="91">
        <f t="shared" si="20"/>
        <v>0</v>
      </c>
      <c r="E140" s="91">
        <f t="shared" si="21"/>
        <v>0</v>
      </c>
      <c r="F140" s="33">
        <f t="shared" si="22"/>
        <v>0</v>
      </c>
      <c r="G140" s="33">
        <f t="shared" si="23"/>
        <v>0</v>
      </c>
      <c r="H140" s="33">
        <f t="shared" si="24"/>
        <v>0</v>
      </c>
      <c r="I140" s="33">
        <f t="shared" si="25"/>
        <v>0</v>
      </c>
      <c r="J140" s="33">
        <f t="shared" si="26"/>
        <v>0</v>
      </c>
      <c r="K140" s="33">
        <f t="shared" si="27"/>
        <v>0</v>
      </c>
      <c r="L140" s="33">
        <f t="shared" si="28"/>
        <v>0</v>
      </c>
      <c r="M140" s="33">
        <f t="shared" ca="1" si="29"/>
        <v>-0.69464262032060109</v>
      </c>
      <c r="N140" s="33">
        <f t="shared" ca="1" si="30"/>
        <v>0</v>
      </c>
      <c r="O140" s="92">
        <f t="shared" ca="1" si="31"/>
        <v>0</v>
      </c>
      <c r="P140" s="33">
        <f t="shared" ca="1" si="32"/>
        <v>0</v>
      </c>
      <c r="Q140" s="33">
        <f t="shared" ca="1" si="33"/>
        <v>0</v>
      </c>
      <c r="R140" s="20">
        <f t="shared" ca="1" si="34"/>
        <v>0.69464262032060109</v>
      </c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</row>
    <row r="141" spans="1:35" x14ac:dyDescent="0.2">
      <c r="A141" s="89"/>
      <c r="B141" s="89"/>
      <c r="C141" s="89"/>
      <c r="D141" s="91">
        <f t="shared" si="20"/>
        <v>0</v>
      </c>
      <c r="E141" s="91">
        <f t="shared" si="21"/>
        <v>0</v>
      </c>
      <c r="F141" s="33">
        <f t="shared" si="22"/>
        <v>0</v>
      </c>
      <c r="G141" s="33">
        <f t="shared" si="23"/>
        <v>0</v>
      </c>
      <c r="H141" s="33">
        <f t="shared" si="24"/>
        <v>0</v>
      </c>
      <c r="I141" s="33">
        <f t="shared" si="25"/>
        <v>0</v>
      </c>
      <c r="J141" s="33">
        <f t="shared" si="26"/>
        <v>0</v>
      </c>
      <c r="K141" s="33">
        <f t="shared" si="27"/>
        <v>0</v>
      </c>
      <c r="L141" s="33">
        <f t="shared" si="28"/>
        <v>0</v>
      </c>
      <c r="M141" s="33">
        <f t="shared" ca="1" si="29"/>
        <v>-0.69464262032060109</v>
      </c>
      <c r="N141" s="33">
        <f t="shared" ca="1" si="30"/>
        <v>0</v>
      </c>
      <c r="O141" s="92">
        <f t="shared" ca="1" si="31"/>
        <v>0</v>
      </c>
      <c r="P141" s="33">
        <f t="shared" ca="1" si="32"/>
        <v>0</v>
      </c>
      <c r="Q141" s="33">
        <f t="shared" ca="1" si="33"/>
        <v>0</v>
      </c>
      <c r="R141" s="20">
        <f t="shared" ca="1" si="34"/>
        <v>0.69464262032060109</v>
      </c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</row>
    <row r="142" spans="1:35" x14ac:dyDescent="0.2">
      <c r="A142" s="89"/>
      <c r="B142" s="89"/>
      <c r="C142" s="89"/>
      <c r="D142" s="91">
        <f t="shared" si="20"/>
        <v>0</v>
      </c>
      <c r="E142" s="91">
        <f t="shared" si="21"/>
        <v>0</v>
      </c>
      <c r="F142" s="33">
        <f t="shared" si="22"/>
        <v>0</v>
      </c>
      <c r="G142" s="33">
        <f t="shared" si="23"/>
        <v>0</v>
      </c>
      <c r="H142" s="33">
        <f t="shared" si="24"/>
        <v>0</v>
      </c>
      <c r="I142" s="33">
        <f t="shared" si="25"/>
        <v>0</v>
      </c>
      <c r="J142" s="33">
        <f t="shared" si="26"/>
        <v>0</v>
      </c>
      <c r="K142" s="33">
        <f t="shared" si="27"/>
        <v>0</v>
      </c>
      <c r="L142" s="33">
        <f t="shared" si="28"/>
        <v>0</v>
      </c>
      <c r="M142" s="33">
        <f t="shared" ca="1" si="29"/>
        <v>-0.69464262032060109</v>
      </c>
      <c r="N142" s="33">
        <f t="shared" ca="1" si="30"/>
        <v>0</v>
      </c>
      <c r="O142" s="92">
        <f t="shared" ca="1" si="31"/>
        <v>0</v>
      </c>
      <c r="P142" s="33">
        <f t="shared" ca="1" si="32"/>
        <v>0</v>
      </c>
      <c r="Q142" s="33">
        <f t="shared" ca="1" si="33"/>
        <v>0</v>
      </c>
      <c r="R142" s="20">
        <f t="shared" ca="1" si="34"/>
        <v>0.69464262032060109</v>
      </c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</row>
    <row r="143" spans="1:35" x14ac:dyDescent="0.2">
      <c r="A143" s="89"/>
      <c r="B143" s="89"/>
      <c r="C143" s="89"/>
      <c r="D143" s="91">
        <f t="shared" si="20"/>
        <v>0</v>
      </c>
      <c r="E143" s="91">
        <f t="shared" si="21"/>
        <v>0</v>
      </c>
      <c r="F143" s="33">
        <f t="shared" si="22"/>
        <v>0</v>
      </c>
      <c r="G143" s="33">
        <f t="shared" si="23"/>
        <v>0</v>
      </c>
      <c r="H143" s="33">
        <f t="shared" si="24"/>
        <v>0</v>
      </c>
      <c r="I143" s="33">
        <f t="shared" si="25"/>
        <v>0</v>
      </c>
      <c r="J143" s="33">
        <f t="shared" si="26"/>
        <v>0</v>
      </c>
      <c r="K143" s="33">
        <f t="shared" si="27"/>
        <v>0</v>
      </c>
      <c r="L143" s="33">
        <f t="shared" si="28"/>
        <v>0</v>
      </c>
      <c r="M143" s="33">
        <f t="shared" ca="1" si="29"/>
        <v>-0.69464262032060109</v>
      </c>
      <c r="N143" s="33">
        <f t="shared" ca="1" si="30"/>
        <v>0</v>
      </c>
      <c r="O143" s="92">
        <f t="shared" ca="1" si="31"/>
        <v>0</v>
      </c>
      <c r="P143" s="33">
        <f t="shared" ca="1" si="32"/>
        <v>0</v>
      </c>
      <c r="Q143" s="33">
        <f t="shared" ca="1" si="33"/>
        <v>0</v>
      </c>
      <c r="R143" s="20">
        <f t="shared" ca="1" si="34"/>
        <v>0.69464262032060109</v>
      </c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</row>
    <row r="144" spans="1:35" x14ac:dyDescent="0.2">
      <c r="A144" s="89"/>
      <c r="B144" s="89"/>
      <c r="C144" s="89"/>
      <c r="D144" s="91">
        <f t="shared" si="20"/>
        <v>0</v>
      </c>
      <c r="E144" s="91">
        <f t="shared" si="21"/>
        <v>0</v>
      </c>
      <c r="F144" s="33">
        <f t="shared" si="22"/>
        <v>0</v>
      </c>
      <c r="G144" s="33">
        <f t="shared" si="23"/>
        <v>0</v>
      </c>
      <c r="H144" s="33">
        <f t="shared" si="24"/>
        <v>0</v>
      </c>
      <c r="I144" s="33">
        <f t="shared" si="25"/>
        <v>0</v>
      </c>
      <c r="J144" s="33">
        <f t="shared" si="26"/>
        <v>0</v>
      </c>
      <c r="K144" s="33">
        <f t="shared" si="27"/>
        <v>0</v>
      </c>
      <c r="L144" s="33">
        <f t="shared" si="28"/>
        <v>0</v>
      </c>
      <c r="M144" s="33">
        <f t="shared" ca="1" si="29"/>
        <v>-0.69464262032060109</v>
      </c>
      <c r="N144" s="33">
        <f t="shared" ca="1" si="30"/>
        <v>0</v>
      </c>
      <c r="O144" s="92">
        <f t="shared" ca="1" si="31"/>
        <v>0</v>
      </c>
      <c r="P144" s="33">
        <f t="shared" ca="1" si="32"/>
        <v>0</v>
      </c>
      <c r="Q144" s="33">
        <f t="shared" ca="1" si="33"/>
        <v>0</v>
      </c>
      <c r="R144" s="20">
        <f t="shared" ca="1" si="34"/>
        <v>0.69464262032060109</v>
      </c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</row>
    <row r="145" spans="1:35" x14ac:dyDescent="0.2">
      <c r="A145" s="89"/>
      <c r="B145" s="89"/>
      <c r="C145" s="89"/>
      <c r="D145" s="91">
        <f t="shared" si="20"/>
        <v>0</v>
      </c>
      <c r="E145" s="91">
        <f t="shared" si="21"/>
        <v>0</v>
      </c>
      <c r="F145" s="33">
        <f t="shared" si="22"/>
        <v>0</v>
      </c>
      <c r="G145" s="33">
        <f t="shared" si="23"/>
        <v>0</v>
      </c>
      <c r="H145" s="33">
        <f t="shared" si="24"/>
        <v>0</v>
      </c>
      <c r="I145" s="33">
        <f t="shared" si="25"/>
        <v>0</v>
      </c>
      <c r="J145" s="33">
        <f t="shared" si="26"/>
        <v>0</v>
      </c>
      <c r="K145" s="33">
        <f t="shared" si="27"/>
        <v>0</v>
      </c>
      <c r="L145" s="33">
        <f t="shared" si="28"/>
        <v>0</v>
      </c>
      <c r="M145" s="33">
        <f t="shared" ca="1" si="29"/>
        <v>-0.69464262032060109</v>
      </c>
      <c r="N145" s="33">
        <f t="shared" ca="1" si="30"/>
        <v>0</v>
      </c>
      <c r="O145" s="92">
        <f t="shared" ca="1" si="31"/>
        <v>0</v>
      </c>
      <c r="P145" s="33">
        <f t="shared" ca="1" si="32"/>
        <v>0</v>
      </c>
      <c r="Q145" s="33">
        <f t="shared" ca="1" si="33"/>
        <v>0</v>
      </c>
      <c r="R145" s="20">
        <f t="shared" ca="1" si="34"/>
        <v>0.69464262032060109</v>
      </c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</row>
    <row r="146" spans="1:35" x14ac:dyDescent="0.2">
      <c r="A146" s="89"/>
      <c r="B146" s="89"/>
      <c r="C146" s="89"/>
      <c r="D146" s="91">
        <f t="shared" si="20"/>
        <v>0</v>
      </c>
      <c r="E146" s="91">
        <f t="shared" si="21"/>
        <v>0</v>
      </c>
      <c r="F146" s="33">
        <f t="shared" si="22"/>
        <v>0</v>
      </c>
      <c r="G146" s="33">
        <f t="shared" si="23"/>
        <v>0</v>
      </c>
      <c r="H146" s="33">
        <f t="shared" si="24"/>
        <v>0</v>
      </c>
      <c r="I146" s="33">
        <f t="shared" si="25"/>
        <v>0</v>
      </c>
      <c r="J146" s="33">
        <f t="shared" si="26"/>
        <v>0</v>
      </c>
      <c r="K146" s="33">
        <f t="shared" si="27"/>
        <v>0</v>
      </c>
      <c r="L146" s="33">
        <f t="shared" si="28"/>
        <v>0</v>
      </c>
      <c r="M146" s="33">
        <f t="shared" ca="1" si="29"/>
        <v>-0.69464262032060109</v>
      </c>
      <c r="N146" s="33">
        <f t="shared" ca="1" si="30"/>
        <v>0</v>
      </c>
      <c r="O146" s="92">
        <f t="shared" ca="1" si="31"/>
        <v>0</v>
      </c>
      <c r="P146" s="33">
        <f t="shared" ca="1" si="32"/>
        <v>0</v>
      </c>
      <c r="Q146" s="33">
        <f t="shared" ca="1" si="33"/>
        <v>0</v>
      </c>
      <c r="R146" s="20">
        <f t="shared" ca="1" si="34"/>
        <v>0.69464262032060109</v>
      </c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</row>
    <row r="147" spans="1:35" x14ac:dyDescent="0.2">
      <c r="A147" s="89"/>
      <c r="B147" s="89"/>
      <c r="C147" s="89"/>
      <c r="D147" s="91">
        <f t="shared" si="20"/>
        <v>0</v>
      </c>
      <c r="E147" s="91">
        <f t="shared" si="21"/>
        <v>0</v>
      </c>
      <c r="F147" s="33">
        <f t="shared" si="22"/>
        <v>0</v>
      </c>
      <c r="G147" s="33">
        <f t="shared" si="23"/>
        <v>0</v>
      </c>
      <c r="H147" s="33">
        <f t="shared" si="24"/>
        <v>0</v>
      </c>
      <c r="I147" s="33">
        <f t="shared" si="25"/>
        <v>0</v>
      </c>
      <c r="J147" s="33">
        <f t="shared" si="26"/>
        <v>0</v>
      </c>
      <c r="K147" s="33">
        <f t="shared" si="27"/>
        <v>0</v>
      </c>
      <c r="L147" s="33">
        <f t="shared" si="28"/>
        <v>0</v>
      </c>
      <c r="M147" s="33">
        <f t="shared" ca="1" si="29"/>
        <v>-0.69464262032060109</v>
      </c>
      <c r="N147" s="33">
        <f t="shared" ca="1" si="30"/>
        <v>0</v>
      </c>
      <c r="O147" s="92">
        <f t="shared" ca="1" si="31"/>
        <v>0</v>
      </c>
      <c r="P147" s="33">
        <f t="shared" ca="1" si="32"/>
        <v>0</v>
      </c>
      <c r="Q147" s="33">
        <f t="shared" ca="1" si="33"/>
        <v>0</v>
      </c>
      <c r="R147" s="20">
        <f t="shared" ca="1" si="34"/>
        <v>0.69464262032060109</v>
      </c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</row>
    <row r="148" spans="1:35" x14ac:dyDescent="0.2">
      <c r="A148" s="89"/>
      <c r="B148" s="89"/>
      <c r="C148" s="89"/>
      <c r="D148" s="91">
        <f t="shared" si="20"/>
        <v>0</v>
      </c>
      <c r="E148" s="91">
        <f t="shared" si="21"/>
        <v>0</v>
      </c>
      <c r="F148" s="33">
        <f t="shared" si="22"/>
        <v>0</v>
      </c>
      <c r="G148" s="33">
        <f t="shared" si="23"/>
        <v>0</v>
      </c>
      <c r="H148" s="33">
        <f t="shared" si="24"/>
        <v>0</v>
      </c>
      <c r="I148" s="33">
        <f t="shared" si="25"/>
        <v>0</v>
      </c>
      <c r="J148" s="33">
        <f t="shared" si="26"/>
        <v>0</v>
      </c>
      <c r="K148" s="33">
        <f t="shared" si="27"/>
        <v>0</v>
      </c>
      <c r="L148" s="33">
        <f t="shared" si="28"/>
        <v>0</v>
      </c>
      <c r="M148" s="33">
        <f t="shared" ca="1" si="29"/>
        <v>-0.69464262032060109</v>
      </c>
      <c r="N148" s="33">
        <f t="shared" ca="1" si="30"/>
        <v>0</v>
      </c>
      <c r="O148" s="92">
        <f t="shared" ca="1" si="31"/>
        <v>0</v>
      </c>
      <c r="P148" s="33">
        <f t="shared" ca="1" si="32"/>
        <v>0</v>
      </c>
      <c r="Q148" s="33">
        <f t="shared" ca="1" si="33"/>
        <v>0</v>
      </c>
      <c r="R148" s="20">
        <f t="shared" ca="1" si="34"/>
        <v>0.69464262032060109</v>
      </c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</row>
    <row r="149" spans="1:35" x14ac:dyDescent="0.2">
      <c r="A149" s="89"/>
      <c r="B149" s="89"/>
      <c r="C149" s="89"/>
      <c r="D149" s="91">
        <f t="shared" ref="D149:D212" si="35">A149/A$18</f>
        <v>0</v>
      </c>
      <c r="E149" s="91">
        <f t="shared" ref="E149:E212" si="36">B149/B$18</f>
        <v>0</v>
      </c>
      <c r="F149" s="33">
        <f t="shared" ref="F149:F212" si="37">$C149*D149</f>
        <v>0</v>
      </c>
      <c r="G149" s="33">
        <f t="shared" ref="G149:G212" si="38">$C149*E149</f>
        <v>0</v>
      </c>
      <c r="H149" s="33">
        <f t="shared" ref="H149:H212" si="39">C149*D149*D149</f>
        <v>0</v>
      </c>
      <c r="I149" s="33">
        <f t="shared" ref="I149:I212" si="40">C149*D149*D149*D149</f>
        <v>0</v>
      </c>
      <c r="J149" s="33">
        <f t="shared" ref="J149:J212" si="41">C149*D149*D149*D149*D149</f>
        <v>0</v>
      </c>
      <c r="K149" s="33">
        <f t="shared" ref="K149:K212" si="42">C149*E149*D149</f>
        <v>0</v>
      </c>
      <c r="L149" s="33">
        <f t="shared" ref="L149:L212" si="43">C149*E149*D149*D149</f>
        <v>0</v>
      </c>
      <c r="M149" s="33">
        <f t="shared" ref="M149:M212" ca="1" si="44">+E$4+E$5*D149+E$6*D149^2</f>
        <v>-0.69464262032060109</v>
      </c>
      <c r="N149" s="33">
        <f t="shared" ref="N149:N212" ca="1" si="45">C149*(M149-E149)^2</f>
        <v>0</v>
      </c>
      <c r="O149" s="92">
        <f t="shared" ref="O149:O212" ca="1" si="46">(C149*O$1-O$2*F149+O$3*H149)^2</f>
        <v>0</v>
      </c>
      <c r="P149" s="33">
        <f t="shared" ref="P149:P212" ca="1" si="47">(-C149*O$2+O$4*F149-O$5*H149)^2</f>
        <v>0</v>
      </c>
      <c r="Q149" s="33">
        <f t="shared" ref="Q149:Q212" ca="1" si="48">+(C149*O$3-F149*O$5+H149*O$6)^2</f>
        <v>0</v>
      </c>
      <c r="R149" s="20">
        <f t="shared" ref="R149:R212" ca="1" si="49">+E149-M149</f>
        <v>0.69464262032060109</v>
      </c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</row>
    <row r="150" spans="1:35" x14ac:dyDescent="0.2">
      <c r="A150" s="89"/>
      <c r="B150" s="89"/>
      <c r="C150" s="89"/>
      <c r="D150" s="91">
        <f t="shared" si="35"/>
        <v>0</v>
      </c>
      <c r="E150" s="91">
        <f t="shared" si="36"/>
        <v>0</v>
      </c>
      <c r="F150" s="33">
        <f t="shared" si="37"/>
        <v>0</v>
      </c>
      <c r="G150" s="33">
        <f t="shared" si="38"/>
        <v>0</v>
      </c>
      <c r="H150" s="33">
        <f t="shared" si="39"/>
        <v>0</v>
      </c>
      <c r="I150" s="33">
        <f t="shared" si="40"/>
        <v>0</v>
      </c>
      <c r="J150" s="33">
        <f t="shared" si="41"/>
        <v>0</v>
      </c>
      <c r="K150" s="33">
        <f t="shared" si="42"/>
        <v>0</v>
      </c>
      <c r="L150" s="33">
        <f t="shared" si="43"/>
        <v>0</v>
      </c>
      <c r="M150" s="33">
        <f t="shared" ca="1" si="44"/>
        <v>-0.69464262032060109</v>
      </c>
      <c r="N150" s="33">
        <f t="shared" ca="1" si="45"/>
        <v>0</v>
      </c>
      <c r="O150" s="92">
        <f t="shared" ca="1" si="46"/>
        <v>0</v>
      </c>
      <c r="P150" s="33">
        <f t="shared" ca="1" si="47"/>
        <v>0</v>
      </c>
      <c r="Q150" s="33">
        <f t="shared" ca="1" si="48"/>
        <v>0</v>
      </c>
      <c r="R150" s="20">
        <f t="shared" ca="1" si="49"/>
        <v>0.69464262032060109</v>
      </c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</row>
    <row r="151" spans="1:35" x14ac:dyDescent="0.2">
      <c r="A151" s="89"/>
      <c r="B151" s="89"/>
      <c r="C151" s="89"/>
      <c r="D151" s="91">
        <f t="shared" si="35"/>
        <v>0</v>
      </c>
      <c r="E151" s="91">
        <f t="shared" si="36"/>
        <v>0</v>
      </c>
      <c r="F151" s="33">
        <f t="shared" si="37"/>
        <v>0</v>
      </c>
      <c r="G151" s="33">
        <f t="shared" si="38"/>
        <v>0</v>
      </c>
      <c r="H151" s="33">
        <f t="shared" si="39"/>
        <v>0</v>
      </c>
      <c r="I151" s="33">
        <f t="shared" si="40"/>
        <v>0</v>
      </c>
      <c r="J151" s="33">
        <f t="shared" si="41"/>
        <v>0</v>
      </c>
      <c r="K151" s="33">
        <f t="shared" si="42"/>
        <v>0</v>
      </c>
      <c r="L151" s="33">
        <f t="shared" si="43"/>
        <v>0</v>
      </c>
      <c r="M151" s="33">
        <f t="shared" ca="1" si="44"/>
        <v>-0.69464262032060109</v>
      </c>
      <c r="N151" s="33">
        <f t="shared" ca="1" si="45"/>
        <v>0</v>
      </c>
      <c r="O151" s="92">
        <f t="shared" ca="1" si="46"/>
        <v>0</v>
      </c>
      <c r="P151" s="33">
        <f t="shared" ca="1" si="47"/>
        <v>0</v>
      </c>
      <c r="Q151" s="33">
        <f t="shared" ca="1" si="48"/>
        <v>0</v>
      </c>
      <c r="R151" s="20">
        <f t="shared" ca="1" si="49"/>
        <v>0.69464262032060109</v>
      </c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</row>
    <row r="152" spans="1:35" x14ac:dyDescent="0.2">
      <c r="A152" s="89"/>
      <c r="B152" s="89"/>
      <c r="C152" s="89"/>
      <c r="D152" s="91">
        <f t="shared" si="35"/>
        <v>0</v>
      </c>
      <c r="E152" s="91">
        <f t="shared" si="36"/>
        <v>0</v>
      </c>
      <c r="F152" s="33">
        <f t="shared" si="37"/>
        <v>0</v>
      </c>
      <c r="G152" s="33">
        <f t="shared" si="38"/>
        <v>0</v>
      </c>
      <c r="H152" s="33">
        <f t="shared" si="39"/>
        <v>0</v>
      </c>
      <c r="I152" s="33">
        <f t="shared" si="40"/>
        <v>0</v>
      </c>
      <c r="J152" s="33">
        <f t="shared" si="41"/>
        <v>0</v>
      </c>
      <c r="K152" s="33">
        <f t="shared" si="42"/>
        <v>0</v>
      </c>
      <c r="L152" s="33">
        <f t="shared" si="43"/>
        <v>0</v>
      </c>
      <c r="M152" s="33">
        <f t="shared" ca="1" si="44"/>
        <v>-0.69464262032060109</v>
      </c>
      <c r="N152" s="33">
        <f t="shared" ca="1" si="45"/>
        <v>0</v>
      </c>
      <c r="O152" s="92">
        <f t="shared" ca="1" si="46"/>
        <v>0</v>
      </c>
      <c r="P152" s="33">
        <f t="shared" ca="1" si="47"/>
        <v>0</v>
      </c>
      <c r="Q152" s="33">
        <f t="shared" ca="1" si="48"/>
        <v>0</v>
      </c>
      <c r="R152" s="20">
        <f t="shared" ca="1" si="49"/>
        <v>0.69464262032060109</v>
      </c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</row>
    <row r="153" spans="1:35" x14ac:dyDescent="0.2">
      <c r="A153" s="89"/>
      <c r="B153" s="89"/>
      <c r="C153" s="89"/>
      <c r="D153" s="91">
        <f t="shared" si="35"/>
        <v>0</v>
      </c>
      <c r="E153" s="91">
        <f t="shared" si="36"/>
        <v>0</v>
      </c>
      <c r="F153" s="33">
        <f t="shared" si="37"/>
        <v>0</v>
      </c>
      <c r="G153" s="33">
        <f t="shared" si="38"/>
        <v>0</v>
      </c>
      <c r="H153" s="33">
        <f t="shared" si="39"/>
        <v>0</v>
      </c>
      <c r="I153" s="33">
        <f t="shared" si="40"/>
        <v>0</v>
      </c>
      <c r="J153" s="33">
        <f t="shared" si="41"/>
        <v>0</v>
      </c>
      <c r="K153" s="33">
        <f t="shared" si="42"/>
        <v>0</v>
      </c>
      <c r="L153" s="33">
        <f t="shared" si="43"/>
        <v>0</v>
      </c>
      <c r="M153" s="33">
        <f t="shared" ca="1" si="44"/>
        <v>-0.69464262032060109</v>
      </c>
      <c r="N153" s="33">
        <f t="shared" ca="1" si="45"/>
        <v>0</v>
      </c>
      <c r="O153" s="92">
        <f t="shared" ca="1" si="46"/>
        <v>0</v>
      </c>
      <c r="P153" s="33">
        <f t="shared" ca="1" si="47"/>
        <v>0</v>
      </c>
      <c r="Q153" s="33">
        <f t="shared" ca="1" si="48"/>
        <v>0</v>
      </c>
      <c r="R153" s="20">
        <f t="shared" ca="1" si="49"/>
        <v>0.69464262032060109</v>
      </c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</row>
    <row r="154" spans="1:35" x14ac:dyDescent="0.2">
      <c r="A154" s="89"/>
      <c r="B154" s="89"/>
      <c r="C154" s="89"/>
      <c r="D154" s="91">
        <f t="shared" si="35"/>
        <v>0</v>
      </c>
      <c r="E154" s="91">
        <f t="shared" si="36"/>
        <v>0</v>
      </c>
      <c r="F154" s="33">
        <f t="shared" si="37"/>
        <v>0</v>
      </c>
      <c r="G154" s="33">
        <f t="shared" si="38"/>
        <v>0</v>
      </c>
      <c r="H154" s="33">
        <f t="shared" si="39"/>
        <v>0</v>
      </c>
      <c r="I154" s="33">
        <f t="shared" si="40"/>
        <v>0</v>
      </c>
      <c r="J154" s="33">
        <f t="shared" si="41"/>
        <v>0</v>
      </c>
      <c r="K154" s="33">
        <f t="shared" si="42"/>
        <v>0</v>
      </c>
      <c r="L154" s="33">
        <f t="shared" si="43"/>
        <v>0</v>
      </c>
      <c r="M154" s="33">
        <f t="shared" ca="1" si="44"/>
        <v>-0.69464262032060109</v>
      </c>
      <c r="N154" s="33">
        <f t="shared" ca="1" si="45"/>
        <v>0</v>
      </c>
      <c r="O154" s="92">
        <f t="shared" ca="1" si="46"/>
        <v>0</v>
      </c>
      <c r="P154" s="33">
        <f t="shared" ca="1" si="47"/>
        <v>0</v>
      </c>
      <c r="Q154" s="33">
        <f t="shared" ca="1" si="48"/>
        <v>0</v>
      </c>
      <c r="R154" s="20">
        <f t="shared" ca="1" si="49"/>
        <v>0.69464262032060109</v>
      </c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</row>
    <row r="155" spans="1:35" x14ac:dyDescent="0.2">
      <c r="A155" s="89"/>
      <c r="B155" s="89"/>
      <c r="C155" s="89"/>
      <c r="D155" s="91">
        <f t="shared" si="35"/>
        <v>0</v>
      </c>
      <c r="E155" s="91">
        <f t="shared" si="36"/>
        <v>0</v>
      </c>
      <c r="F155" s="33">
        <f t="shared" si="37"/>
        <v>0</v>
      </c>
      <c r="G155" s="33">
        <f t="shared" si="38"/>
        <v>0</v>
      </c>
      <c r="H155" s="33">
        <f t="shared" si="39"/>
        <v>0</v>
      </c>
      <c r="I155" s="33">
        <f t="shared" si="40"/>
        <v>0</v>
      </c>
      <c r="J155" s="33">
        <f t="shared" si="41"/>
        <v>0</v>
      </c>
      <c r="K155" s="33">
        <f t="shared" si="42"/>
        <v>0</v>
      </c>
      <c r="L155" s="33">
        <f t="shared" si="43"/>
        <v>0</v>
      </c>
      <c r="M155" s="33">
        <f t="shared" ca="1" si="44"/>
        <v>-0.69464262032060109</v>
      </c>
      <c r="N155" s="33">
        <f t="shared" ca="1" si="45"/>
        <v>0</v>
      </c>
      <c r="O155" s="92">
        <f t="shared" ca="1" si="46"/>
        <v>0</v>
      </c>
      <c r="P155" s="33">
        <f t="shared" ca="1" si="47"/>
        <v>0</v>
      </c>
      <c r="Q155" s="33">
        <f t="shared" ca="1" si="48"/>
        <v>0</v>
      </c>
      <c r="R155" s="20">
        <f t="shared" ca="1" si="49"/>
        <v>0.69464262032060109</v>
      </c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</row>
    <row r="156" spans="1:35" x14ac:dyDescent="0.2">
      <c r="A156" s="89"/>
      <c r="B156" s="89"/>
      <c r="C156" s="89"/>
      <c r="D156" s="91">
        <f t="shared" si="35"/>
        <v>0</v>
      </c>
      <c r="E156" s="91">
        <f t="shared" si="36"/>
        <v>0</v>
      </c>
      <c r="F156" s="33">
        <f t="shared" si="37"/>
        <v>0</v>
      </c>
      <c r="G156" s="33">
        <f t="shared" si="38"/>
        <v>0</v>
      </c>
      <c r="H156" s="33">
        <f t="shared" si="39"/>
        <v>0</v>
      </c>
      <c r="I156" s="33">
        <f t="shared" si="40"/>
        <v>0</v>
      </c>
      <c r="J156" s="33">
        <f t="shared" si="41"/>
        <v>0</v>
      </c>
      <c r="K156" s="33">
        <f t="shared" si="42"/>
        <v>0</v>
      </c>
      <c r="L156" s="33">
        <f t="shared" si="43"/>
        <v>0</v>
      </c>
      <c r="M156" s="33">
        <f t="shared" ca="1" si="44"/>
        <v>-0.69464262032060109</v>
      </c>
      <c r="N156" s="33">
        <f t="shared" ca="1" si="45"/>
        <v>0</v>
      </c>
      <c r="O156" s="92">
        <f t="shared" ca="1" si="46"/>
        <v>0</v>
      </c>
      <c r="P156" s="33">
        <f t="shared" ca="1" si="47"/>
        <v>0</v>
      </c>
      <c r="Q156" s="33">
        <f t="shared" ca="1" si="48"/>
        <v>0</v>
      </c>
      <c r="R156" s="20">
        <f t="shared" ca="1" si="49"/>
        <v>0.69464262032060109</v>
      </c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</row>
    <row r="157" spans="1:35" x14ac:dyDescent="0.2">
      <c r="A157" s="89"/>
      <c r="B157" s="89"/>
      <c r="C157" s="89"/>
      <c r="D157" s="91">
        <f t="shared" si="35"/>
        <v>0</v>
      </c>
      <c r="E157" s="91">
        <f t="shared" si="36"/>
        <v>0</v>
      </c>
      <c r="F157" s="33">
        <f t="shared" si="37"/>
        <v>0</v>
      </c>
      <c r="G157" s="33">
        <f t="shared" si="38"/>
        <v>0</v>
      </c>
      <c r="H157" s="33">
        <f t="shared" si="39"/>
        <v>0</v>
      </c>
      <c r="I157" s="33">
        <f t="shared" si="40"/>
        <v>0</v>
      </c>
      <c r="J157" s="33">
        <f t="shared" si="41"/>
        <v>0</v>
      </c>
      <c r="K157" s="33">
        <f t="shared" si="42"/>
        <v>0</v>
      </c>
      <c r="L157" s="33">
        <f t="shared" si="43"/>
        <v>0</v>
      </c>
      <c r="M157" s="33">
        <f t="shared" ca="1" si="44"/>
        <v>-0.69464262032060109</v>
      </c>
      <c r="N157" s="33">
        <f t="shared" ca="1" si="45"/>
        <v>0</v>
      </c>
      <c r="O157" s="92">
        <f t="shared" ca="1" si="46"/>
        <v>0</v>
      </c>
      <c r="P157" s="33">
        <f t="shared" ca="1" si="47"/>
        <v>0</v>
      </c>
      <c r="Q157" s="33">
        <f t="shared" ca="1" si="48"/>
        <v>0</v>
      </c>
      <c r="R157" s="20">
        <f t="shared" ca="1" si="49"/>
        <v>0.69464262032060109</v>
      </c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</row>
    <row r="158" spans="1:35" x14ac:dyDescent="0.2">
      <c r="A158" s="89"/>
      <c r="B158" s="89"/>
      <c r="C158" s="89"/>
      <c r="D158" s="91">
        <f t="shared" si="35"/>
        <v>0</v>
      </c>
      <c r="E158" s="91">
        <f t="shared" si="36"/>
        <v>0</v>
      </c>
      <c r="F158" s="33">
        <f t="shared" si="37"/>
        <v>0</v>
      </c>
      <c r="G158" s="33">
        <f t="shared" si="38"/>
        <v>0</v>
      </c>
      <c r="H158" s="33">
        <f t="shared" si="39"/>
        <v>0</v>
      </c>
      <c r="I158" s="33">
        <f t="shared" si="40"/>
        <v>0</v>
      </c>
      <c r="J158" s="33">
        <f t="shared" si="41"/>
        <v>0</v>
      </c>
      <c r="K158" s="33">
        <f t="shared" si="42"/>
        <v>0</v>
      </c>
      <c r="L158" s="33">
        <f t="shared" si="43"/>
        <v>0</v>
      </c>
      <c r="M158" s="33">
        <f t="shared" ca="1" si="44"/>
        <v>-0.69464262032060109</v>
      </c>
      <c r="N158" s="33">
        <f t="shared" ca="1" si="45"/>
        <v>0</v>
      </c>
      <c r="O158" s="92">
        <f t="shared" ca="1" si="46"/>
        <v>0</v>
      </c>
      <c r="P158" s="33">
        <f t="shared" ca="1" si="47"/>
        <v>0</v>
      </c>
      <c r="Q158" s="33">
        <f t="shared" ca="1" si="48"/>
        <v>0</v>
      </c>
      <c r="R158" s="20">
        <f t="shared" ca="1" si="49"/>
        <v>0.69464262032060109</v>
      </c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</row>
    <row r="159" spans="1:35" x14ac:dyDescent="0.2">
      <c r="A159" s="89"/>
      <c r="B159" s="89"/>
      <c r="C159" s="89"/>
      <c r="D159" s="91">
        <f t="shared" si="35"/>
        <v>0</v>
      </c>
      <c r="E159" s="91">
        <f t="shared" si="36"/>
        <v>0</v>
      </c>
      <c r="F159" s="33">
        <f t="shared" si="37"/>
        <v>0</v>
      </c>
      <c r="G159" s="33">
        <f t="shared" si="38"/>
        <v>0</v>
      </c>
      <c r="H159" s="33">
        <f t="shared" si="39"/>
        <v>0</v>
      </c>
      <c r="I159" s="33">
        <f t="shared" si="40"/>
        <v>0</v>
      </c>
      <c r="J159" s="33">
        <f t="shared" si="41"/>
        <v>0</v>
      </c>
      <c r="K159" s="33">
        <f t="shared" si="42"/>
        <v>0</v>
      </c>
      <c r="L159" s="33">
        <f t="shared" si="43"/>
        <v>0</v>
      </c>
      <c r="M159" s="33">
        <f t="shared" ca="1" si="44"/>
        <v>-0.69464262032060109</v>
      </c>
      <c r="N159" s="33">
        <f t="shared" ca="1" si="45"/>
        <v>0</v>
      </c>
      <c r="O159" s="92">
        <f t="shared" ca="1" si="46"/>
        <v>0</v>
      </c>
      <c r="P159" s="33">
        <f t="shared" ca="1" si="47"/>
        <v>0</v>
      </c>
      <c r="Q159" s="33">
        <f t="shared" ca="1" si="48"/>
        <v>0</v>
      </c>
      <c r="R159" s="20">
        <f t="shared" ca="1" si="49"/>
        <v>0.69464262032060109</v>
      </c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</row>
    <row r="160" spans="1:35" x14ac:dyDescent="0.2">
      <c r="A160" s="89"/>
      <c r="B160" s="89"/>
      <c r="C160" s="89"/>
      <c r="D160" s="91">
        <f t="shared" si="35"/>
        <v>0</v>
      </c>
      <c r="E160" s="91">
        <f t="shared" si="36"/>
        <v>0</v>
      </c>
      <c r="F160" s="33">
        <f t="shared" si="37"/>
        <v>0</v>
      </c>
      <c r="G160" s="33">
        <f t="shared" si="38"/>
        <v>0</v>
      </c>
      <c r="H160" s="33">
        <f t="shared" si="39"/>
        <v>0</v>
      </c>
      <c r="I160" s="33">
        <f t="shared" si="40"/>
        <v>0</v>
      </c>
      <c r="J160" s="33">
        <f t="shared" si="41"/>
        <v>0</v>
      </c>
      <c r="K160" s="33">
        <f t="shared" si="42"/>
        <v>0</v>
      </c>
      <c r="L160" s="33">
        <f t="shared" si="43"/>
        <v>0</v>
      </c>
      <c r="M160" s="33">
        <f t="shared" ca="1" si="44"/>
        <v>-0.69464262032060109</v>
      </c>
      <c r="N160" s="33">
        <f t="shared" ca="1" si="45"/>
        <v>0</v>
      </c>
      <c r="O160" s="92">
        <f t="shared" ca="1" si="46"/>
        <v>0</v>
      </c>
      <c r="P160" s="33">
        <f t="shared" ca="1" si="47"/>
        <v>0</v>
      </c>
      <c r="Q160" s="33">
        <f t="shared" ca="1" si="48"/>
        <v>0</v>
      </c>
      <c r="R160" s="20">
        <f t="shared" ca="1" si="49"/>
        <v>0.69464262032060109</v>
      </c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</row>
    <row r="161" spans="1:35" x14ac:dyDescent="0.2">
      <c r="A161" s="89"/>
      <c r="B161" s="89"/>
      <c r="C161" s="89"/>
      <c r="D161" s="91">
        <f t="shared" si="35"/>
        <v>0</v>
      </c>
      <c r="E161" s="91">
        <f t="shared" si="36"/>
        <v>0</v>
      </c>
      <c r="F161" s="33">
        <f t="shared" si="37"/>
        <v>0</v>
      </c>
      <c r="G161" s="33">
        <f t="shared" si="38"/>
        <v>0</v>
      </c>
      <c r="H161" s="33">
        <f t="shared" si="39"/>
        <v>0</v>
      </c>
      <c r="I161" s="33">
        <f t="shared" si="40"/>
        <v>0</v>
      </c>
      <c r="J161" s="33">
        <f t="shared" si="41"/>
        <v>0</v>
      </c>
      <c r="K161" s="33">
        <f t="shared" si="42"/>
        <v>0</v>
      </c>
      <c r="L161" s="33">
        <f t="shared" si="43"/>
        <v>0</v>
      </c>
      <c r="M161" s="33">
        <f t="shared" ca="1" si="44"/>
        <v>-0.69464262032060109</v>
      </c>
      <c r="N161" s="33">
        <f t="shared" ca="1" si="45"/>
        <v>0</v>
      </c>
      <c r="O161" s="92">
        <f t="shared" ca="1" si="46"/>
        <v>0</v>
      </c>
      <c r="P161" s="33">
        <f t="shared" ca="1" si="47"/>
        <v>0</v>
      </c>
      <c r="Q161" s="33">
        <f t="shared" ca="1" si="48"/>
        <v>0</v>
      </c>
      <c r="R161" s="20">
        <f t="shared" ca="1" si="49"/>
        <v>0.69464262032060109</v>
      </c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</row>
    <row r="162" spans="1:35" x14ac:dyDescent="0.2">
      <c r="A162" s="89"/>
      <c r="B162" s="89"/>
      <c r="C162" s="89"/>
      <c r="D162" s="91">
        <f t="shared" si="35"/>
        <v>0</v>
      </c>
      <c r="E162" s="91">
        <f t="shared" si="36"/>
        <v>0</v>
      </c>
      <c r="F162" s="33">
        <f t="shared" si="37"/>
        <v>0</v>
      </c>
      <c r="G162" s="33">
        <f t="shared" si="38"/>
        <v>0</v>
      </c>
      <c r="H162" s="33">
        <f t="shared" si="39"/>
        <v>0</v>
      </c>
      <c r="I162" s="33">
        <f t="shared" si="40"/>
        <v>0</v>
      </c>
      <c r="J162" s="33">
        <f t="shared" si="41"/>
        <v>0</v>
      </c>
      <c r="K162" s="33">
        <f t="shared" si="42"/>
        <v>0</v>
      </c>
      <c r="L162" s="33">
        <f t="shared" si="43"/>
        <v>0</v>
      </c>
      <c r="M162" s="33">
        <f t="shared" ca="1" si="44"/>
        <v>-0.69464262032060109</v>
      </c>
      <c r="N162" s="33">
        <f t="shared" ca="1" si="45"/>
        <v>0</v>
      </c>
      <c r="O162" s="92">
        <f t="shared" ca="1" si="46"/>
        <v>0</v>
      </c>
      <c r="P162" s="33">
        <f t="shared" ca="1" si="47"/>
        <v>0</v>
      </c>
      <c r="Q162" s="33">
        <f t="shared" ca="1" si="48"/>
        <v>0</v>
      </c>
      <c r="R162" s="20">
        <f t="shared" ca="1" si="49"/>
        <v>0.69464262032060109</v>
      </c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</row>
    <row r="163" spans="1:35" x14ac:dyDescent="0.2">
      <c r="A163" s="89"/>
      <c r="B163" s="89"/>
      <c r="C163" s="89"/>
      <c r="D163" s="91">
        <f t="shared" si="35"/>
        <v>0</v>
      </c>
      <c r="E163" s="91">
        <f t="shared" si="36"/>
        <v>0</v>
      </c>
      <c r="F163" s="33">
        <f t="shared" si="37"/>
        <v>0</v>
      </c>
      <c r="G163" s="33">
        <f t="shared" si="38"/>
        <v>0</v>
      </c>
      <c r="H163" s="33">
        <f t="shared" si="39"/>
        <v>0</v>
      </c>
      <c r="I163" s="33">
        <f t="shared" si="40"/>
        <v>0</v>
      </c>
      <c r="J163" s="33">
        <f t="shared" si="41"/>
        <v>0</v>
      </c>
      <c r="K163" s="33">
        <f t="shared" si="42"/>
        <v>0</v>
      </c>
      <c r="L163" s="33">
        <f t="shared" si="43"/>
        <v>0</v>
      </c>
      <c r="M163" s="33">
        <f t="shared" ca="1" si="44"/>
        <v>-0.69464262032060109</v>
      </c>
      <c r="N163" s="33">
        <f t="shared" ca="1" si="45"/>
        <v>0</v>
      </c>
      <c r="O163" s="92">
        <f t="shared" ca="1" si="46"/>
        <v>0</v>
      </c>
      <c r="P163" s="33">
        <f t="shared" ca="1" si="47"/>
        <v>0</v>
      </c>
      <c r="Q163" s="33">
        <f t="shared" ca="1" si="48"/>
        <v>0</v>
      </c>
      <c r="R163" s="20">
        <f t="shared" ca="1" si="49"/>
        <v>0.69464262032060109</v>
      </c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</row>
    <row r="164" spans="1:35" x14ac:dyDescent="0.2">
      <c r="A164" s="89"/>
      <c r="B164" s="89"/>
      <c r="C164" s="89"/>
      <c r="D164" s="91">
        <f t="shared" si="35"/>
        <v>0</v>
      </c>
      <c r="E164" s="91">
        <f t="shared" si="36"/>
        <v>0</v>
      </c>
      <c r="F164" s="33">
        <f t="shared" si="37"/>
        <v>0</v>
      </c>
      <c r="G164" s="33">
        <f t="shared" si="38"/>
        <v>0</v>
      </c>
      <c r="H164" s="33">
        <f t="shared" si="39"/>
        <v>0</v>
      </c>
      <c r="I164" s="33">
        <f t="shared" si="40"/>
        <v>0</v>
      </c>
      <c r="J164" s="33">
        <f t="shared" si="41"/>
        <v>0</v>
      </c>
      <c r="K164" s="33">
        <f t="shared" si="42"/>
        <v>0</v>
      </c>
      <c r="L164" s="33">
        <f t="shared" si="43"/>
        <v>0</v>
      </c>
      <c r="M164" s="33">
        <f t="shared" ca="1" si="44"/>
        <v>-0.69464262032060109</v>
      </c>
      <c r="N164" s="33">
        <f t="shared" ca="1" si="45"/>
        <v>0</v>
      </c>
      <c r="O164" s="92">
        <f t="shared" ca="1" si="46"/>
        <v>0</v>
      </c>
      <c r="P164" s="33">
        <f t="shared" ca="1" si="47"/>
        <v>0</v>
      </c>
      <c r="Q164" s="33">
        <f t="shared" ca="1" si="48"/>
        <v>0</v>
      </c>
      <c r="R164" s="20">
        <f t="shared" ca="1" si="49"/>
        <v>0.69464262032060109</v>
      </c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</row>
    <row r="165" spans="1:35" x14ac:dyDescent="0.2">
      <c r="A165" s="89"/>
      <c r="B165" s="89"/>
      <c r="C165" s="89"/>
      <c r="D165" s="91">
        <f t="shared" si="35"/>
        <v>0</v>
      </c>
      <c r="E165" s="91">
        <f t="shared" si="36"/>
        <v>0</v>
      </c>
      <c r="F165" s="33">
        <f t="shared" si="37"/>
        <v>0</v>
      </c>
      <c r="G165" s="33">
        <f t="shared" si="38"/>
        <v>0</v>
      </c>
      <c r="H165" s="33">
        <f t="shared" si="39"/>
        <v>0</v>
      </c>
      <c r="I165" s="33">
        <f t="shared" si="40"/>
        <v>0</v>
      </c>
      <c r="J165" s="33">
        <f t="shared" si="41"/>
        <v>0</v>
      </c>
      <c r="K165" s="33">
        <f t="shared" si="42"/>
        <v>0</v>
      </c>
      <c r="L165" s="33">
        <f t="shared" si="43"/>
        <v>0</v>
      </c>
      <c r="M165" s="33">
        <f t="shared" ca="1" si="44"/>
        <v>-0.69464262032060109</v>
      </c>
      <c r="N165" s="33">
        <f t="shared" ca="1" si="45"/>
        <v>0</v>
      </c>
      <c r="O165" s="92">
        <f t="shared" ca="1" si="46"/>
        <v>0</v>
      </c>
      <c r="P165" s="33">
        <f t="shared" ca="1" si="47"/>
        <v>0</v>
      </c>
      <c r="Q165" s="33">
        <f t="shared" ca="1" si="48"/>
        <v>0</v>
      </c>
      <c r="R165" s="20">
        <f t="shared" ca="1" si="49"/>
        <v>0.69464262032060109</v>
      </c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</row>
    <row r="166" spans="1:35" x14ac:dyDescent="0.2">
      <c r="A166" s="89"/>
      <c r="B166" s="89"/>
      <c r="C166" s="89"/>
      <c r="D166" s="91">
        <f t="shared" si="35"/>
        <v>0</v>
      </c>
      <c r="E166" s="91">
        <f t="shared" si="36"/>
        <v>0</v>
      </c>
      <c r="F166" s="33">
        <f t="shared" si="37"/>
        <v>0</v>
      </c>
      <c r="G166" s="33">
        <f t="shared" si="38"/>
        <v>0</v>
      </c>
      <c r="H166" s="33">
        <f t="shared" si="39"/>
        <v>0</v>
      </c>
      <c r="I166" s="33">
        <f t="shared" si="40"/>
        <v>0</v>
      </c>
      <c r="J166" s="33">
        <f t="shared" si="41"/>
        <v>0</v>
      </c>
      <c r="K166" s="33">
        <f t="shared" si="42"/>
        <v>0</v>
      </c>
      <c r="L166" s="33">
        <f t="shared" si="43"/>
        <v>0</v>
      </c>
      <c r="M166" s="33">
        <f t="shared" ca="1" si="44"/>
        <v>-0.69464262032060109</v>
      </c>
      <c r="N166" s="33">
        <f t="shared" ca="1" si="45"/>
        <v>0</v>
      </c>
      <c r="O166" s="92">
        <f t="shared" ca="1" si="46"/>
        <v>0</v>
      </c>
      <c r="P166" s="33">
        <f t="shared" ca="1" si="47"/>
        <v>0</v>
      </c>
      <c r="Q166" s="33">
        <f t="shared" ca="1" si="48"/>
        <v>0</v>
      </c>
      <c r="R166" s="20">
        <f t="shared" ca="1" si="49"/>
        <v>0.69464262032060109</v>
      </c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</row>
    <row r="167" spans="1:35" x14ac:dyDescent="0.2">
      <c r="A167" s="89"/>
      <c r="B167" s="89"/>
      <c r="C167" s="89"/>
      <c r="D167" s="91">
        <f t="shared" si="35"/>
        <v>0</v>
      </c>
      <c r="E167" s="91">
        <f t="shared" si="36"/>
        <v>0</v>
      </c>
      <c r="F167" s="33">
        <f t="shared" si="37"/>
        <v>0</v>
      </c>
      <c r="G167" s="33">
        <f t="shared" si="38"/>
        <v>0</v>
      </c>
      <c r="H167" s="33">
        <f t="shared" si="39"/>
        <v>0</v>
      </c>
      <c r="I167" s="33">
        <f t="shared" si="40"/>
        <v>0</v>
      </c>
      <c r="J167" s="33">
        <f t="shared" si="41"/>
        <v>0</v>
      </c>
      <c r="K167" s="33">
        <f t="shared" si="42"/>
        <v>0</v>
      </c>
      <c r="L167" s="33">
        <f t="shared" si="43"/>
        <v>0</v>
      </c>
      <c r="M167" s="33">
        <f t="shared" ca="1" si="44"/>
        <v>-0.69464262032060109</v>
      </c>
      <c r="N167" s="33">
        <f t="shared" ca="1" si="45"/>
        <v>0</v>
      </c>
      <c r="O167" s="92">
        <f t="shared" ca="1" si="46"/>
        <v>0</v>
      </c>
      <c r="P167" s="33">
        <f t="shared" ca="1" si="47"/>
        <v>0</v>
      </c>
      <c r="Q167" s="33">
        <f t="shared" ca="1" si="48"/>
        <v>0</v>
      </c>
      <c r="R167" s="20">
        <f t="shared" ca="1" si="49"/>
        <v>0.69464262032060109</v>
      </c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</row>
    <row r="168" spans="1:35" x14ac:dyDescent="0.2">
      <c r="A168" s="89"/>
      <c r="B168" s="89"/>
      <c r="C168" s="89"/>
      <c r="D168" s="91">
        <f t="shared" si="35"/>
        <v>0</v>
      </c>
      <c r="E168" s="91">
        <f t="shared" si="36"/>
        <v>0</v>
      </c>
      <c r="F168" s="33">
        <f t="shared" si="37"/>
        <v>0</v>
      </c>
      <c r="G168" s="33">
        <f t="shared" si="38"/>
        <v>0</v>
      </c>
      <c r="H168" s="33">
        <f t="shared" si="39"/>
        <v>0</v>
      </c>
      <c r="I168" s="33">
        <f t="shared" si="40"/>
        <v>0</v>
      </c>
      <c r="J168" s="33">
        <f t="shared" si="41"/>
        <v>0</v>
      </c>
      <c r="K168" s="33">
        <f t="shared" si="42"/>
        <v>0</v>
      </c>
      <c r="L168" s="33">
        <f t="shared" si="43"/>
        <v>0</v>
      </c>
      <c r="M168" s="33">
        <f t="shared" ca="1" si="44"/>
        <v>-0.69464262032060109</v>
      </c>
      <c r="N168" s="33">
        <f t="shared" ca="1" si="45"/>
        <v>0</v>
      </c>
      <c r="O168" s="92">
        <f t="shared" ca="1" si="46"/>
        <v>0</v>
      </c>
      <c r="P168" s="33">
        <f t="shared" ca="1" si="47"/>
        <v>0</v>
      </c>
      <c r="Q168" s="33">
        <f t="shared" ca="1" si="48"/>
        <v>0</v>
      </c>
      <c r="R168" s="20">
        <f t="shared" ca="1" si="49"/>
        <v>0.69464262032060109</v>
      </c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</row>
    <row r="169" spans="1:35" x14ac:dyDescent="0.2">
      <c r="A169" s="89"/>
      <c r="B169" s="89"/>
      <c r="C169" s="89"/>
      <c r="D169" s="91">
        <f t="shared" si="35"/>
        <v>0</v>
      </c>
      <c r="E169" s="91">
        <f t="shared" si="36"/>
        <v>0</v>
      </c>
      <c r="F169" s="33">
        <f t="shared" si="37"/>
        <v>0</v>
      </c>
      <c r="G169" s="33">
        <f t="shared" si="38"/>
        <v>0</v>
      </c>
      <c r="H169" s="33">
        <f t="shared" si="39"/>
        <v>0</v>
      </c>
      <c r="I169" s="33">
        <f t="shared" si="40"/>
        <v>0</v>
      </c>
      <c r="J169" s="33">
        <f t="shared" si="41"/>
        <v>0</v>
      </c>
      <c r="K169" s="33">
        <f t="shared" si="42"/>
        <v>0</v>
      </c>
      <c r="L169" s="33">
        <f t="shared" si="43"/>
        <v>0</v>
      </c>
      <c r="M169" s="33">
        <f t="shared" ca="1" si="44"/>
        <v>-0.69464262032060109</v>
      </c>
      <c r="N169" s="33">
        <f t="shared" ca="1" si="45"/>
        <v>0</v>
      </c>
      <c r="O169" s="92">
        <f t="shared" ca="1" si="46"/>
        <v>0</v>
      </c>
      <c r="P169" s="33">
        <f t="shared" ca="1" si="47"/>
        <v>0</v>
      </c>
      <c r="Q169" s="33">
        <f t="shared" ca="1" si="48"/>
        <v>0</v>
      </c>
      <c r="R169" s="20">
        <f t="shared" ca="1" si="49"/>
        <v>0.69464262032060109</v>
      </c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</row>
    <row r="170" spans="1:35" x14ac:dyDescent="0.2">
      <c r="A170" s="89"/>
      <c r="B170" s="89"/>
      <c r="C170" s="89"/>
      <c r="D170" s="91">
        <f t="shared" si="35"/>
        <v>0</v>
      </c>
      <c r="E170" s="91">
        <f t="shared" si="36"/>
        <v>0</v>
      </c>
      <c r="F170" s="33">
        <f t="shared" si="37"/>
        <v>0</v>
      </c>
      <c r="G170" s="33">
        <f t="shared" si="38"/>
        <v>0</v>
      </c>
      <c r="H170" s="33">
        <f t="shared" si="39"/>
        <v>0</v>
      </c>
      <c r="I170" s="33">
        <f t="shared" si="40"/>
        <v>0</v>
      </c>
      <c r="J170" s="33">
        <f t="shared" si="41"/>
        <v>0</v>
      </c>
      <c r="K170" s="33">
        <f t="shared" si="42"/>
        <v>0</v>
      </c>
      <c r="L170" s="33">
        <f t="shared" si="43"/>
        <v>0</v>
      </c>
      <c r="M170" s="33">
        <f t="shared" ca="1" si="44"/>
        <v>-0.69464262032060109</v>
      </c>
      <c r="N170" s="33">
        <f t="shared" ca="1" si="45"/>
        <v>0</v>
      </c>
      <c r="O170" s="92">
        <f t="shared" ca="1" si="46"/>
        <v>0</v>
      </c>
      <c r="P170" s="33">
        <f t="shared" ca="1" si="47"/>
        <v>0</v>
      </c>
      <c r="Q170" s="33">
        <f t="shared" ca="1" si="48"/>
        <v>0</v>
      </c>
      <c r="R170" s="20">
        <f t="shared" ca="1" si="49"/>
        <v>0.69464262032060109</v>
      </c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</row>
    <row r="171" spans="1:35" x14ac:dyDescent="0.2">
      <c r="A171" s="89"/>
      <c r="B171" s="89"/>
      <c r="C171" s="89"/>
      <c r="D171" s="91">
        <f t="shared" si="35"/>
        <v>0</v>
      </c>
      <c r="E171" s="91">
        <f t="shared" si="36"/>
        <v>0</v>
      </c>
      <c r="F171" s="33">
        <f t="shared" si="37"/>
        <v>0</v>
      </c>
      <c r="G171" s="33">
        <f t="shared" si="38"/>
        <v>0</v>
      </c>
      <c r="H171" s="33">
        <f t="shared" si="39"/>
        <v>0</v>
      </c>
      <c r="I171" s="33">
        <f t="shared" si="40"/>
        <v>0</v>
      </c>
      <c r="J171" s="33">
        <f t="shared" si="41"/>
        <v>0</v>
      </c>
      <c r="K171" s="33">
        <f t="shared" si="42"/>
        <v>0</v>
      </c>
      <c r="L171" s="33">
        <f t="shared" si="43"/>
        <v>0</v>
      </c>
      <c r="M171" s="33">
        <f t="shared" ca="1" si="44"/>
        <v>-0.69464262032060109</v>
      </c>
      <c r="N171" s="33">
        <f t="shared" ca="1" si="45"/>
        <v>0</v>
      </c>
      <c r="O171" s="92">
        <f t="shared" ca="1" si="46"/>
        <v>0</v>
      </c>
      <c r="P171" s="33">
        <f t="shared" ca="1" si="47"/>
        <v>0</v>
      </c>
      <c r="Q171" s="33">
        <f t="shared" ca="1" si="48"/>
        <v>0</v>
      </c>
      <c r="R171" s="20">
        <f t="shared" ca="1" si="49"/>
        <v>0.69464262032060109</v>
      </c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</row>
    <row r="172" spans="1:35" x14ac:dyDescent="0.2">
      <c r="A172" s="89"/>
      <c r="B172" s="89"/>
      <c r="C172" s="89"/>
      <c r="D172" s="91">
        <f t="shared" si="35"/>
        <v>0</v>
      </c>
      <c r="E172" s="91">
        <f t="shared" si="36"/>
        <v>0</v>
      </c>
      <c r="F172" s="33">
        <f t="shared" si="37"/>
        <v>0</v>
      </c>
      <c r="G172" s="33">
        <f t="shared" si="38"/>
        <v>0</v>
      </c>
      <c r="H172" s="33">
        <f t="shared" si="39"/>
        <v>0</v>
      </c>
      <c r="I172" s="33">
        <f t="shared" si="40"/>
        <v>0</v>
      </c>
      <c r="J172" s="33">
        <f t="shared" si="41"/>
        <v>0</v>
      </c>
      <c r="K172" s="33">
        <f t="shared" si="42"/>
        <v>0</v>
      </c>
      <c r="L172" s="33">
        <f t="shared" si="43"/>
        <v>0</v>
      </c>
      <c r="M172" s="33">
        <f t="shared" ca="1" si="44"/>
        <v>-0.69464262032060109</v>
      </c>
      <c r="N172" s="33">
        <f t="shared" ca="1" si="45"/>
        <v>0</v>
      </c>
      <c r="O172" s="92">
        <f t="shared" ca="1" si="46"/>
        <v>0</v>
      </c>
      <c r="P172" s="33">
        <f t="shared" ca="1" si="47"/>
        <v>0</v>
      </c>
      <c r="Q172" s="33">
        <f t="shared" ca="1" si="48"/>
        <v>0</v>
      </c>
      <c r="R172" s="20">
        <f t="shared" ca="1" si="49"/>
        <v>0.69464262032060109</v>
      </c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</row>
    <row r="173" spans="1:35" x14ac:dyDescent="0.2">
      <c r="A173" s="89"/>
      <c r="B173" s="89"/>
      <c r="C173" s="89"/>
      <c r="D173" s="91">
        <f t="shared" si="35"/>
        <v>0</v>
      </c>
      <c r="E173" s="91">
        <f t="shared" si="36"/>
        <v>0</v>
      </c>
      <c r="F173" s="33">
        <f t="shared" si="37"/>
        <v>0</v>
      </c>
      <c r="G173" s="33">
        <f t="shared" si="38"/>
        <v>0</v>
      </c>
      <c r="H173" s="33">
        <f t="shared" si="39"/>
        <v>0</v>
      </c>
      <c r="I173" s="33">
        <f t="shared" si="40"/>
        <v>0</v>
      </c>
      <c r="J173" s="33">
        <f t="shared" si="41"/>
        <v>0</v>
      </c>
      <c r="K173" s="33">
        <f t="shared" si="42"/>
        <v>0</v>
      </c>
      <c r="L173" s="33">
        <f t="shared" si="43"/>
        <v>0</v>
      </c>
      <c r="M173" s="33">
        <f t="shared" ca="1" si="44"/>
        <v>-0.69464262032060109</v>
      </c>
      <c r="N173" s="33">
        <f t="shared" ca="1" si="45"/>
        <v>0</v>
      </c>
      <c r="O173" s="92">
        <f t="shared" ca="1" si="46"/>
        <v>0</v>
      </c>
      <c r="P173" s="33">
        <f t="shared" ca="1" si="47"/>
        <v>0</v>
      </c>
      <c r="Q173" s="33">
        <f t="shared" ca="1" si="48"/>
        <v>0</v>
      </c>
      <c r="R173" s="20">
        <f t="shared" ca="1" si="49"/>
        <v>0.69464262032060109</v>
      </c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</row>
    <row r="174" spans="1:35" x14ac:dyDescent="0.2">
      <c r="A174" s="89"/>
      <c r="B174" s="89"/>
      <c r="C174" s="89"/>
      <c r="D174" s="91">
        <f t="shared" si="35"/>
        <v>0</v>
      </c>
      <c r="E174" s="91">
        <f t="shared" si="36"/>
        <v>0</v>
      </c>
      <c r="F174" s="33">
        <f t="shared" si="37"/>
        <v>0</v>
      </c>
      <c r="G174" s="33">
        <f t="shared" si="38"/>
        <v>0</v>
      </c>
      <c r="H174" s="33">
        <f t="shared" si="39"/>
        <v>0</v>
      </c>
      <c r="I174" s="33">
        <f t="shared" si="40"/>
        <v>0</v>
      </c>
      <c r="J174" s="33">
        <f t="shared" si="41"/>
        <v>0</v>
      </c>
      <c r="K174" s="33">
        <f t="shared" si="42"/>
        <v>0</v>
      </c>
      <c r="L174" s="33">
        <f t="shared" si="43"/>
        <v>0</v>
      </c>
      <c r="M174" s="33">
        <f t="shared" ca="1" si="44"/>
        <v>-0.69464262032060109</v>
      </c>
      <c r="N174" s="33">
        <f t="shared" ca="1" si="45"/>
        <v>0</v>
      </c>
      <c r="O174" s="92">
        <f t="shared" ca="1" si="46"/>
        <v>0</v>
      </c>
      <c r="P174" s="33">
        <f t="shared" ca="1" si="47"/>
        <v>0</v>
      </c>
      <c r="Q174" s="33">
        <f t="shared" ca="1" si="48"/>
        <v>0</v>
      </c>
      <c r="R174" s="20">
        <f t="shared" ca="1" si="49"/>
        <v>0.69464262032060109</v>
      </c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</row>
    <row r="175" spans="1:35" x14ac:dyDescent="0.2">
      <c r="A175" s="89"/>
      <c r="B175" s="89"/>
      <c r="C175" s="89"/>
      <c r="D175" s="91">
        <f t="shared" si="35"/>
        <v>0</v>
      </c>
      <c r="E175" s="91">
        <f t="shared" si="36"/>
        <v>0</v>
      </c>
      <c r="F175" s="33">
        <f t="shared" si="37"/>
        <v>0</v>
      </c>
      <c r="G175" s="33">
        <f t="shared" si="38"/>
        <v>0</v>
      </c>
      <c r="H175" s="33">
        <f t="shared" si="39"/>
        <v>0</v>
      </c>
      <c r="I175" s="33">
        <f t="shared" si="40"/>
        <v>0</v>
      </c>
      <c r="J175" s="33">
        <f t="shared" si="41"/>
        <v>0</v>
      </c>
      <c r="K175" s="33">
        <f t="shared" si="42"/>
        <v>0</v>
      </c>
      <c r="L175" s="33">
        <f t="shared" si="43"/>
        <v>0</v>
      </c>
      <c r="M175" s="33">
        <f t="shared" ca="1" si="44"/>
        <v>-0.69464262032060109</v>
      </c>
      <c r="N175" s="33">
        <f t="shared" ca="1" si="45"/>
        <v>0</v>
      </c>
      <c r="O175" s="92">
        <f t="shared" ca="1" si="46"/>
        <v>0</v>
      </c>
      <c r="P175" s="33">
        <f t="shared" ca="1" si="47"/>
        <v>0</v>
      </c>
      <c r="Q175" s="33">
        <f t="shared" ca="1" si="48"/>
        <v>0</v>
      </c>
      <c r="R175" s="20">
        <f t="shared" ca="1" si="49"/>
        <v>0.69464262032060109</v>
      </c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</row>
    <row r="176" spans="1:35" x14ac:dyDescent="0.2">
      <c r="A176" s="89"/>
      <c r="B176" s="89"/>
      <c r="C176" s="89"/>
      <c r="D176" s="91">
        <f t="shared" si="35"/>
        <v>0</v>
      </c>
      <c r="E176" s="91">
        <f t="shared" si="36"/>
        <v>0</v>
      </c>
      <c r="F176" s="33">
        <f t="shared" si="37"/>
        <v>0</v>
      </c>
      <c r="G176" s="33">
        <f t="shared" si="38"/>
        <v>0</v>
      </c>
      <c r="H176" s="33">
        <f t="shared" si="39"/>
        <v>0</v>
      </c>
      <c r="I176" s="33">
        <f t="shared" si="40"/>
        <v>0</v>
      </c>
      <c r="J176" s="33">
        <f t="shared" si="41"/>
        <v>0</v>
      </c>
      <c r="K176" s="33">
        <f t="shared" si="42"/>
        <v>0</v>
      </c>
      <c r="L176" s="33">
        <f t="shared" si="43"/>
        <v>0</v>
      </c>
      <c r="M176" s="33">
        <f t="shared" ca="1" si="44"/>
        <v>-0.69464262032060109</v>
      </c>
      <c r="N176" s="33">
        <f t="shared" ca="1" si="45"/>
        <v>0</v>
      </c>
      <c r="O176" s="92">
        <f t="shared" ca="1" si="46"/>
        <v>0</v>
      </c>
      <c r="P176" s="33">
        <f t="shared" ca="1" si="47"/>
        <v>0</v>
      </c>
      <c r="Q176" s="33">
        <f t="shared" ca="1" si="48"/>
        <v>0</v>
      </c>
      <c r="R176" s="20">
        <f t="shared" ca="1" si="49"/>
        <v>0.69464262032060109</v>
      </c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</row>
    <row r="177" spans="1:35" x14ac:dyDescent="0.2">
      <c r="A177" s="89"/>
      <c r="B177" s="89"/>
      <c r="C177" s="89"/>
      <c r="D177" s="91">
        <f t="shared" si="35"/>
        <v>0</v>
      </c>
      <c r="E177" s="91">
        <f t="shared" si="36"/>
        <v>0</v>
      </c>
      <c r="F177" s="33">
        <f t="shared" si="37"/>
        <v>0</v>
      </c>
      <c r="G177" s="33">
        <f t="shared" si="38"/>
        <v>0</v>
      </c>
      <c r="H177" s="33">
        <f t="shared" si="39"/>
        <v>0</v>
      </c>
      <c r="I177" s="33">
        <f t="shared" si="40"/>
        <v>0</v>
      </c>
      <c r="J177" s="33">
        <f t="shared" si="41"/>
        <v>0</v>
      </c>
      <c r="K177" s="33">
        <f t="shared" si="42"/>
        <v>0</v>
      </c>
      <c r="L177" s="33">
        <f t="shared" si="43"/>
        <v>0</v>
      </c>
      <c r="M177" s="33">
        <f t="shared" ca="1" si="44"/>
        <v>-0.69464262032060109</v>
      </c>
      <c r="N177" s="33">
        <f t="shared" ca="1" si="45"/>
        <v>0</v>
      </c>
      <c r="O177" s="92">
        <f t="shared" ca="1" si="46"/>
        <v>0</v>
      </c>
      <c r="P177" s="33">
        <f t="shared" ca="1" si="47"/>
        <v>0</v>
      </c>
      <c r="Q177" s="33">
        <f t="shared" ca="1" si="48"/>
        <v>0</v>
      </c>
      <c r="R177" s="20">
        <f t="shared" ca="1" si="49"/>
        <v>0.69464262032060109</v>
      </c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</row>
    <row r="178" spans="1:35" x14ac:dyDescent="0.2">
      <c r="A178" s="89"/>
      <c r="B178" s="89"/>
      <c r="C178" s="89"/>
      <c r="D178" s="91">
        <f t="shared" si="35"/>
        <v>0</v>
      </c>
      <c r="E178" s="91">
        <f t="shared" si="36"/>
        <v>0</v>
      </c>
      <c r="F178" s="33">
        <f t="shared" si="37"/>
        <v>0</v>
      </c>
      <c r="G178" s="33">
        <f t="shared" si="38"/>
        <v>0</v>
      </c>
      <c r="H178" s="33">
        <f t="shared" si="39"/>
        <v>0</v>
      </c>
      <c r="I178" s="33">
        <f t="shared" si="40"/>
        <v>0</v>
      </c>
      <c r="J178" s="33">
        <f t="shared" si="41"/>
        <v>0</v>
      </c>
      <c r="K178" s="33">
        <f t="shared" si="42"/>
        <v>0</v>
      </c>
      <c r="L178" s="33">
        <f t="shared" si="43"/>
        <v>0</v>
      </c>
      <c r="M178" s="33">
        <f t="shared" ca="1" si="44"/>
        <v>-0.69464262032060109</v>
      </c>
      <c r="N178" s="33">
        <f t="shared" ca="1" si="45"/>
        <v>0</v>
      </c>
      <c r="O178" s="92">
        <f t="shared" ca="1" si="46"/>
        <v>0</v>
      </c>
      <c r="P178" s="33">
        <f t="shared" ca="1" si="47"/>
        <v>0</v>
      </c>
      <c r="Q178" s="33">
        <f t="shared" ca="1" si="48"/>
        <v>0</v>
      </c>
      <c r="R178" s="20">
        <f t="shared" ca="1" si="49"/>
        <v>0.69464262032060109</v>
      </c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</row>
    <row r="179" spans="1:35" x14ac:dyDescent="0.2">
      <c r="A179" s="89"/>
      <c r="B179" s="89"/>
      <c r="C179" s="89"/>
      <c r="D179" s="91">
        <f t="shared" si="35"/>
        <v>0</v>
      </c>
      <c r="E179" s="91">
        <f t="shared" si="36"/>
        <v>0</v>
      </c>
      <c r="F179" s="33">
        <f t="shared" si="37"/>
        <v>0</v>
      </c>
      <c r="G179" s="33">
        <f t="shared" si="38"/>
        <v>0</v>
      </c>
      <c r="H179" s="33">
        <f t="shared" si="39"/>
        <v>0</v>
      </c>
      <c r="I179" s="33">
        <f t="shared" si="40"/>
        <v>0</v>
      </c>
      <c r="J179" s="33">
        <f t="shared" si="41"/>
        <v>0</v>
      </c>
      <c r="K179" s="33">
        <f t="shared" si="42"/>
        <v>0</v>
      </c>
      <c r="L179" s="33">
        <f t="shared" si="43"/>
        <v>0</v>
      </c>
      <c r="M179" s="33">
        <f t="shared" ca="1" si="44"/>
        <v>-0.69464262032060109</v>
      </c>
      <c r="N179" s="33">
        <f t="shared" ca="1" si="45"/>
        <v>0</v>
      </c>
      <c r="O179" s="92">
        <f t="shared" ca="1" si="46"/>
        <v>0</v>
      </c>
      <c r="P179" s="33">
        <f t="shared" ca="1" si="47"/>
        <v>0</v>
      </c>
      <c r="Q179" s="33">
        <f t="shared" ca="1" si="48"/>
        <v>0</v>
      </c>
      <c r="R179" s="20">
        <f t="shared" ca="1" si="49"/>
        <v>0.69464262032060109</v>
      </c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</row>
    <row r="180" spans="1:35" x14ac:dyDescent="0.2">
      <c r="A180" s="89"/>
      <c r="B180" s="89"/>
      <c r="C180" s="89"/>
      <c r="D180" s="91">
        <f t="shared" si="35"/>
        <v>0</v>
      </c>
      <c r="E180" s="91">
        <f t="shared" si="36"/>
        <v>0</v>
      </c>
      <c r="F180" s="33">
        <f t="shared" si="37"/>
        <v>0</v>
      </c>
      <c r="G180" s="33">
        <f t="shared" si="38"/>
        <v>0</v>
      </c>
      <c r="H180" s="33">
        <f t="shared" si="39"/>
        <v>0</v>
      </c>
      <c r="I180" s="33">
        <f t="shared" si="40"/>
        <v>0</v>
      </c>
      <c r="J180" s="33">
        <f t="shared" si="41"/>
        <v>0</v>
      </c>
      <c r="K180" s="33">
        <f t="shared" si="42"/>
        <v>0</v>
      </c>
      <c r="L180" s="33">
        <f t="shared" si="43"/>
        <v>0</v>
      </c>
      <c r="M180" s="33">
        <f t="shared" ca="1" si="44"/>
        <v>-0.69464262032060109</v>
      </c>
      <c r="N180" s="33">
        <f t="shared" ca="1" si="45"/>
        <v>0</v>
      </c>
      <c r="O180" s="92">
        <f t="shared" ca="1" si="46"/>
        <v>0</v>
      </c>
      <c r="P180" s="33">
        <f t="shared" ca="1" si="47"/>
        <v>0</v>
      </c>
      <c r="Q180" s="33">
        <f t="shared" ca="1" si="48"/>
        <v>0</v>
      </c>
      <c r="R180" s="20">
        <f t="shared" ca="1" si="49"/>
        <v>0.69464262032060109</v>
      </c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</row>
    <row r="181" spans="1:35" x14ac:dyDescent="0.2">
      <c r="A181" s="89"/>
      <c r="B181" s="89"/>
      <c r="C181" s="89"/>
      <c r="D181" s="91">
        <f t="shared" si="35"/>
        <v>0</v>
      </c>
      <c r="E181" s="91">
        <f t="shared" si="36"/>
        <v>0</v>
      </c>
      <c r="F181" s="33">
        <f t="shared" si="37"/>
        <v>0</v>
      </c>
      <c r="G181" s="33">
        <f t="shared" si="38"/>
        <v>0</v>
      </c>
      <c r="H181" s="33">
        <f t="shared" si="39"/>
        <v>0</v>
      </c>
      <c r="I181" s="33">
        <f t="shared" si="40"/>
        <v>0</v>
      </c>
      <c r="J181" s="33">
        <f t="shared" si="41"/>
        <v>0</v>
      </c>
      <c r="K181" s="33">
        <f t="shared" si="42"/>
        <v>0</v>
      </c>
      <c r="L181" s="33">
        <f t="shared" si="43"/>
        <v>0</v>
      </c>
      <c r="M181" s="33">
        <f t="shared" ca="1" si="44"/>
        <v>-0.69464262032060109</v>
      </c>
      <c r="N181" s="33">
        <f t="shared" ca="1" si="45"/>
        <v>0</v>
      </c>
      <c r="O181" s="92">
        <f t="shared" ca="1" si="46"/>
        <v>0</v>
      </c>
      <c r="P181" s="33">
        <f t="shared" ca="1" si="47"/>
        <v>0</v>
      </c>
      <c r="Q181" s="33">
        <f t="shared" ca="1" si="48"/>
        <v>0</v>
      </c>
      <c r="R181" s="20">
        <f t="shared" ca="1" si="49"/>
        <v>0.69464262032060109</v>
      </c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</row>
    <row r="182" spans="1:35" x14ac:dyDescent="0.2">
      <c r="A182" s="89"/>
      <c r="B182" s="89"/>
      <c r="C182" s="89"/>
      <c r="D182" s="91">
        <f t="shared" si="35"/>
        <v>0</v>
      </c>
      <c r="E182" s="91">
        <f t="shared" si="36"/>
        <v>0</v>
      </c>
      <c r="F182" s="33">
        <f t="shared" si="37"/>
        <v>0</v>
      </c>
      <c r="G182" s="33">
        <f t="shared" si="38"/>
        <v>0</v>
      </c>
      <c r="H182" s="33">
        <f t="shared" si="39"/>
        <v>0</v>
      </c>
      <c r="I182" s="33">
        <f t="shared" si="40"/>
        <v>0</v>
      </c>
      <c r="J182" s="33">
        <f t="shared" si="41"/>
        <v>0</v>
      </c>
      <c r="K182" s="33">
        <f t="shared" si="42"/>
        <v>0</v>
      </c>
      <c r="L182" s="33">
        <f t="shared" si="43"/>
        <v>0</v>
      </c>
      <c r="M182" s="33">
        <f t="shared" ca="1" si="44"/>
        <v>-0.69464262032060109</v>
      </c>
      <c r="N182" s="33">
        <f t="shared" ca="1" si="45"/>
        <v>0</v>
      </c>
      <c r="O182" s="92">
        <f t="shared" ca="1" si="46"/>
        <v>0</v>
      </c>
      <c r="P182" s="33">
        <f t="shared" ca="1" si="47"/>
        <v>0</v>
      </c>
      <c r="Q182" s="33">
        <f t="shared" ca="1" si="48"/>
        <v>0</v>
      </c>
      <c r="R182" s="20">
        <f t="shared" ca="1" si="49"/>
        <v>0.69464262032060109</v>
      </c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</row>
    <row r="183" spans="1:35" x14ac:dyDescent="0.2">
      <c r="A183" s="89"/>
      <c r="B183" s="89"/>
      <c r="C183" s="89"/>
      <c r="D183" s="91">
        <f t="shared" si="35"/>
        <v>0</v>
      </c>
      <c r="E183" s="91">
        <f t="shared" si="36"/>
        <v>0</v>
      </c>
      <c r="F183" s="33">
        <f t="shared" si="37"/>
        <v>0</v>
      </c>
      <c r="G183" s="33">
        <f t="shared" si="38"/>
        <v>0</v>
      </c>
      <c r="H183" s="33">
        <f t="shared" si="39"/>
        <v>0</v>
      </c>
      <c r="I183" s="33">
        <f t="shared" si="40"/>
        <v>0</v>
      </c>
      <c r="J183" s="33">
        <f t="shared" si="41"/>
        <v>0</v>
      </c>
      <c r="K183" s="33">
        <f t="shared" si="42"/>
        <v>0</v>
      </c>
      <c r="L183" s="33">
        <f t="shared" si="43"/>
        <v>0</v>
      </c>
      <c r="M183" s="33">
        <f t="shared" ca="1" si="44"/>
        <v>-0.69464262032060109</v>
      </c>
      <c r="N183" s="33">
        <f t="shared" ca="1" si="45"/>
        <v>0</v>
      </c>
      <c r="O183" s="92">
        <f t="shared" ca="1" si="46"/>
        <v>0</v>
      </c>
      <c r="P183" s="33">
        <f t="shared" ca="1" si="47"/>
        <v>0</v>
      </c>
      <c r="Q183" s="33">
        <f t="shared" ca="1" si="48"/>
        <v>0</v>
      </c>
      <c r="R183" s="20">
        <f t="shared" ca="1" si="49"/>
        <v>0.69464262032060109</v>
      </c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</row>
    <row r="184" spans="1:35" x14ac:dyDescent="0.2">
      <c r="A184" s="89"/>
      <c r="B184" s="89"/>
      <c r="C184" s="89"/>
      <c r="D184" s="91">
        <f t="shared" si="35"/>
        <v>0</v>
      </c>
      <c r="E184" s="91">
        <f t="shared" si="36"/>
        <v>0</v>
      </c>
      <c r="F184" s="33">
        <f t="shared" si="37"/>
        <v>0</v>
      </c>
      <c r="G184" s="33">
        <f t="shared" si="38"/>
        <v>0</v>
      </c>
      <c r="H184" s="33">
        <f t="shared" si="39"/>
        <v>0</v>
      </c>
      <c r="I184" s="33">
        <f t="shared" si="40"/>
        <v>0</v>
      </c>
      <c r="J184" s="33">
        <f t="shared" si="41"/>
        <v>0</v>
      </c>
      <c r="K184" s="33">
        <f t="shared" si="42"/>
        <v>0</v>
      </c>
      <c r="L184" s="33">
        <f t="shared" si="43"/>
        <v>0</v>
      </c>
      <c r="M184" s="33">
        <f t="shared" ca="1" si="44"/>
        <v>-0.69464262032060109</v>
      </c>
      <c r="N184" s="33">
        <f t="shared" ca="1" si="45"/>
        <v>0</v>
      </c>
      <c r="O184" s="92">
        <f t="shared" ca="1" si="46"/>
        <v>0</v>
      </c>
      <c r="P184" s="33">
        <f t="shared" ca="1" si="47"/>
        <v>0</v>
      </c>
      <c r="Q184" s="33">
        <f t="shared" ca="1" si="48"/>
        <v>0</v>
      </c>
      <c r="R184" s="20">
        <f t="shared" ca="1" si="49"/>
        <v>0.69464262032060109</v>
      </c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</row>
    <row r="185" spans="1:35" x14ac:dyDescent="0.2">
      <c r="A185" s="89"/>
      <c r="B185" s="89"/>
      <c r="C185" s="89"/>
      <c r="D185" s="91">
        <f t="shared" si="35"/>
        <v>0</v>
      </c>
      <c r="E185" s="91">
        <f t="shared" si="36"/>
        <v>0</v>
      </c>
      <c r="F185" s="33">
        <f t="shared" si="37"/>
        <v>0</v>
      </c>
      <c r="G185" s="33">
        <f t="shared" si="38"/>
        <v>0</v>
      </c>
      <c r="H185" s="33">
        <f t="shared" si="39"/>
        <v>0</v>
      </c>
      <c r="I185" s="33">
        <f t="shared" si="40"/>
        <v>0</v>
      </c>
      <c r="J185" s="33">
        <f t="shared" si="41"/>
        <v>0</v>
      </c>
      <c r="K185" s="33">
        <f t="shared" si="42"/>
        <v>0</v>
      </c>
      <c r="L185" s="33">
        <f t="shared" si="43"/>
        <v>0</v>
      </c>
      <c r="M185" s="33">
        <f t="shared" ca="1" si="44"/>
        <v>-0.69464262032060109</v>
      </c>
      <c r="N185" s="33">
        <f t="shared" ca="1" si="45"/>
        <v>0</v>
      </c>
      <c r="O185" s="92">
        <f t="shared" ca="1" si="46"/>
        <v>0</v>
      </c>
      <c r="P185" s="33">
        <f t="shared" ca="1" si="47"/>
        <v>0</v>
      </c>
      <c r="Q185" s="33">
        <f t="shared" ca="1" si="48"/>
        <v>0</v>
      </c>
      <c r="R185" s="20">
        <f t="shared" ca="1" si="49"/>
        <v>0.69464262032060109</v>
      </c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</row>
    <row r="186" spans="1:35" x14ac:dyDescent="0.2">
      <c r="A186" s="89"/>
      <c r="B186" s="89"/>
      <c r="C186" s="89"/>
      <c r="D186" s="91">
        <f t="shared" si="35"/>
        <v>0</v>
      </c>
      <c r="E186" s="91">
        <f t="shared" si="36"/>
        <v>0</v>
      </c>
      <c r="F186" s="33">
        <f t="shared" si="37"/>
        <v>0</v>
      </c>
      <c r="G186" s="33">
        <f t="shared" si="38"/>
        <v>0</v>
      </c>
      <c r="H186" s="33">
        <f t="shared" si="39"/>
        <v>0</v>
      </c>
      <c r="I186" s="33">
        <f t="shared" si="40"/>
        <v>0</v>
      </c>
      <c r="J186" s="33">
        <f t="shared" si="41"/>
        <v>0</v>
      </c>
      <c r="K186" s="33">
        <f t="shared" si="42"/>
        <v>0</v>
      </c>
      <c r="L186" s="33">
        <f t="shared" si="43"/>
        <v>0</v>
      </c>
      <c r="M186" s="33">
        <f t="shared" ca="1" si="44"/>
        <v>-0.69464262032060109</v>
      </c>
      <c r="N186" s="33">
        <f t="shared" ca="1" si="45"/>
        <v>0</v>
      </c>
      <c r="O186" s="92">
        <f t="shared" ca="1" si="46"/>
        <v>0</v>
      </c>
      <c r="P186" s="33">
        <f t="shared" ca="1" si="47"/>
        <v>0</v>
      </c>
      <c r="Q186" s="33">
        <f t="shared" ca="1" si="48"/>
        <v>0</v>
      </c>
      <c r="R186" s="20">
        <f t="shared" ca="1" si="49"/>
        <v>0.69464262032060109</v>
      </c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</row>
    <row r="187" spans="1:35" x14ac:dyDescent="0.2">
      <c r="A187" s="89"/>
      <c r="B187" s="89"/>
      <c r="C187" s="89"/>
      <c r="D187" s="91">
        <f t="shared" si="35"/>
        <v>0</v>
      </c>
      <c r="E187" s="91">
        <f t="shared" si="36"/>
        <v>0</v>
      </c>
      <c r="F187" s="33">
        <f t="shared" si="37"/>
        <v>0</v>
      </c>
      <c r="G187" s="33">
        <f t="shared" si="38"/>
        <v>0</v>
      </c>
      <c r="H187" s="33">
        <f t="shared" si="39"/>
        <v>0</v>
      </c>
      <c r="I187" s="33">
        <f t="shared" si="40"/>
        <v>0</v>
      </c>
      <c r="J187" s="33">
        <f t="shared" si="41"/>
        <v>0</v>
      </c>
      <c r="K187" s="33">
        <f t="shared" si="42"/>
        <v>0</v>
      </c>
      <c r="L187" s="33">
        <f t="shared" si="43"/>
        <v>0</v>
      </c>
      <c r="M187" s="33">
        <f t="shared" ca="1" si="44"/>
        <v>-0.69464262032060109</v>
      </c>
      <c r="N187" s="33">
        <f t="shared" ca="1" si="45"/>
        <v>0</v>
      </c>
      <c r="O187" s="92">
        <f t="shared" ca="1" si="46"/>
        <v>0</v>
      </c>
      <c r="P187" s="33">
        <f t="shared" ca="1" si="47"/>
        <v>0</v>
      </c>
      <c r="Q187" s="33">
        <f t="shared" ca="1" si="48"/>
        <v>0</v>
      </c>
      <c r="R187" s="20">
        <f t="shared" ca="1" si="49"/>
        <v>0.69464262032060109</v>
      </c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</row>
    <row r="188" spans="1:35" x14ac:dyDescent="0.2">
      <c r="A188" s="89"/>
      <c r="B188" s="89"/>
      <c r="C188" s="89"/>
      <c r="D188" s="91">
        <f t="shared" si="35"/>
        <v>0</v>
      </c>
      <c r="E188" s="91">
        <f t="shared" si="36"/>
        <v>0</v>
      </c>
      <c r="F188" s="33">
        <f t="shared" si="37"/>
        <v>0</v>
      </c>
      <c r="G188" s="33">
        <f t="shared" si="38"/>
        <v>0</v>
      </c>
      <c r="H188" s="33">
        <f t="shared" si="39"/>
        <v>0</v>
      </c>
      <c r="I188" s="33">
        <f t="shared" si="40"/>
        <v>0</v>
      </c>
      <c r="J188" s="33">
        <f t="shared" si="41"/>
        <v>0</v>
      </c>
      <c r="K188" s="33">
        <f t="shared" si="42"/>
        <v>0</v>
      </c>
      <c r="L188" s="33">
        <f t="shared" si="43"/>
        <v>0</v>
      </c>
      <c r="M188" s="33">
        <f t="shared" ca="1" si="44"/>
        <v>-0.69464262032060109</v>
      </c>
      <c r="N188" s="33">
        <f t="shared" ca="1" si="45"/>
        <v>0</v>
      </c>
      <c r="O188" s="92">
        <f t="shared" ca="1" si="46"/>
        <v>0</v>
      </c>
      <c r="P188" s="33">
        <f t="shared" ca="1" si="47"/>
        <v>0</v>
      </c>
      <c r="Q188" s="33">
        <f t="shared" ca="1" si="48"/>
        <v>0</v>
      </c>
      <c r="R188" s="20">
        <f t="shared" ca="1" si="49"/>
        <v>0.69464262032060109</v>
      </c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</row>
    <row r="189" spans="1:35" x14ac:dyDescent="0.2">
      <c r="A189" s="89"/>
      <c r="B189" s="89"/>
      <c r="C189" s="89"/>
      <c r="D189" s="91">
        <f t="shared" si="35"/>
        <v>0</v>
      </c>
      <c r="E189" s="91">
        <f t="shared" si="36"/>
        <v>0</v>
      </c>
      <c r="F189" s="33">
        <f t="shared" si="37"/>
        <v>0</v>
      </c>
      <c r="G189" s="33">
        <f t="shared" si="38"/>
        <v>0</v>
      </c>
      <c r="H189" s="33">
        <f t="shared" si="39"/>
        <v>0</v>
      </c>
      <c r="I189" s="33">
        <f t="shared" si="40"/>
        <v>0</v>
      </c>
      <c r="J189" s="33">
        <f t="shared" si="41"/>
        <v>0</v>
      </c>
      <c r="K189" s="33">
        <f t="shared" si="42"/>
        <v>0</v>
      </c>
      <c r="L189" s="33">
        <f t="shared" si="43"/>
        <v>0</v>
      </c>
      <c r="M189" s="33">
        <f t="shared" ca="1" si="44"/>
        <v>-0.69464262032060109</v>
      </c>
      <c r="N189" s="33">
        <f t="shared" ca="1" si="45"/>
        <v>0</v>
      </c>
      <c r="O189" s="92">
        <f t="shared" ca="1" si="46"/>
        <v>0</v>
      </c>
      <c r="P189" s="33">
        <f t="shared" ca="1" si="47"/>
        <v>0</v>
      </c>
      <c r="Q189" s="33">
        <f t="shared" ca="1" si="48"/>
        <v>0</v>
      </c>
      <c r="R189" s="20">
        <f t="shared" ca="1" si="49"/>
        <v>0.69464262032060109</v>
      </c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</row>
    <row r="190" spans="1:35" x14ac:dyDescent="0.2">
      <c r="A190" s="89"/>
      <c r="B190" s="89"/>
      <c r="C190" s="89"/>
      <c r="D190" s="91">
        <f t="shared" si="35"/>
        <v>0</v>
      </c>
      <c r="E190" s="91">
        <f t="shared" si="36"/>
        <v>0</v>
      </c>
      <c r="F190" s="33">
        <f t="shared" si="37"/>
        <v>0</v>
      </c>
      <c r="G190" s="33">
        <f t="shared" si="38"/>
        <v>0</v>
      </c>
      <c r="H190" s="33">
        <f t="shared" si="39"/>
        <v>0</v>
      </c>
      <c r="I190" s="33">
        <f t="shared" si="40"/>
        <v>0</v>
      </c>
      <c r="J190" s="33">
        <f t="shared" si="41"/>
        <v>0</v>
      </c>
      <c r="K190" s="33">
        <f t="shared" si="42"/>
        <v>0</v>
      </c>
      <c r="L190" s="33">
        <f t="shared" si="43"/>
        <v>0</v>
      </c>
      <c r="M190" s="33">
        <f t="shared" ca="1" si="44"/>
        <v>-0.69464262032060109</v>
      </c>
      <c r="N190" s="33">
        <f t="shared" ca="1" si="45"/>
        <v>0</v>
      </c>
      <c r="O190" s="92">
        <f t="shared" ca="1" si="46"/>
        <v>0</v>
      </c>
      <c r="P190" s="33">
        <f t="shared" ca="1" si="47"/>
        <v>0</v>
      </c>
      <c r="Q190" s="33">
        <f t="shared" ca="1" si="48"/>
        <v>0</v>
      </c>
      <c r="R190" s="20">
        <f t="shared" ca="1" si="49"/>
        <v>0.69464262032060109</v>
      </c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</row>
    <row r="191" spans="1:35" x14ac:dyDescent="0.2">
      <c r="A191" s="89"/>
      <c r="B191" s="89"/>
      <c r="C191" s="89"/>
      <c r="D191" s="91">
        <f t="shared" si="35"/>
        <v>0</v>
      </c>
      <c r="E191" s="91">
        <f t="shared" si="36"/>
        <v>0</v>
      </c>
      <c r="F191" s="33">
        <f t="shared" si="37"/>
        <v>0</v>
      </c>
      <c r="G191" s="33">
        <f t="shared" si="38"/>
        <v>0</v>
      </c>
      <c r="H191" s="33">
        <f t="shared" si="39"/>
        <v>0</v>
      </c>
      <c r="I191" s="33">
        <f t="shared" si="40"/>
        <v>0</v>
      </c>
      <c r="J191" s="33">
        <f t="shared" si="41"/>
        <v>0</v>
      </c>
      <c r="K191" s="33">
        <f t="shared" si="42"/>
        <v>0</v>
      </c>
      <c r="L191" s="33">
        <f t="shared" si="43"/>
        <v>0</v>
      </c>
      <c r="M191" s="33">
        <f t="shared" ca="1" si="44"/>
        <v>-0.69464262032060109</v>
      </c>
      <c r="N191" s="33">
        <f t="shared" ca="1" si="45"/>
        <v>0</v>
      </c>
      <c r="O191" s="92">
        <f t="shared" ca="1" si="46"/>
        <v>0</v>
      </c>
      <c r="P191" s="33">
        <f t="shared" ca="1" si="47"/>
        <v>0</v>
      </c>
      <c r="Q191" s="33">
        <f t="shared" ca="1" si="48"/>
        <v>0</v>
      </c>
      <c r="R191" s="20">
        <f t="shared" ca="1" si="49"/>
        <v>0.69464262032060109</v>
      </c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</row>
    <row r="192" spans="1:35" x14ac:dyDescent="0.2">
      <c r="A192" s="89"/>
      <c r="B192" s="89"/>
      <c r="C192" s="89"/>
      <c r="D192" s="91">
        <f t="shared" si="35"/>
        <v>0</v>
      </c>
      <c r="E192" s="91">
        <f t="shared" si="36"/>
        <v>0</v>
      </c>
      <c r="F192" s="33">
        <f t="shared" si="37"/>
        <v>0</v>
      </c>
      <c r="G192" s="33">
        <f t="shared" si="38"/>
        <v>0</v>
      </c>
      <c r="H192" s="33">
        <f t="shared" si="39"/>
        <v>0</v>
      </c>
      <c r="I192" s="33">
        <f t="shared" si="40"/>
        <v>0</v>
      </c>
      <c r="J192" s="33">
        <f t="shared" si="41"/>
        <v>0</v>
      </c>
      <c r="K192" s="33">
        <f t="shared" si="42"/>
        <v>0</v>
      </c>
      <c r="L192" s="33">
        <f t="shared" si="43"/>
        <v>0</v>
      </c>
      <c r="M192" s="33">
        <f t="shared" ca="1" si="44"/>
        <v>-0.69464262032060109</v>
      </c>
      <c r="N192" s="33">
        <f t="shared" ca="1" si="45"/>
        <v>0</v>
      </c>
      <c r="O192" s="92">
        <f t="shared" ca="1" si="46"/>
        <v>0</v>
      </c>
      <c r="P192" s="33">
        <f t="shared" ca="1" si="47"/>
        <v>0</v>
      </c>
      <c r="Q192" s="33">
        <f t="shared" ca="1" si="48"/>
        <v>0</v>
      </c>
      <c r="R192" s="20">
        <f t="shared" ca="1" si="49"/>
        <v>0.69464262032060109</v>
      </c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</row>
    <row r="193" spans="1:35" x14ac:dyDescent="0.2">
      <c r="A193" s="89"/>
      <c r="B193" s="89"/>
      <c r="C193" s="89"/>
      <c r="D193" s="91">
        <f t="shared" si="35"/>
        <v>0</v>
      </c>
      <c r="E193" s="91">
        <f t="shared" si="36"/>
        <v>0</v>
      </c>
      <c r="F193" s="33">
        <f t="shared" si="37"/>
        <v>0</v>
      </c>
      <c r="G193" s="33">
        <f t="shared" si="38"/>
        <v>0</v>
      </c>
      <c r="H193" s="33">
        <f t="shared" si="39"/>
        <v>0</v>
      </c>
      <c r="I193" s="33">
        <f t="shared" si="40"/>
        <v>0</v>
      </c>
      <c r="J193" s="33">
        <f t="shared" si="41"/>
        <v>0</v>
      </c>
      <c r="K193" s="33">
        <f t="shared" si="42"/>
        <v>0</v>
      </c>
      <c r="L193" s="33">
        <f t="shared" si="43"/>
        <v>0</v>
      </c>
      <c r="M193" s="33">
        <f t="shared" ca="1" si="44"/>
        <v>-0.69464262032060109</v>
      </c>
      <c r="N193" s="33">
        <f t="shared" ca="1" si="45"/>
        <v>0</v>
      </c>
      <c r="O193" s="92">
        <f t="shared" ca="1" si="46"/>
        <v>0</v>
      </c>
      <c r="P193" s="33">
        <f t="shared" ca="1" si="47"/>
        <v>0</v>
      </c>
      <c r="Q193" s="33">
        <f t="shared" ca="1" si="48"/>
        <v>0</v>
      </c>
      <c r="R193" s="20">
        <f t="shared" ca="1" si="49"/>
        <v>0.69464262032060109</v>
      </c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</row>
    <row r="194" spans="1:35" x14ac:dyDescent="0.2">
      <c r="A194" s="89"/>
      <c r="B194" s="89"/>
      <c r="C194" s="89"/>
      <c r="D194" s="91">
        <f t="shared" si="35"/>
        <v>0</v>
      </c>
      <c r="E194" s="91">
        <f t="shared" si="36"/>
        <v>0</v>
      </c>
      <c r="F194" s="33">
        <f t="shared" si="37"/>
        <v>0</v>
      </c>
      <c r="G194" s="33">
        <f t="shared" si="38"/>
        <v>0</v>
      </c>
      <c r="H194" s="33">
        <f t="shared" si="39"/>
        <v>0</v>
      </c>
      <c r="I194" s="33">
        <f t="shared" si="40"/>
        <v>0</v>
      </c>
      <c r="J194" s="33">
        <f t="shared" si="41"/>
        <v>0</v>
      </c>
      <c r="K194" s="33">
        <f t="shared" si="42"/>
        <v>0</v>
      </c>
      <c r="L194" s="33">
        <f t="shared" si="43"/>
        <v>0</v>
      </c>
      <c r="M194" s="33">
        <f t="shared" ca="1" si="44"/>
        <v>-0.69464262032060109</v>
      </c>
      <c r="N194" s="33">
        <f t="shared" ca="1" si="45"/>
        <v>0</v>
      </c>
      <c r="O194" s="92">
        <f t="shared" ca="1" si="46"/>
        <v>0</v>
      </c>
      <c r="P194" s="33">
        <f t="shared" ca="1" si="47"/>
        <v>0</v>
      </c>
      <c r="Q194" s="33">
        <f t="shared" ca="1" si="48"/>
        <v>0</v>
      </c>
      <c r="R194" s="20">
        <f t="shared" ca="1" si="49"/>
        <v>0.69464262032060109</v>
      </c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</row>
    <row r="195" spans="1:35" x14ac:dyDescent="0.2">
      <c r="A195" s="89"/>
      <c r="B195" s="89"/>
      <c r="C195" s="89"/>
      <c r="D195" s="91">
        <f t="shared" si="35"/>
        <v>0</v>
      </c>
      <c r="E195" s="91">
        <f t="shared" si="36"/>
        <v>0</v>
      </c>
      <c r="F195" s="33">
        <f t="shared" si="37"/>
        <v>0</v>
      </c>
      <c r="G195" s="33">
        <f t="shared" si="38"/>
        <v>0</v>
      </c>
      <c r="H195" s="33">
        <f t="shared" si="39"/>
        <v>0</v>
      </c>
      <c r="I195" s="33">
        <f t="shared" si="40"/>
        <v>0</v>
      </c>
      <c r="J195" s="33">
        <f t="shared" si="41"/>
        <v>0</v>
      </c>
      <c r="K195" s="33">
        <f t="shared" si="42"/>
        <v>0</v>
      </c>
      <c r="L195" s="33">
        <f t="shared" si="43"/>
        <v>0</v>
      </c>
      <c r="M195" s="33">
        <f t="shared" ca="1" si="44"/>
        <v>-0.69464262032060109</v>
      </c>
      <c r="N195" s="33">
        <f t="shared" ca="1" si="45"/>
        <v>0</v>
      </c>
      <c r="O195" s="92">
        <f t="shared" ca="1" si="46"/>
        <v>0</v>
      </c>
      <c r="P195" s="33">
        <f t="shared" ca="1" si="47"/>
        <v>0</v>
      </c>
      <c r="Q195" s="33">
        <f t="shared" ca="1" si="48"/>
        <v>0</v>
      </c>
      <c r="R195" s="20">
        <f t="shared" ca="1" si="49"/>
        <v>0.69464262032060109</v>
      </c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</row>
    <row r="196" spans="1:35" x14ac:dyDescent="0.2">
      <c r="A196" s="89"/>
      <c r="B196" s="89"/>
      <c r="C196" s="89"/>
      <c r="D196" s="91">
        <f t="shared" si="35"/>
        <v>0</v>
      </c>
      <c r="E196" s="91">
        <f t="shared" si="36"/>
        <v>0</v>
      </c>
      <c r="F196" s="33">
        <f t="shared" si="37"/>
        <v>0</v>
      </c>
      <c r="G196" s="33">
        <f t="shared" si="38"/>
        <v>0</v>
      </c>
      <c r="H196" s="33">
        <f t="shared" si="39"/>
        <v>0</v>
      </c>
      <c r="I196" s="33">
        <f t="shared" si="40"/>
        <v>0</v>
      </c>
      <c r="J196" s="33">
        <f t="shared" si="41"/>
        <v>0</v>
      </c>
      <c r="K196" s="33">
        <f t="shared" si="42"/>
        <v>0</v>
      </c>
      <c r="L196" s="33">
        <f t="shared" si="43"/>
        <v>0</v>
      </c>
      <c r="M196" s="33">
        <f t="shared" ca="1" si="44"/>
        <v>-0.69464262032060109</v>
      </c>
      <c r="N196" s="33">
        <f t="shared" ca="1" si="45"/>
        <v>0</v>
      </c>
      <c r="O196" s="92">
        <f t="shared" ca="1" si="46"/>
        <v>0</v>
      </c>
      <c r="P196" s="33">
        <f t="shared" ca="1" si="47"/>
        <v>0</v>
      </c>
      <c r="Q196" s="33">
        <f t="shared" ca="1" si="48"/>
        <v>0</v>
      </c>
      <c r="R196" s="20">
        <f t="shared" ca="1" si="49"/>
        <v>0.69464262032060109</v>
      </c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</row>
    <row r="197" spans="1:35" x14ac:dyDescent="0.2">
      <c r="A197" s="89"/>
      <c r="B197" s="89"/>
      <c r="C197" s="89"/>
      <c r="D197" s="91">
        <f t="shared" si="35"/>
        <v>0</v>
      </c>
      <c r="E197" s="91">
        <f t="shared" si="36"/>
        <v>0</v>
      </c>
      <c r="F197" s="33">
        <f t="shared" si="37"/>
        <v>0</v>
      </c>
      <c r="G197" s="33">
        <f t="shared" si="38"/>
        <v>0</v>
      </c>
      <c r="H197" s="33">
        <f t="shared" si="39"/>
        <v>0</v>
      </c>
      <c r="I197" s="33">
        <f t="shared" si="40"/>
        <v>0</v>
      </c>
      <c r="J197" s="33">
        <f t="shared" si="41"/>
        <v>0</v>
      </c>
      <c r="K197" s="33">
        <f t="shared" si="42"/>
        <v>0</v>
      </c>
      <c r="L197" s="33">
        <f t="shared" si="43"/>
        <v>0</v>
      </c>
      <c r="M197" s="33">
        <f t="shared" ca="1" si="44"/>
        <v>-0.69464262032060109</v>
      </c>
      <c r="N197" s="33">
        <f t="shared" ca="1" si="45"/>
        <v>0</v>
      </c>
      <c r="O197" s="92">
        <f t="shared" ca="1" si="46"/>
        <v>0</v>
      </c>
      <c r="P197" s="33">
        <f t="shared" ca="1" si="47"/>
        <v>0</v>
      </c>
      <c r="Q197" s="33">
        <f t="shared" ca="1" si="48"/>
        <v>0</v>
      </c>
      <c r="R197" s="20">
        <f t="shared" ca="1" si="49"/>
        <v>0.69464262032060109</v>
      </c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</row>
    <row r="198" spans="1:35" x14ac:dyDescent="0.2">
      <c r="A198" s="89"/>
      <c r="B198" s="89"/>
      <c r="C198" s="89"/>
      <c r="D198" s="91">
        <f t="shared" si="35"/>
        <v>0</v>
      </c>
      <c r="E198" s="91">
        <f t="shared" si="36"/>
        <v>0</v>
      </c>
      <c r="F198" s="33">
        <f t="shared" si="37"/>
        <v>0</v>
      </c>
      <c r="G198" s="33">
        <f t="shared" si="38"/>
        <v>0</v>
      </c>
      <c r="H198" s="33">
        <f t="shared" si="39"/>
        <v>0</v>
      </c>
      <c r="I198" s="33">
        <f t="shared" si="40"/>
        <v>0</v>
      </c>
      <c r="J198" s="33">
        <f t="shared" si="41"/>
        <v>0</v>
      </c>
      <c r="K198" s="33">
        <f t="shared" si="42"/>
        <v>0</v>
      </c>
      <c r="L198" s="33">
        <f t="shared" si="43"/>
        <v>0</v>
      </c>
      <c r="M198" s="33">
        <f t="shared" ca="1" si="44"/>
        <v>-0.69464262032060109</v>
      </c>
      <c r="N198" s="33">
        <f t="shared" ca="1" si="45"/>
        <v>0</v>
      </c>
      <c r="O198" s="92">
        <f t="shared" ca="1" si="46"/>
        <v>0</v>
      </c>
      <c r="P198" s="33">
        <f t="shared" ca="1" si="47"/>
        <v>0</v>
      </c>
      <c r="Q198" s="33">
        <f t="shared" ca="1" si="48"/>
        <v>0</v>
      </c>
      <c r="R198" s="20">
        <f t="shared" ca="1" si="49"/>
        <v>0.69464262032060109</v>
      </c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</row>
    <row r="199" spans="1:35" x14ac:dyDescent="0.2">
      <c r="A199" s="89"/>
      <c r="B199" s="89"/>
      <c r="C199" s="89"/>
      <c r="D199" s="91">
        <f t="shared" si="35"/>
        <v>0</v>
      </c>
      <c r="E199" s="91">
        <f t="shared" si="36"/>
        <v>0</v>
      </c>
      <c r="F199" s="33">
        <f t="shared" si="37"/>
        <v>0</v>
      </c>
      <c r="G199" s="33">
        <f t="shared" si="38"/>
        <v>0</v>
      </c>
      <c r="H199" s="33">
        <f t="shared" si="39"/>
        <v>0</v>
      </c>
      <c r="I199" s="33">
        <f t="shared" si="40"/>
        <v>0</v>
      </c>
      <c r="J199" s="33">
        <f t="shared" si="41"/>
        <v>0</v>
      </c>
      <c r="K199" s="33">
        <f t="shared" si="42"/>
        <v>0</v>
      </c>
      <c r="L199" s="33">
        <f t="shared" si="43"/>
        <v>0</v>
      </c>
      <c r="M199" s="33">
        <f t="shared" ca="1" si="44"/>
        <v>-0.69464262032060109</v>
      </c>
      <c r="N199" s="33">
        <f t="shared" ca="1" si="45"/>
        <v>0</v>
      </c>
      <c r="O199" s="92">
        <f t="shared" ca="1" si="46"/>
        <v>0</v>
      </c>
      <c r="P199" s="33">
        <f t="shared" ca="1" si="47"/>
        <v>0</v>
      </c>
      <c r="Q199" s="33">
        <f t="shared" ca="1" si="48"/>
        <v>0</v>
      </c>
      <c r="R199" s="20">
        <f t="shared" ca="1" si="49"/>
        <v>0.69464262032060109</v>
      </c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</row>
    <row r="200" spans="1:35" x14ac:dyDescent="0.2">
      <c r="A200" s="89"/>
      <c r="B200" s="89"/>
      <c r="C200" s="89"/>
      <c r="D200" s="91">
        <f t="shared" si="35"/>
        <v>0</v>
      </c>
      <c r="E200" s="91">
        <f t="shared" si="36"/>
        <v>0</v>
      </c>
      <c r="F200" s="33">
        <f t="shared" si="37"/>
        <v>0</v>
      </c>
      <c r="G200" s="33">
        <f t="shared" si="38"/>
        <v>0</v>
      </c>
      <c r="H200" s="33">
        <f t="shared" si="39"/>
        <v>0</v>
      </c>
      <c r="I200" s="33">
        <f t="shared" si="40"/>
        <v>0</v>
      </c>
      <c r="J200" s="33">
        <f t="shared" si="41"/>
        <v>0</v>
      </c>
      <c r="K200" s="33">
        <f t="shared" si="42"/>
        <v>0</v>
      </c>
      <c r="L200" s="33">
        <f t="shared" si="43"/>
        <v>0</v>
      </c>
      <c r="M200" s="33">
        <f t="shared" ca="1" si="44"/>
        <v>-0.69464262032060109</v>
      </c>
      <c r="N200" s="33">
        <f t="shared" ca="1" si="45"/>
        <v>0</v>
      </c>
      <c r="O200" s="92">
        <f t="shared" ca="1" si="46"/>
        <v>0</v>
      </c>
      <c r="P200" s="33">
        <f t="shared" ca="1" si="47"/>
        <v>0</v>
      </c>
      <c r="Q200" s="33">
        <f t="shared" ca="1" si="48"/>
        <v>0</v>
      </c>
      <c r="R200" s="20">
        <f t="shared" ca="1" si="49"/>
        <v>0.69464262032060109</v>
      </c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</row>
    <row r="201" spans="1:35" x14ac:dyDescent="0.2">
      <c r="A201" s="89"/>
      <c r="B201" s="89"/>
      <c r="C201" s="89"/>
      <c r="D201" s="91">
        <f t="shared" si="35"/>
        <v>0</v>
      </c>
      <c r="E201" s="91">
        <f t="shared" si="36"/>
        <v>0</v>
      </c>
      <c r="F201" s="33">
        <f t="shared" si="37"/>
        <v>0</v>
      </c>
      <c r="G201" s="33">
        <f t="shared" si="38"/>
        <v>0</v>
      </c>
      <c r="H201" s="33">
        <f t="shared" si="39"/>
        <v>0</v>
      </c>
      <c r="I201" s="33">
        <f t="shared" si="40"/>
        <v>0</v>
      </c>
      <c r="J201" s="33">
        <f t="shared" si="41"/>
        <v>0</v>
      </c>
      <c r="K201" s="33">
        <f t="shared" si="42"/>
        <v>0</v>
      </c>
      <c r="L201" s="33">
        <f t="shared" si="43"/>
        <v>0</v>
      </c>
      <c r="M201" s="33">
        <f t="shared" ca="1" si="44"/>
        <v>-0.69464262032060109</v>
      </c>
      <c r="N201" s="33">
        <f t="shared" ca="1" si="45"/>
        <v>0</v>
      </c>
      <c r="O201" s="92">
        <f t="shared" ca="1" si="46"/>
        <v>0</v>
      </c>
      <c r="P201" s="33">
        <f t="shared" ca="1" si="47"/>
        <v>0</v>
      </c>
      <c r="Q201" s="33">
        <f t="shared" ca="1" si="48"/>
        <v>0</v>
      </c>
      <c r="R201" s="20">
        <f t="shared" ca="1" si="49"/>
        <v>0.69464262032060109</v>
      </c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</row>
    <row r="202" spans="1:35" x14ac:dyDescent="0.2">
      <c r="A202" s="89"/>
      <c r="B202" s="89"/>
      <c r="C202" s="89"/>
      <c r="D202" s="91">
        <f t="shared" si="35"/>
        <v>0</v>
      </c>
      <c r="E202" s="91">
        <f t="shared" si="36"/>
        <v>0</v>
      </c>
      <c r="F202" s="33">
        <f t="shared" si="37"/>
        <v>0</v>
      </c>
      <c r="G202" s="33">
        <f t="shared" si="38"/>
        <v>0</v>
      </c>
      <c r="H202" s="33">
        <f t="shared" si="39"/>
        <v>0</v>
      </c>
      <c r="I202" s="33">
        <f t="shared" si="40"/>
        <v>0</v>
      </c>
      <c r="J202" s="33">
        <f t="shared" si="41"/>
        <v>0</v>
      </c>
      <c r="K202" s="33">
        <f t="shared" si="42"/>
        <v>0</v>
      </c>
      <c r="L202" s="33">
        <f t="shared" si="43"/>
        <v>0</v>
      </c>
      <c r="M202" s="33">
        <f t="shared" ca="1" si="44"/>
        <v>-0.69464262032060109</v>
      </c>
      <c r="N202" s="33">
        <f t="shared" ca="1" si="45"/>
        <v>0</v>
      </c>
      <c r="O202" s="92">
        <f t="shared" ca="1" si="46"/>
        <v>0</v>
      </c>
      <c r="P202" s="33">
        <f t="shared" ca="1" si="47"/>
        <v>0</v>
      </c>
      <c r="Q202" s="33">
        <f t="shared" ca="1" si="48"/>
        <v>0</v>
      </c>
      <c r="R202" s="20">
        <f t="shared" ca="1" si="49"/>
        <v>0.69464262032060109</v>
      </c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</row>
    <row r="203" spans="1:35" x14ac:dyDescent="0.2">
      <c r="A203" s="89"/>
      <c r="B203" s="89"/>
      <c r="C203" s="89"/>
      <c r="D203" s="91">
        <f t="shared" si="35"/>
        <v>0</v>
      </c>
      <c r="E203" s="91">
        <f t="shared" si="36"/>
        <v>0</v>
      </c>
      <c r="F203" s="33">
        <f t="shared" si="37"/>
        <v>0</v>
      </c>
      <c r="G203" s="33">
        <f t="shared" si="38"/>
        <v>0</v>
      </c>
      <c r="H203" s="33">
        <f t="shared" si="39"/>
        <v>0</v>
      </c>
      <c r="I203" s="33">
        <f t="shared" si="40"/>
        <v>0</v>
      </c>
      <c r="J203" s="33">
        <f t="shared" si="41"/>
        <v>0</v>
      </c>
      <c r="K203" s="33">
        <f t="shared" si="42"/>
        <v>0</v>
      </c>
      <c r="L203" s="33">
        <f t="shared" si="43"/>
        <v>0</v>
      </c>
      <c r="M203" s="33">
        <f t="shared" ca="1" si="44"/>
        <v>-0.69464262032060109</v>
      </c>
      <c r="N203" s="33">
        <f t="shared" ca="1" si="45"/>
        <v>0</v>
      </c>
      <c r="O203" s="92">
        <f t="shared" ca="1" si="46"/>
        <v>0</v>
      </c>
      <c r="P203" s="33">
        <f t="shared" ca="1" si="47"/>
        <v>0</v>
      </c>
      <c r="Q203" s="33">
        <f t="shared" ca="1" si="48"/>
        <v>0</v>
      </c>
      <c r="R203" s="20">
        <f t="shared" ca="1" si="49"/>
        <v>0.69464262032060109</v>
      </c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</row>
    <row r="204" spans="1:35" x14ac:dyDescent="0.2">
      <c r="A204" s="89"/>
      <c r="B204" s="89"/>
      <c r="C204" s="89"/>
      <c r="D204" s="91">
        <f t="shared" si="35"/>
        <v>0</v>
      </c>
      <c r="E204" s="91">
        <f t="shared" si="36"/>
        <v>0</v>
      </c>
      <c r="F204" s="33">
        <f t="shared" si="37"/>
        <v>0</v>
      </c>
      <c r="G204" s="33">
        <f t="shared" si="38"/>
        <v>0</v>
      </c>
      <c r="H204" s="33">
        <f t="shared" si="39"/>
        <v>0</v>
      </c>
      <c r="I204" s="33">
        <f t="shared" si="40"/>
        <v>0</v>
      </c>
      <c r="J204" s="33">
        <f t="shared" si="41"/>
        <v>0</v>
      </c>
      <c r="K204" s="33">
        <f t="shared" si="42"/>
        <v>0</v>
      </c>
      <c r="L204" s="33">
        <f t="shared" si="43"/>
        <v>0</v>
      </c>
      <c r="M204" s="33">
        <f t="shared" ca="1" si="44"/>
        <v>-0.69464262032060109</v>
      </c>
      <c r="N204" s="33">
        <f t="shared" ca="1" si="45"/>
        <v>0</v>
      </c>
      <c r="O204" s="92">
        <f t="shared" ca="1" si="46"/>
        <v>0</v>
      </c>
      <c r="P204" s="33">
        <f t="shared" ca="1" si="47"/>
        <v>0</v>
      </c>
      <c r="Q204" s="33">
        <f t="shared" ca="1" si="48"/>
        <v>0</v>
      </c>
      <c r="R204" s="20">
        <f t="shared" ca="1" si="49"/>
        <v>0.69464262032060109</v>
      </c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</row>
    <row r="205" spans="1:35" x14ac:dyDescent="0.2">
      <c r="A205" s="89"/>
      <c r="B205" s="89"/>
      <c r="C205" s="89"/>
      <c r="D205" s="91">
        <f t="shared" si="35"/>
        <v>0</v>
      </c>
      <c r="E205" s="91">
        <f t="shared" si="36"/>
        <v>0</v>
      </c>
      <c r="F205" s="33">
        <f t="shared" si="37"/>
        <v>0</v>
      </c>
      <c r="G205" s="33">
        <f t="shared" si="38"/>
        <v>0</v>
      </c>
      <c r="H205" s="33">
        <f t="shared" si="39"/>
        <v>0</v>
      </c>
      <c r="I205" s="33">
        <f t="shared" si="40"/>
        <v>0</v>
      </c>
      <c r="J205" s="33">
        <f t="shared" si="41"/>
        <v>0</v>
      </c>
      <c r="K205" s="33">
        <f t="shared" si="42"/>
        <v>0</v>
      </c>
      <c r="L205" s="33">
        <f t="shared" si="43"/>
        <v>0</v>
      </c>
      <c r="M205" s="33">
        <f t="shared" ca="1" si="44"/>
        <v>-0.69464262032060109</v>
      </c>
      <c r="N205" s="33">
        <f t="shared" ca="1" si="45"/>
        <v>0</v>
      </c>
      <c r="O205" s="92">
        <f t="shared" ca="1" si="46"/>
        <v>0</v>
      </c>
      <c r="P205" s="33">
        <f t="shared" ca="1" si="47"/>
        <v>0</v>
      </c>
      <c r="Q205" s="33">
        <f t="shared" ca="1" si="48"/>
        <v>0</v>
      </c>
      <c r="R205" s="20">
        <f t="shared" ca="1" si="49"/>
        <v>0.69464262032060109</v>
      </c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</row>
    <row r="206" spans="1:35" x14ac:dyDescent="0.2">
      <c r="A206" s="89"/>
      <c r="B206" s="89"/>
      <c r="C206" s="89"/>
      <c r="D206" s="91">
        <f t="shared" si="35"/>
        <v>0</v>
      </c>
      <c r="E206" s="91">
        <f t="shared" si="36"/>
        <v>0</v>
      </c>
      <c r="F206" s="33">
        <f t="shared" si="37"/>
        <v>0</v>
      </c>
      <c r="G206" s="33">
        <f t="shared" si="38"/>
        <v>0</v>
      </c>
      <c r="H206" s="33">
        <f t="shared" si="39"/>
        <v>0</v>
      </c>
      <c r="I206" s="33">
        <f t="shared" si="40"/>
        <v>0</v>
      </c>
      <c r="J206" s="33">
        <f t="shared" si="41"/>
        <v>0</v>
      </c>
      <c r="K206" s="33">
        <f t="shared" si="42"/>
        <v>0</v>
      </c>
      <c r="L206" s="33">
        <f t="shared" si="43"/>
        <v>0</v>
      </c>
      <c r="M206" s="33">
        <f t="shared" ca="1" si="44"/>
        <v>-0.69464262032060109</v>
      </c>
      <c r="N206" s="33">
        <f t="shared" ca="1" si="45"/>
        <v>0</v>
      </c>
      <c r="O206" s="92">
        <f t="shared" ca="1" si="46"/>
        <v>0</v>
      </c>
      <c r="P206" s="33">
        <f t="shared" ca="1" si="47"/>
        <v>0</v>
      </c>
      <c r="Q206" s="33">
        <f t="shared" ca="1" si="48"/>
        <v>0</v>
      </c>
      <c r="R206" s="20">
        <f t="shared" ca="1" si="49"/>
        <v>0.69464262032060109</v>
      </c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</row>
    <row r="207" spans="1:35" x14ac:dyDescent="0.2">
      <c r="A207" s="89"/>
      <c r="B207" s="89"/>
      <c r="C207" s="89"/>
      <c r="D207" s="91">
        <f t="shared" si="35"/>
        <v>0</v>
      </c>
      <c r="E207" s="91">
        <f t="shared" si="36"/>
        <v>0</v>
      </c>
      <c r="F207" s="33">
        <f t="shared" si="37"/>
        <v>0</v>
      </c>
      <c r="G207" s="33">
        <f t="shared" si="38"/>
        <v>0</v>
      </c>
      <c r="H207" s="33">
        <f t="shared" si="39"/>
        <v>0</v>
      </c>
      <c r="I207" s="33">
        <f t="shared" si="40"/>
        <v>0</v>
      </c>
      <c r="J207" s="33">
        <f t="shared" si="41"/>
        <v>0</v>
      </c>
      <c r="K207" s="33">
        <f t="shared" si="42"/>
        <v>0</v>
      </c>
      <c r="L207" s="33">
        <f t="shared" si="43"/>
        <v>0</v>
      </c>
      <c r="M207" s="33">
        <f t="shared" ca="1" si="44"/>
        <v>-0.69464262032060109</v>
      </c>
      <c r="N207" s="33">
        <f t="shared" ca="1" si="45"/>
        <v>0</v>
      </c>
      <c r="O207" s="92">
        <f t="shared" ca="1" si="46"/>
        <v>0</v>
      </c>
      <c r="P207" s="33">
        <f t="shared" ca="1" si="47"/>
        <v>0</v>
      </c>
      <c r="Q207" s="33">
        <f t="shared" ca="1" si="48"/>
        <v>0</v>
      </c>
      <c r="R207" s="20">
        <f t="shared" ca="1" si="49"/>
        <v>0.69464262032060109</v>
      </c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</row>
    <row r="208" spans="1:35" x14ac:dyDescent="0.2">
      <c r="A208" s="89"/>
      <c r="B208" s="89"/>
      <c r="C208" s="89"/>
      <c r="D208" s="91">
        <f t="shared" si="35"/>
        <v>0</v>
      </c>
      <c r="E208" s="91">
        <f t="shared" si="36"/>
        <v>0</v>
      </c>
      <c r="F208" s="33">
        <f t="shared" si="37"/>
        <v>0</v>
      </c>
      <c r="G208" s="33">
        <f t="shared" si="38"/>
        <v>0</v>
      </c>
      <c r="H208" s="33">
        <f t="shared" si="39"/>
        <v>0</v>
      </c>
      <c r="I208" s="33">
        <f t="shared" si="40"/>
        <v>0</v>
      </c>
      <c r="J208" s="33">
        <f t="shared" si="41"/>
        <v>0</v>
      </c>
      <c r="K208" s="33">
        <f t="shared" si="42"/>
        <v>0</v>
      </c>
      <c r="L208" s="33">
        <f t="shared" si="43"/>
        <v>0</v>
      </c>
      <c r="M208" s="33">
        <f t="shared" ca="1" si="44"/>
        <v>-0.69464262032060109</v>
      </c>
      <c r="N208" s="33">
        <f t="shared" ca="1" si="45"/>
        <v>0</v>
      </c>
      <c r="O208" s="92">
        <f t="shared" ca="1" si="46"/>
        <v>0</v>
      </c>
      <c r="P208" s="33">
        <f t="shared" ca="1" si="47"/>
        <v>0</v>
      </c>
      <c r="Q208" s="33">
        <f t="shared" ca="1" si="48"/>
        <v>0</v>
      </c>
      <c r="R208" s="20">
        <f t="shared" ca="1" si="49"/>
        <v>0.69464262032060109</v>
      </c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</row>
    <row r="209" spans="1:35" x14ac:dyDescent="0.2">
      <c r="A209" s="89"/>
      <c r="B209" s="89"/>
      <c r="C209" s="89"/>
      <c r="D209" s="91">
        <f t="shared" si="35"/>
        <v>0</v>
      </c>
      <c r="E209" s="91">
        <f t="shared" si="36"/>
        <v>0</v>
      </c>
      <c r="F209" s="33">
        <f t="shared" si="37"/>
        <v>0</v>
      </c>
      <c r="G209" s="33">
        <f t="shared" si="38"/>
        <v>0</v>
      </c>
      <c r="H209" s="33">
        <f t="shared" si="39"/>
        <v>0</v>
      </c>
      <c r="I209" s="33">
        <f t="shared" si="40"/>
        <v>0</v>
      </c>
      <c r="J209" s="33">
        <f t="shared" si="41"/>
        <v>0</v>
      </c>
      <c r="K209" s="33">
        <f t="shared" si="42"/>
        <v>0</v>
      </c>
      <c r="L209" s="33">
        <f t="shared" si="43"/>
        <v>0</v>
      </c>
      <c r="M209" s="33">
        <f t="shared" ca="1" si="44"/>
        <v>-0.69464262032060109</v>
      </c>
      <c r="N209" s="33">
        <f t="shared" ca="1" si="45"/>
        <v>0</v>
      </c>
      <c r="O209" s="92">
        <f t="shared" ca="1" si="46"/>
        <v>0</v>
      </c>
      <c r="P209" s="33">
        <f t="shared" ca="1" si="47"/>
        <v>0</v>
      </c>
      <c r="Q209" s="33">
        <f t="shared" ca="1" si="48"/>
        <v>0</v>
      </c>
      <c r="R209" s="20">
        <f t="shared" ca="1" si="49"/>
        <v>0.69464262032060109</v>
      </c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</row>
    <row r="210" spans="1:35" x14ac:dyDescent="0.2">
      <c r="A210" s="89"/>
      <c r="B210" s="89"/>
      <c r="C210" s="89"/>
      <c r="D210" s="91">
        <f t="shared" si="35"/>
        <v>0</v>
      </c>
      <c r="E210" s="91">
        <f t="shared" si="36"/>
        <v>0</v>
      </c>
      <c r="F210" s="33">
        <f t="shared" si="37"/>
        <v>0</v>
      </c>
      <c r="G210" s="33">
        <f t="shared" si="38"/>
        <v>0</v>
      </c>
      <c r="H210" s="33">
        <f t="shared" si="39"/>
        <v>0</v>
      </c>
      <c r="I210" s="33">
        <f t="shared" si="40"/>
        <v>0</v>
      </c>
      <c r="J210" s="33">
        <f t="shared" si="41"/>
        <v>0</v>
      </c>
      <c r="K210" s="33">
        <f t="shared" si="42"/>
        <v>0</v>
      </c>
      <c r="L210" s="33">
        <f t="shared" si="43"/>
        <v>0</v>
      </c>
      <c r="M210" s="33">
        <f t="shared" ca="1" si="44"/>
        <v>-0.69464262032060109</v>
      </c>
      <c r="N210" s="33">
        <f t="shared" ca="1" si="45"/>
        <v>0</v>
      </c>
      <c r="O210" s="92">
        <f t="shared" ca="1" si="46"/>
        <v>0</v>
      </c>
      <c r="P210" s="33">
        <f t="shared" ca="1" si="47"/>
        <v>0</v>
      </c>
      <c r="Q210" s="33">
        <f t="shared" ca="1" si="48"/>
        <v>0</v>
      </c>
      <c r="R210" s="20">
        <f t="shared" ca="1" si="49"/>
        <v>0.69464262032060109</v>
      </c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</row>
    <row r="211" spans="1:35" x14ac:dyDescent="0.2">
      <c r="A211" s="89"/>
      <c r="B211" s="89"/>
      <c r="C211" s="89"/>
      <c r="D211" s="91">
        <f t="shared" si="35"/>
        <v>0</v>
      </c>
      <c r="E211" s="91">
        <f t="shared" si="36"/>
        <v>0</v>
      </c>
      <c r="F211" s="33">
        <f t="shared" si="37"/>
        <v>0</v>
      </c>
      <c r="G211" s="33">
        <f t="shared" si="38"/>
        <v>0</v>
      </c>
      <c r="H211" s="33">
        <f t="shared" si="39"/>
        <v>0</v>
      </c>
      <c r="I211" s="33">
        <f t="shared" si="40"/>
        <v>0</v>
      </c>
      <c r="J211" s="33">
        <f t="shared" si="41"/>
        <v>0</v>
      </c>
      <c r="K211" s="33">
        <f t="shared" si="42"/>
        <v>0</v>
      </c>
      <c r="L211" s="33">
        <f t="shared" si="43"/>
        <v>0</v>
      </c>
      <c r="M211" s="33">
        <f t="shared" ca="1" si="44"/>
        <v>-0.69464262032060109</v>
      </c>
      <c r="N211" s="33">
        <f t="shared" ca="1" si="45"/>
        <v>0</v>
      </c>
      <c r="O211" s="92">
        <f t="shared" ca="1" si="46"/>
        <v>0</v>
      </c>
      <c r="P211" s="33">
        <f t="shared" ca="1" si="47"/>
        <v>0</v>
      </c>
      <c r="Q211" s="33">
        <f t="shared" ca="1" si="48"/>
        <v>0</v>
      </c>
      <c r="R211" s="20">
        <f t="shared" ca="1" si="49"/>
        <v>0.69464262032060109</v>
      </c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</row>
    <row r="212" spans="1:35" x14ac:dyDescent="0.2">
      <c r="A212" s="89"/>
      <c r="B212" s="89"/>
      <c r="C212" s="89"/>
      <c r="D212" s="91">
        <f t="shared" si="35"/>
        <v>0</v>
      </c>
      <c r="E212" s="91">
        <f t="shared" si="36"/>
        <v>0</v>
      </c>
      <c r="F212" s="33">
        <f t="shared" si="37"/>
        <v>0</v>
      </c>
      <c r="G212" s="33">
        <f t="shared" si="38"/>
        <v>0</v>
      </c>
      <c r="H212" s="33">
        <f t="shared" si="39"/>
        <v>0</v>
      </c>
      <c r="I212" s="33">
        <f t="shared" si="40"/>
        <v>0</v>
      </c>
      <c r="J212" s="33">
        <f t="shared" si="41"/>
        <v>0</v>
      </c>
      <c r="K212" s="33">
        <f t="shared" si="42"/>
        <v>0</v>
      </c>
      <c r="L212" s="33">
        <f t="shared" si="43"/>
        <v>0</v>
      </c>
      <c r="M212" s="33">
        <f t="shared" ca="1" si="44"/>
        <v>-0.69464262032060109</v>
      </c>
      <c r="N212" s="33">
        <f t="shared" ca="1" si="45"/>
        <v>0</v>
      </c>
      <c r="O212" s="92">
        <f t="shared" ca="1" si="46"/>
        <v>0</v>
      </c>
      <c r="P212" s="33">
        <f t="shared" ca="1" si="47"/>
        <v>0</v>
      </c>
      <c r="Q212" s="33">
        <f t="shared" ca="1" si="48"/>
        <v>0</v>
      </c>
      <c r="R212" s="20">
        <f t="shared" ca="1" si="49"/>
        <v>0.69464262032060109</v>
      </c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</row>
    <row r="213" spans="1:35" x14ac:dyDescent="0.2">
      <c r="A213" s="89"/>
      <c r="B213" s="89"/>
      <c r="C213" s="89"/>
      <c r="D213" s="91">
        <f t="shared" ref="D213:D276" si="50">A213/A$18</f>
        <v>0</v>
      </c>
      <c r="E213" s="91">
        <f t="shared" ref="E213:E276" si="51">B213/B$18</f>
        <v>0</v>
      </c>
      <c r="F213" s="33">
        <f t="shared" ref="F213:F276" si="52">$C213*D213</f>
        <v>0</v>
      </c>
      <c r="G213" s="33">
        <f t="shared" ref="G213:G276" si="53">$C213*E213</f>
        <v>0</v>
      </c>
      <c r="H213" s="33">
        <f t="shared" ref="H213:H276" si="54">C213*D213*D213</f>
        <v>0</v>
      </c>
      <c r="I213" s="33">
        <f t="shared" ref="I213:I276" si="55">C213*D213*D213*D213</f>
        <v>0</v>
      </c>
      <c r="J213" s="33">
        <f t="shared" ref="J213:J276" si="56">C213*D213*D213*D213*D213</f>
        <v>0</v>
      </c>
      <c r="K213" s="33">
        <f t="shared" ref="K213:K276" si="57">C213*E213*D213</f>
        <v>0</v>
      </c>
      <c r="L213" s="33">
        <f t="shared" ref="L213:L276" si="58">C213*E213*D213*D213</f>
        <v>0</v>
      </c>
      <c r="M213" s="33">
        <f t="shared" ref="M213:M276" ca="1" si="59">+E$4+E$5*D213+E$6*D213^2</f>
        <v>-0.69464262032060109</v>
      </c>
      <c r="N213" s="33">
        <f t="shared" ref="N213:N276" ca="1" si="60">C213*(M213-E213)^2</f>
        <v>0</v>
      </c>
      <c r="O213" s="92">
        <f t="shared" ref="O213:O276" ca="1" si="61">(C213*O$1-O$2*F213+O$3*H213)^2</f>
        <v>0</v>
      </c>
      <c r="P213" s="33">
        <f t="shared" ref="P213:P276" ca="1" si="62">(-C213*O$2+O$4*F213-O$5*H213)^2</f>
        <v>0</v>
      </c>
      <c r="Q213" s="33">
        <f t="shared" ref="Q213:Q276" ca="1" si="63">+(C213*O$3-F213*O$5+H213*O$6)^2</f>
        <v>0</v>
      </c>
      <c r="R213" s="20">
        <f t="shared" ref="R213:R276" ca="1" si="64">+E213-M213</f>
        <v>0.69464262032060109</v>
      </c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</row>
    <row r="214" spans="1:35" x14ac:dyDescent="0.2">
      <c r="A214" s="89"/>
      <c r="B214" s="89"/>
      <c r="C214" s="89"/>
      <c r="D214" s="91">
        <f t="shared" si="50"/>
        <v>0</v>
      </c>
      <c r="E214" s="91">
        <f t="shared" si="51"/>
        <v>0</v>
      </c>
      <c r="F214" s="33">
        <f t="shared" si="52"/>
        <v>0</v>
      </c>
      <c r="G214" s="33">
        <f t="shared" si="53"/>
        <v>0</v>
      </c>
      <c r="H214" s="33">
        <f t="shared" si="54"/>
        <v>0</v>
      </c>
      <c r="I214" s="33">
        <f t="shared" si="55"/>
        <v>0</v>
      </c>
      <c r="J214" s="33">
        <f t="shared" si="56"/>
        <v>0</v>
      </c>
      <c r="K214" s="33">
        <f t="shared" si="57"/>
        <v>0</v>
      </c>
      <c r="L214" s="33">
        <f t="shared" si="58"/>
        <v>0</v>
      </c>
      <c r="M214" s="33">
        <f t="shared" ca="1" si="59"/>
        <v>-0.69464262032060109</v>
      </c>
      <c r="N214" s="33">
        <f t="shared" ca="1" si="60"/>
        <v>0</v>
      </c>
      <c r="O214" s="92">
        <f t="shared" ca="1" si="61"/>
        <v>0</v>
      </c>
      <c r="P214" s="33">
        <f t="shared" ca="1" si="62"/>
        <v>0</v>
      </c>
      <c r="Q214" s="33">
        <f t="shared" ca="1" si="63"/>
        <v>0</v>
      </c>
      <c r="R214" s="20">
        <f t="shared" ca="1" si="64"/>
        <v>0.69464262032060109</v>
      </c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</row>
    <row r="215" spans="1:35" x14ac:dyDescent="0.2">
      <c r="A215" s="89"/>
      <c r="B215" s="89"/>
      <c r="C215" s="89"/>
      <c r="D215" s="91">
        <f t="shared" si="50"/>
        <v>0</v>
      </c>
      <c r="E215" s="91">
        <f t="shared" si="51"/>
        <v>0</v>
      </c>
      <c r="F215" s="33">
        <f t="shared" si="52"/>
        <v>0</v>
      </c>
      <c r="G215" s="33">
        <f t="shared" si="53"/>
        <v>0</v>
      </c>
      <c r="H215" s="33">
        <f t="shared" si="54"/>
        <v>0</v>
      </c>
      <c r="I215" s="33">
        <f t="shared" si="55"/>
        <v>0</v>
      </c>
      <c r="J215" s="33">
        <f t="shared" si="56"/>
        <v>0</v>
      </c>
      <c r="K215" s="33">
        <f t="shared" si="57"/>
        <v>0</v>
      </c>
      <c r="L215" s="33">
        <f t="shared" si="58"/>
        <v>0</v>
      </c>
      <c r="M215" s="33">
        <f t="shared" ca="1" si="59"/>
        <v>-0.69464262032060109</v>
      </c>
      <c r="N215" s="33">
        <f t="shared" ca="1" si="60"/>
        <v>0</v>
      </c>
      <c r="O215" s="92">
        <f t="shared" ca="1" si="61"/>
        <v>0</v>
      </c>
      <c r="P215" s="33">
        <f t="shared" ca="1" si="62"/>
        <v>0</v>
      </c>
      <c r="Q215" s="33">
        <f t="shared" ca="1" si="63"/>
        <v>0</v>
      </c>
      <c r="R215" s="20">
        <f t="shared" ca="1" si="64"/>
        <v>0.69464262032060109</v>
      </c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</row>
    <row r="216" spans="1:35" x14ac:dyDescent="0.2">
      <c r="A216" s="89"/>
      <c r="B216" s="89"/>
      <c r="C216" s="89"/>
      <c r="D216" s="91">
        <f t="shared" si="50"/>
        <v>0</v>
      </c>
      <c r="E216" s="91">
        <f t="shared" si="51"/>
        <v>0</v>
      </c>
      <c r="F216" s="33">
        <f t="shared" si="52"/>
        <v>0</v>
      </c>
      <c r="G216" s="33">
        <f t="shared" si="53"/>
        <v>0</v>
      </c>
      <c r="H216" s="33">
        <f t="shared" si="54"/>
        <v>0</v>
      </c>
      <c r="I216" s="33">
        <f t="shared" si="55"/>
        <v>0</v>
      </c>
      <c r="J216" s="33">
        <f t="shared" si="56"/>
        <v>0</v>
      </c>
      <c r="K216" s="33">
        <f t="shared" si="57"/>
        <v>0</v>
      </c>
      <c r="L216" s="33">
        <f t="shared" si="58"/>
        <v>0</v>
      </c>
      <c r="M216" s="33">
        <f t="shared" ca="1" si="59"/>
        <v>-0.69464262032060109</v>
      </c>
      <c r="N216" s="33">
        <f t="shared" ca="1" si="60"/>
        <v>0</v>
      </c>
      <c r="O216" s="92">
        <f t="shared" ca="1" si="61"/>
        <v>0</v>
      </c>
      <c r="P216" s="33">
        <f t="shared" ca="1" si="62"/>
        <v>0</v>
      </c>
      <c r="Q216" s="33">
        <f t="shared" ca="1" si="63"/>
        <v>0</v>
      </c>
      <c r="R216" s="20">
        <f t="shared" ca="1" si="64"/>
        <v>0.69464262032060109</v>
      </c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</row>
    <row r="217" spans="1:35" x14ac:dyDescent="0.2">
      <c r="A217" s="89"/>
      <c r="B217" s="89"/>
      <c r="C217" s="89"/>
      <c r="D217" s="91">
        <f t="shared" si="50"/>
        <v>0</v>
      </c>
      <c r="E217" s="91">
        <f t="shared" si="51"/>
        <v>0</v>
      </c>
      <c r="F217" s="33">
        <f t="shared" si="52"/>
        <v>0</v>
      </c>
      <c r="G217" s="33">
        <f t="shared" si="53"/>
        <v>0</v>
      </c>
      <c r="H217" s="33">
        <f t="shared" si="54"/>
        <v>0</v>
      </c>
      <c r="I217" s="33">
        <f t="shared" si="55"/>
        <v>0</v>
      </c>
      <c r="J217" s="33">
        <f t="shared" si="56"/>
        <v>0</v>
      </c>
      <c r="K217" s="33">
        <f t="shared" si="57"/>
        <v>0</v>
      </c>
      <c r="L217" s="33">
        <f t="shared" si="58"/>
        <v>0</v>
      </c>
      <c r="M217" s="33">
        <f t="shared" ca="1" si="59"/>
        <v>-0.69464262032060109</v>
      </c>
      <c r="N217" s="33">
        <f t="shared" ca="1" si="60"/>
        <v>0</v>
      </c>
      <c r="O217" s="92">
        <f t="shared" ca="1" si="61"/>
        <v>0</v>
      </c>
      <c r="P217" s="33">
        <f t="shared" ca="1" si="62"/>
        <v>0</v>
      </c>
      <c r="Q217" s="33">
        <f t="shared" ca="1" si="63"/>
        <v>0</v>
      </c>
      <c r="R217" s="20">
        <f t="shared" ca="1" si="64"/>
        <v>0.69464262032060109</v>
      </c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</row>
    <row r="218" spans="1:35" x14ac:dyDescent="0.2">
      <c r="A218" s="89"/>
      <c r="B218" s="89"/>
      <c r="C218" s="89"/>
      <c r="D218" s="91">
        <f t="shared" si="50"/>
        <v>0</v>
      </c>
      <c r="E218" s="91">
        <f t="shared" si="51"/>
        <v>0</v>
      </c>
      <c r="F218" s="33">
        <f t="shared" si="52"/>
        <v>0</v>
      </c>
      <c r="G218" s="33">
        <f t="shared" si="53"/>
        <v>0</v>
      </c>
      <c r="H218" s="33">
        <f t="shared" si="54"/>
        <v>0</v>
      </c>
      <c r="I218" s="33">
        <f t="shared" si="55"/>
        <v>0</v>
      </c>
      <c r="J218" s="33">
        <f t="shared" si="56"/>
        <v>0</v>
      </c>
      <c r="K218" s="33">
        <f t="shared" si="57"/>
        <v>0</v>
      </c>
      <c r="L218" s="33">
        <f t="shared" si="58"/>
        <v>0</v>
      </c>
      <c r="M218" s="33">
        <f t="shared" ca="1" si="59"/>
        <v>-0.69464262032060109</v>
      </c>
      <c r="N218" s="33">
        <f t="shared" ca="1" si="60"/>
        <v>0</v>
      </c>
      <c r="O218" s="92">
        <f t="shared" ca="1" si="61"/>
        <v>0</v>
      </c>
      <c r="P218" s="33">
        <f t="shared" ca="1" si="62"/>
        <v>0</v>
      </c>
      <c r="Q218" s="33">
        <f t="shared" ca="1" si="63"/>
        <v>0</v>
      </c>
      <c r="R218" s="20">
        <f t="shared" ca="1" si="64"/>
        <v>0.69464262032060109</v>
      </c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</row>
    <row r="219" spans="1:35" x14ac:dyDescent="0.2">
      <c r="A219" s="89"/>
      <c r="B219" s="89"/>
      <c r="C219" s="89"/>
      <c r="D219" s="91">
        <f t="shared" si="50"/>
        <v>0</v>
      </c>
      <c r="E219" s="91">
        <f t="shared" si="51"/>
        <v>0</v>
      </c>
      <c r="F219" s="33">
        <f t="shared" si="52"/>
        <v>0</v>
      </c>
      <c r="G219" s="33">
        <f t="shared" si="53"/>
        <v>0</v>
      </c>
      <c r="H219" s="33">
        <f t="shared" si="54"/>
        <v>0</v>
      </c>
      <c r="I219" s="33">
        <f t="shared" si="55"/>
        <v>0</v>
      </c>
      <c r="J219" s="33">
        <f t="shared" si="56"/>
        <v>0</v>
      </c>
      <c r="K219" s="33">
        <f t="shared" si="57"/>
        <v>0</v>
      </c>
      <c r="L219" s="33">
        <f t="shared" si="58"/>
        <v>0</v>
      </c>
      <c r="M219" s="33">
        <f t="shared" ca="1" si="59"/>
        <v>-0.69464262032060109</v>
      </c>
      <c r="N219" s="33">
        <f t="shared" ca="1" si="60"/>
        <v>0</v>
      </c>
      <c r="O219" s="92">
        <f t="shared" ca="1" si="61"/>
        <v>0</v>
      </c>
      <c r="P219" s="33">
        <f t="shared" ca="1" si="62"/>
        <v>0</v>
      </c>
      <c r="Q219" s="33">
        <f t="shared" ca="1" si="63"/>
        <v>0</v>
      </c>
      <c r="R219" s="20">
        <f t="shared" ca="1" si="64"/>
        <v>0.69464262032060109</v>
      </c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</row>
    <row r="220" spans="1:35" x14ac:dyDescent="0.2">
      <c r="A220" s="89"/>
      <c r="B220" s="89"/>
      <c r="C220" s="89"/>
      <c r="D220" s="91">
        <f t="shared" si="50"/>
        <v>0</v>
      </c>
      <c r="E220" s="91">
        <f t="shared" si="51"/>
        <v>0</v>
      </c>
      <c r="F220" s="33">
        <f t="shared" si="52"/>
        <v>0</v>
      </c>
      <c r="G220" s="33">
        <f t="shared" si="53"/>
        <v>0</v>
      </c>
      <c r="H220" s="33">
        <f t="shared" si="54"/>
        <v>0</v>
      </c>
      <c r="I220" s="33">
        <f t="shared" si="55"/>
        <v>0</v>
      </c>
      <c r="J220" s="33">
        <f t="shared" si="56"/>
        <v>0</v>
      </c>
      <c r="K220" s="33">
        <f t="shared" si="57"/>
        <v>0</v>
      </c>
      <c r="L220" s="33">
        <f t="shared" si="58"/>
        <v>0</v>
      </c>
      <c r="M220" s="33">
        <f t="shared" ca="1" si="59"/>
        <v>-0.69464262032060109</v>
      </c>
      <c r="N220" s="33">
        <f t="shared" ca="1" si="60"/>
        <v>0</v>
      </c>
      <c r="O220" s="92">
        <f t="shared" ca="1" si="61"/>
        <v>0</v>
      </c>
      <c r="P220" s="33">
        <f t="shared" ca="1" si="62"/>
        <v>0</v>
      </c>
      <c r="Q220" s="33">
        <f t="shared" ca="1" si="63"/>
        <v>0</v>
      </c>
      <c r="R220" s="20">
        <f t="shared" ca="1" si="64"/>
        <v>0.69464262032060109</v>
      </c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</row>
    <row r="221" spans="1:35" x14ac:dyDescent="0.2">
      <c r="A221" s="89"/>
      <c r="B221" s="89"/>
      <c r="C221" s="89"/>
      <c r="D221" s="91">
        <f t="shared" si="50"/>
        <v>0</v>
      </c>
      <c r="E221" s="91">
        <f t="shared" si="51"/>
        <v>0</v>
      </c>
      <c r="F221" s="33">
        <f t="shared" si="52"/>
        <v>0</v>
      </c>
      <c r="G221" s="33">
        <f t="shared" si="53"/>
        <v>0</v>
      </c>
      <c r="H221" s="33">
        <f t="shared" si="54"/>
        <v>0</v>
      </c>
      <c r="I221" s="33">
        <f t="shared" si="55"/>
        <v>0</v>
      </c>
      <c r="J221" s="33">
        <f t="shared" si="56"/>
        <v>0</v>
      </c>
      <c r="K221" s="33">
        <f t="shared" si="57"/>
        <v>0</v>
      </c>
      <c r="L221" s="33">
        <f t="shared" si="58"/>
        <v>0</v>
      </c>
      <c r="M221" s="33">
        <f t="shared" ca="1" si="59"/>
        <v>-0.69464262032060109</v>
      </c>
      <c r="N221" s="33">
        <f t="shared" ca="1" si="60"/>
        <v>0</v>
      </c>
      <c r="O221" s="92">
        <f t="shared" ca="1" si="61"/>
        <v>0</v>
      </c>
      <c r="P221" s="33">
        <f t="shared" ca="1" si="62"/>
        <v>0</v>
      </c>
      <c r="Q221" s="33">
        <f t="shared" ca="1" si="63"/>
        <v>0</v>
      </c>
      <c r="R221" s="20">
        <f t="shared" ca="1" si="64"/>
        <v>0.69464262032060109</v>
      </c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</row>
    <row r="222" spans="1:35" x14ac:dyDescent="0.2">
      <c r="A222" s="89"/>
      <c r="B222" s="89"/>
      <c r="C222" s="89"/>
      <c r="D222" s="91">
        <f t="shared" si="50"/>
        <v>0</v>
      </c>
      <c r="E222" s="91">
        <f t="shared" si="51"/>
        <v>0</v>
      </c>
      <c r="F222" s="33">
        <f t="shared" si="52"/>
        <v>0</v>
      </c>
      <c r="G222" s="33">
        <f t="shared" si="53"/>
        <v>0</v>
      </c>
      <c r="H222" s="33">
        <f t="shared" si="54"/>
        <v>0</v>
      </c>
      <c r="I222" s="33">
        <f t="shared" si="55"/>
        <v>0</v>
      </c>
      <c r="J222" s="33">
        <f t="shared" si="56"/>
        <v>0</v>
      </c>
      <c r="K222" s="33">
        <f t="shared" si="57"/>
        <v>0</v>
      </c>
      <c r="L222" s="33">
        <f t="shared" si="58"/>
        <v>0</v>
      </c>
      <c r="M222" s="33">
        <f t="shared" ca="1" si="59"/>
        <v>-0.69464262032060109</v>
      </c>
      <c r="N222" s="33">
        <f t="shared" ca="1" si="60"/>
        <v>0</v>
      </c>
      <c r="O222" s="92">
        <f t="shared" ca="1" si="61"/>
        <v>0</v>
      </c>
      <c r="P222" s="33">
        <f t="shared" ca="1" si="62"/>
        <v>0</v>
      </c>
      <c r="Q222" s="33">
        <f t="shared" ca="1" si="63"/>
        <v>0</v>
      </c>
      <c r="R222" s="20">
        <f t="shared" ca="1" si="64"/>
        <v>0.69464262032060109</v>
      </c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</row>
    <row r="223" spans="1:35" x14ac:dyDescent="0.2">
      <c r="A223" s="89"/>
      <c r="B223" s="89"/>
      <c r="C223" s="89"/>
      <c r="D223" s="91">
        <f t="shared" si="50"/>
        <v>0</v>
      </c>
      <c r="E223" s="91">
        <f t="shared" si="51"/>
        <v>0</v>
      </c>
      <c r="F223" s="33">
        <f t="shared" si="52"/>
        <v>0</v>
      </c>
      <c r="G223" s="33">
        <f t="shared" si="53"/>
        <v>0</v>
      </c>
      <c r="H223" s="33">
        <f t="shared" si="54"/>
        <v>0</v>
      </c>
      <c r="I223" s="33">
        <f t="shared" si="55"/>
        <v>0</v>
      </c>
      <c r="J223" s="33">
        <f t="shared" si="56"/>
        <v>0</v>
      </c>
      <c r="K223" s="33">
        <f t="shared" si="57"/>
        <v>0</v>
      </c>
      <c r="L223" s="33">
        <f t="shared" si="58"/>
        <v>0</v>
      </c>
      <c r="M223" s="33">
        <f t="shared" ca="1" si="59"/>
        <v>-0.69464262032060109</v>
      </c>
      <c r="N223" s="33">
        <f t="shared" ca="1" si="60"/>
        <v>0</v>
      </c>
      <c r="O223" s="92">
        <f t="shared" ca="1" si="61"/>
        <v>0</v>
      </c>
      <c r="P223" s="33">
        <f t="shared" ca="1" si="62"/>
        <v>0</v>
      </c>
      <c r="Q223" s="33">
        <f t="shared" ca="1" si="63"/>
        <v>0</v>
      </c>
      <c r="R223" s="20">
        <f t="shared" ca="1" si="64"/>
        <v>0.69464262032060109</v>
      </c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</row>
    <row r="224" spans="1:35" x14ac:dyDescent="0.2">
      <c r="A224" s="89"/>
      <c r="B224" s="89"/>
      <c r="C224" s="89"/>
      <c r="D224" s="91">
        <f t="shared" si="50"/>
        <v>0</v>
      </c>
      <c r="E224" s="91">
        <f t="shared" si="51"/>
        <v>0</v>
      </c>
      <c r="F224" s="33">
        <f t="shared" si="52"/>
        <v>0</v>
      </c>
      <c r="G224" s="33">
        <f t="shared" si="53"/>
        <v>0</v>
      </c>
      <c r="H224" s="33">
        <f t="shared" si="54"/>
        <v>0</v>
      </c>
      <c r="I224" s="33">
        <f t="shared" si="55"/>
        <v>0</v>
      </c>
      <c r="J224" s="33">
        <f t="shared" si="56"/>
        <v>0</v>
      </c>
      <c r="K224" s="33">
        <f t="shared" si="57"/>
        <v>0</v>
      </c>
      <c r="L224" s="33">
        <f t="shared" si="58"/>
        <v>0</v>
      </c>
      <c r="M224" s="33">
        <f t="shared" ca="1" si="59"/>
        <v>-0.69464262032060109</v>
      </c>
      <c r="N224" s="33">
        <f t="shared" ca="1" si="60"/>
        <v>0</v>
      </c>
      <c r="O224" s="92">
        <f t="shared" ca="1" si="61"/>
        <v>0</v>
      </c>
      <c r="P224" s="33">
        <f t="shared" ca="1" si="62"/>
        <v>0</v>
      </c>
      <c r="Q224" s="33">
        <f t="shared" ca="1" si="63"/>
        <v>0</v>
      </c>
      <c r="R224" s="20">
        <f t="shared" ca="1" si="64"/>
        <v>0.69464262032060109</v>
      </c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</row>
    <row r="225" spans="1:35" x14ac:dyDescent="0.2">
      <c r="A225" s="89"/>
      <c r="B225" s="89"/>
      <c r="C225" s="89"/>
      <c r="D225" s="91">
        <f t="shared" si="50"/>
        <v>0</v>
      </c>
      <c r="E225" s="91">
        <f t="shared" si="51"/>
        <v>0</v>
      </c>
      <c r="F225" s="33">
        <f t="shared" si="52"/>
        <v>0</v>
      </c>
      <c r="G225" s="33">
        <f t="shared" si="53"/>
        <v>0</v>
      </c>
      <c r="H225" s="33">
        <f t="shared" si="54"/>
        <v>0</v>
      </c>
      <c r="I225" s="33">
        <f t="shared" si="55"/>
        <v>0</v>
      </c>
      <c r="J225" s="33">
        <f t="shared" si="56"/>
        <v>0</v>
      </c>
      <c r="K225" s="33">
        <f t="shared" si="57"/>
        <v>0</v>
      </c>
      <c r="L225" s="33">
        <f t="shared" si="58"/>
        <v>0</v>
      </c>
      <c r="M225" s="33">
        <f t="shared" ca="1" si="59"/>
        <v>-0.69464262032060109</v>
      </c>
      <c r="N225" s="33">
        <f t="shared" ca="1" si="60"/>
        <v>0</v>
      </c>
      <c r="O225" s="92">
        <f t="shared" ca="1" si="61"/>
        <v>0</v>
      </c>
      <c r="P225" s="33">
        <f t="shared" ca="1" si="62"/>
        <v>0</v>
      </c>
      <c r="Q225" s="33">
        <f t="shared" ca="1" si="63"/>
        <v>0</v>
      </c>
      <c r="R225" s="20">
        <f t="shared" ca="1" si="64"/>
        <v>0.69464262032060109</v>
      </c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</row>
    <row r="226" spans="1:35" x14ac:dyDescent="0.2">
      <c r="A226" s="89"/>
      <c r="B226" s="89"/>
      <c r="C226" s="89"/>
      <c r="D226" s="91">
        <f t="shared" si="50"/>
        <v>0</v>
      </c>
      <c r="E226" s="91">
        <f t="shared" si="51"/>
        <v>0</v>
      </c>
      <c r="F226" s="33">
        <f t="shared" si="52"/>
        <v>0</v>
      </c>
      <c r="G226" s="33">
        <f t="shared" si="53"/>
        <v>0</v>
      </c>
      <c r="H226" s="33">
        <f t="shared" si="54"/>
        <v>0</v>
      </c>
      <c r="I226" s="33">
        <f t="shared" si="55"/>
        <v>0</v>
      </c>
      <c r="J226" s="33">
        <f t="shared" si="56"/>
        <v>0</v>
      </c>
      <c r="K226" s="33">
        <f t="shared" si="57"/>
        <v>0</v>
      </c>
      <c r="L226" s="33">
        <f t="shared" si="58"/>
        <v>0</v>
      </c>
      <c r="M226" s="33">
        <f t="shared" ca="1" si="59"/>
        <v>-0.69464262032060109</v>
      </c>
      <c r="N226" s="33">
        <f t="shared" ca="1" si="60"/>
        <v>0</v>
      </c>
      <c r="O226" s="92">
        <f t="shared" ca="1" si="61"/>
        <v>0</v>
      </c>
      <c r="P226" s="33">
        <f t="shared" ca="1" si="62"/>
        <v>0</v>
      </c>
      <c r="Q226" s="33">
        <f t="shared" ca="1" si="63"/>
        <v>0</v>
      </c>
      <c r="R226" s="20">
        <f t="shared" ca="1" si="64"/>
        <v>0.69464262032060109</v>
      </c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</row>
    <row r="227" spans="1:35" x14ac:dyDescent="0.2">
      <c r="A227" s="89"/>
      <c r="B227" s="89"/>
      <c r="C227" s="89"/>
      <c r="D227" s="91">
        <f t="shared" si="50"/>
        <v>0</v>
      </c>
      <c r="E227" s="91">
        <f t="shared" si="51"/>
        <v>0</v>
      </c>
      <c r="F227" s="33">
        <f t="shared" si="52"/>
        <v>0</v>
      </c>
      <c r="G227" s="33">
        <f t="shared" si="53"/>
        <v>0</v>
      </c>
      <c r="H227" s="33">
        <f t="shared" si="54"/>
        <v>0</v>
      </c>
      <c r="I227" s="33">
        <f t="shared" si="55"/>
        <v>0</v>
      </c>
      <c r="J227" s="33">
        <f t="shared" si="56"/>
        <v>0</v>
      </c>
      <c r="K227" s="33">
        <f t="shared" si="57"/>
        <v>0</v>
      </c>
      <c r="L227" s="33">
        <f t="shared" si="58"/>
        <v>0</v>
      </c>
      <c r="M227" s="33">
        <f t="shared" ca="1" si="59"/>
        <v>-0.69464262032060109</v>
      </c>
      <c r="N227" s="33">
        <f t="shared" ca="1" si="60"/>
        <v>0</v>
      </c>
      <c r="O227" s="92">
        <f t="shared" ca="1" si="61"/>
        <v>0</v>
      </c>
      <c r="P227" s="33">
        <f t="shared" ca="1" si="62"/>
        <v>0</v>
      </c>
      <c r="Q227" s="33">
        <f t="shared" ca="1" si="63"/>
        <v>0</v>
      </c>
      <c r="R227" s="20">
        <f t="shared" ca="1" si="64"/>
        <v>0.69464262032060109</v>
      </c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</row>
    <row r="228" spans="1:35" x14ac:dyDescent="0.2">
      <c r="A228" s="89"/>
      <c r="B228" s="89"/>
      <c r="C228" s="89"/>
      <c r="D228" s="91">
        <f t="shared" si="50"/>
        <v>0</v>
      </c>
      <c r="E228" s="91">
        <f t="shared" si="51"/>
        <v>0</v>
      </c>
      <c r="F228" s="33">
        <f t="shared" si="52"/>
        <v>0</v>
      </c>
      <c r="G228" s="33">
        <f t="shared" si="53"/>
        <v>0</v>
      </c>
      <c r="H228" s="33">
        <f t="shared" si="54"/>
        <v>0</v>
      </c>
      <c r="I228" s="33">
        <f t="shared" si="55"/>
        <v>0</v>
      </c>
      <c r="J228" s="33">
        <f t="shared" si="56"/>
        <v>0</v>
      </c>
      <c r="K228" s="33">
        <f t="shared" si="57"/>
        <v>0</v>
      </c>
      <c r="L228" s="33">
        <f t="shared" si="58"/>
        <v>0</v>
      </c>
      <c r="M228" s="33">
        <f t="shared" ca="1" si="59"/>
        <v>-0.69464262032060109</v>
      </c>
      <c r="N228" s="33">
        <f t="shared" ca="1" si="60"/>
        <v>0</v>
      </c>
      <c r="O228" s="92">
        <f t="shared" ca="1" si="61"/>
        <v>0</v>
      </c>
      <c r="P228" s="33">
        <f t="shared" ca="1" si="62"/>
        <v>0</v>
      </c>
      <c r="Q228" s="33">
        <f t="shared" ca="1" si="63"/>
        <v>0</v>
      </c>
      <c r="R228" s="20">
        <f t="shared" ca="1" si="64"/>
        <v>0.69464262032060109</v>
      </c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</row>
    <row r="229" spans="1:35" x14ac:dyDescent="0.2">
      <c r="A229" s="89"/>
      <c r="B229" s="89"/>
      <c r="C229" s="89"/>
      <c r="D229" s="91">
        <f t="shared" si="50"/>
        <v>0</v>
      </c>
      <c r="E229" s="91">
        <f t="shared" si="51"/>
        <v>0</v>
      </c>
      <c r="F229" s="33">
        <f t="shared" si="52"/>
        <v>0</v>
      </c>
      <c r="G229" s="33">
        <f t="shared" si="53"/>
        <v>0</v>
      </c>
      <c r="H229" s="33">
        <f t="shared" si="54"/>
        <v>0</v>
      </c>
      <c r="I229" s="33">
        <f t="shared" si="55"/>
        <v>0</v>
      </c>
      <c r="J229" s="33">
        <f t="shared" si="56"/>
        <v>0</v>
      </c>
      <c r="K229" s="33">
        <f t="shared" si="57"/>
        <v>0</v>
      </c>
      <c r="L229" s="33">
        <f t="shared" si="58"/>
        <v>0</v>
      </c>
      <c r="M229" s="33">
        <f t="shared" ca="1" si="59"/>
        <v>-0.69464262032060109</v>
      </c>
      <c r="N229" s="33">
        <f t="shared" ca="1" si="60"/>
        <v>0</v>
      </c>
      <c r="O229" s="92">
        <f t="shared" ca="1" si="61"/>
        <v>0</v>
      </c>
      <c r="P229" s="33">
        <f t="shared" ca="1" si="62"/>
        <v>0</v>
      </c>
      <c r="Q229" s="33">
        <f t="shared" ca="1" si="63"/>
        <v>0</v>
      </c>
      <c r="R229" s="20">
        <f t="shared" ca="1" si="64"/>
        <v>0.69464262032060109</v>
      </c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</row>
    <row r="230" spans="1:35" x14ac:dyDescent="0.2">
      <c r="A230" s="89"/>
      <c r="B230" s="89"/>
      <c r="C230" s="89"/>
      <c r="D230" s="91">
        <f t="shared" si="50"/>
        <v>0</v>
      </c>
      <c r="E230" s="91">
        <f t="shared" si="51"/>
        <v>0</v>
      </c>
      <c r="F230" s="33">
        <f t="shared" si="52"/>
        <v>0</v>
      </c>
      <c r="G230" s="33">
        <f t="shared" si="53"/>
        <v>0</v>
      </c>
      <c r="H230" s="33">
        <f t="shared" si="54"/>
        <v>0</v>
      </c>
      <c r="I230" s="33">
        <f t="shared" si="55"/>
        <v>0</v>
      </c>
      <c r="J230" s="33">
        <f t="shared" si="56"/>
        <v>0</v>
      </c>
      <c r="K230" s="33">
        <f t="shared" si="57"/>
        <v>0</v>
      </c>
      <c r="L230" s="33">
        <f t="shared" si="58"/>
        <v>0</v>
      </c>
      <c r="M230" s="33">
        <f t="shared" ca="1" si="59"/>
        <v>-0.69464262032060109</v>
      </c>
      <c r="N230" s="33">
        <f t="shared" ca="1" si="60"/>
        <v>0</v>
      </c>
      <c r="O230" s="92">
        <f t="shared" ca="1" si="61"/>
        <v>0</v>
      </c>
      <c r="P230" s="33">
        <f t="shared" ca="1" si="62"/>
        <v>0</v>
      </c>
      <c r="Q230" s="33">
        <f t="shared" ca="1" si="63"/>
        <v>0</v>
      </c>
      <c r="R230" s="20">
        <f t="shared" ca="1" si="64"/>
        <v>0.69464262032060109</v>
      </c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</row>
    <row r="231" spans="1:35" x14ac:dyDescent="0.2">
      <c r="A231" s="89"/>
      <c r="B231" s="89"/>
      <c r="C231" s="89"/>
      <c r="D231" s="91">
        <f t="shared" si="50"/>
        <v>0</v>
      </c>
      <c r="E231" s="91">
        <f t="shared" si="51"/>
        <v>0</v>
      </c>
      <c r="F231" s="33">
        <f t="shared" si="52"/>
        <v>0</v>
      </c>
      <c r="G231" s="33">
        <f t="shared" si="53"/>
        <v>0</v>
      </c>
      <c r="H231" s="33">
        <f t="shared" si="54"/>
        <v>0</v>
      </c>
      <c r="I231" s="33">
        <f t="shared" si="55"/>
        <v>0</v>
      </c>
      <c r="J231" s="33">
        <f t="shared" si="56"/>
        <v>0</v>
      </c>
      <c r="K231" s="33">
        <f t="shared" si="57"/>
        <v>0</v>
      </c>
      <c r="L231" s="33">
        <f t="shared" si="58"/>
        <v>0</v>
      </c>
      <c r="M231" s="33">
        <f t="shared" ca="1" si="59"/>
        <v>-0.69464262032060109</v>
      </c>
      <c r="N231" s="33">
        <f t="shared" ca="1" si="60"/>
        <v>0</v>
      </c>
      <c r="O231" s="92">
        <f t="shared" ca="1" si="61"/>
        <v>0</v>
      </c>
      <c r="P231" s="33">
        <f t="shared" ca="1" si="62"/>
        <v>0</v>
      </c>
      <c r="Q231" s="33">
        <f t="shared" ca="1" si="63"/>
        <v>0</v>
      </c>
      <c r="R231" s="20">
        <f t="shared" ca="1" si="64"/>
        <v>0.69464262032060109</v>
      </c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</row>
    <row r="232" spans="1:35" x14ac:dyDescent="0.2">
      <c r="A232" s="89"/>
      <c r="B232" s="89"/>
      <c r="C232" s="89"/>
      <c r="D232" s="91">
        <f t="shared" si="50"/>
        <v>0</v>
      </c>
      <c r="E232" s="91">
        <f t="shared" si="51"/>
        <v>0</v>
      </c>
      <c r="F232" s="33">
        <f t="shared" si="52"/>
        <v>0</v>
      </c>
      <c r="G232" s="33">
        <f t="shared" si="53"/>
        <v>0</v>
      </c>
      <c r="H232" s="33">
        <f t="shared" si="54"/>
        <v>0</v>
      </c>
      <c r="I232" s="33">
        <f t="shared" si="55"/>
        <v>0</v>
      </c>
      <c r="J232" s="33">
        <f t="shared" si="56"/>
        <v>0</v>
      </c>
      <c r="K232" s="33">
        <f t="shared" si="57"/>
        <v>0</v>
      </c>
      <c r="L232" s="33">
        <f t="shared" si="58"/>
        <v>0</v>
      </c>
      <c r="M232" s="33">
        <f t="shared" ca="1" si="59"/>
        <v>-0.69464262032060109</v>
      </c>
      <c r="N232" s="33">
        <f t="shared" ca="1" si="60"/>
        <v>0</v>
      </c>
      <c r="O232" s="92">
        <f t="shared" ca="1" si="61"/>
        <v>0</v>
      </c>
      <c r="P232" s="33">
        <f t="shared" ca="1" si="62"/>
        <v>0</v>
      </c>
      <c r="Q232" s="33">
        <f t="shared" ca="1" si="63"/>
        <v>0</v>
      </c>
      <c r="R232" s="20">
        <f t="shared" ca="1" si="64"/>
        <v>0.69464262032060109</v>
      </c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</row>
    <row r="233" spans="1:35" x14ac:dyDescent="0.2">
      <c r="A233" s="89"/>
      <c r="B233" s="89"/>
      <c r="C233" s="89"/>
      <c r="D233" s="91">
        <f t="shared" si="50"/>
        <v>0</v>
      </c>
      <c r="E233" s="91">
        <f t="shared" si="51"/>
        <v>0</v>
      </c>
      <c r="F233" s="33">
        <f t="shared" si="52"/>
        <v>0</v>
      </c>
      <c r="G233" s="33">
        <f t="shared" si="53"/>
        <v>0</v>
      </c>
      <c r="H233" s="33">
        <f t="shared" si="54"/>
        <v>0</v>
      </c>
      <c r="I233" s="33">
        <f t="shared" si="55"/>
        <v>0</v>
      </c>
      <c r="J233" s="33">
        <f t="shared" si="56"/>
        <v>0</v>
      </c>
      <c r="K233" s="33">
        <f t="shared" si="57"/>
        <v>0</v>
      </c>
      <c r="L233" s="33">
        <f t="shared" si="58"/>
        <v>0</v>
      </c>
      <c r="M233" s="33">
        <f t="shared" ca="1" si="59"/>
        <v>-0.69464262032060109</v>
      </c>
      <c r="N233" s="33">
        <f t="shared" ca="1" si="60"/>
        <v>0</v>
      </c>
      <c r="O233" s="92">
        <f t="shared" ca="1" si="61"/>
        <v>0</v>
      </c>
      <c r="P233" s="33">
        <f t="shared" ca="1" si="62"/>
        <v>0</v>
      </c>
      <c r="Q233" s="33">
        <f t="shared" ca="1" si="63"/>
        <v>0</v>
      </c>
      <c r="R233" s="20">
        <f t="shared" ca="1" si="64"/>
        <v>0.69464262032060109</v>
      </c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</row>
    <row r="234" spans="1:35" x14ac:dyDescent="0.2">
      <c r="A234" s="89"/>
      <c r="B234" s="89"/>
      <c r="C234" s="89"/>
      <c r="D234" s="91">
        <f t="shared" si="50"/>
        <v>0</v>
      </c>
      <c r="E234" s="91">
        <f t="shared" si="51"/>
        <v>0</v>
      </c>
      <c r="F234" s="33">
        <f t="shared" si="52"/>
        <v>0</v>
      </c>
      <c r="G234" s="33">
        <f t="shared" si="53"/>
        <v>0</v>
      </c>
      <c r="H234" s="33">
        <f t="shared" si="54"/>
        <v>0</v>
      </c>
      <c r="I234" s="33">
        <f t="shared" si="55"/>
        <v>0</v>
      </c>
      <c r="J234" s="33">
        <f t="shared" si="56"/>
        <v>0</v>
      </c>
      <c r="K234" s="33">
        <f t="shared" si="57"/>
        <v>0</v>
      </c>
      <c r="L234" s="33">
        <f t="shared" si="58"/>
        <v>0</v>
      </c>
      <c r="M234" s="33">
        <f t="shared" ca="1" si="59"/>
        <v>-0.69464262032060109</v>
      </c>
      <c r="N234" s="33">
        <f t="shared" ca="1" si="60"/>
        <v>0</v>
      </c>
      <c r="O234" s="92">
        <f t="shared" ca="1" si="61"/>
        <v>0</v>
      </c>
      <c r="P234" s="33">
        <f t="shared" ca="1" si="62"/>
        <v>0</v>
      </c>
      <c r="Q234" s="33">
        <f t="shared" ca="1" si="63"/>
        <v>0</v>
      </c>
      <c r="R234" s="20">
        <f t="shared" ca="1" si="64"/>
        <v>0.69464262032060109</v>
      </c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</row>
    <row r="235" spans="1:35" x14ac:dyDescent="0.2">
      <c r="A235" s="89"/>
      <c r="B235" s="89"/>
      <c r="C235" s="89"/>
      <c r="D235" s="91">
        <f t="shared" si="50"/>
        <v>0</v>
      </c>
      <c r="E235" s="91">
        <f t="shared" si="51"/>
        <v>0</v>
      </c>
      <c r="F235" s="33">
        <f t="shared" si="52"/>
        <v>0</v>
      </c>
      <c r="G235" s="33">
        <f t="shared" si="53"/>
        <v>0</v>
      </c>
      <c r="H235" s="33">
        <f t="shared" si="54"/>
        <v>0</v>
      </c>
      <c r="I235" s="33">
        <f t="shared" si="55"/>
        <v>0</v>
      </c>
      <c r="J235" s="33">
        <f t="shared" si="56"/>
        <v>0</v>
      </c>
      <c r="K235" s="33">
        <f t="shared" si="57"/>
        <v>0</v>
      </c>
      <c r="L235" s="33">
        <f t="shared" si="58"/>
        <v>0</v>
      </c>
      <c r="M235" s="33">
        <f t="shared" ca="1" si="59"/>
        <v>-0.69464262032060109</v>
      </c>
      <c r="N235" s="33">
        <f t="shared" ca="1" si="60"/>
        <v>0</v>
      </c>
      <c r="O235" s="92">
        <f t="shared" ca="1" si="61"/>
        <v>0</v>
      </c>
      <c r="P235" s="33">
        <f t="shared" ca="1" si="62"/>
        <v>0</v>
      </c>
      <c r="Q235" s="33">
        <f t="shared" ca="1" si="63"/>
        <v>0</v>
      </c>
      <c r="R235" s="20">
        <f t="shared" ca="1" si="64"/>
        <v>0.69464262032060109</v>
      </c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</row>
    <row r="236" spans="1:35" x14ac:dyDescent="0.2">
      <c r="A236" s="89"/>
      <c r="B236" s="89"/>
      <c r="C236" s="89"/>
      <c r="D236" s="91">
        <f t="shared" si="50"/>
        <v>0</v>
      </c>
      <c r="E236" s="91">
        <f t="shared" si="51"/>
        <v>0</v>
      </c>
      <c r="F236" s="33">
        <f t="shared" si="52"/>
        <v>0</v>
      </c>
      <c r="G236" s="33">
        <f t="shared" si="53"/>
        <v>0</v>
      </c>
      <c r="H236" s="33">
        <f t="shared" si="54"/>
        <v>0</v>
      </c>
      <c r="I236" s="33">
        <f t="shared" si="55"/>
        <v>0</v>
      </c>
      <c r="J236" s="33">
        <f t="shared" si="56"/>
        <v>0</v>
      </c>
      <c r="K236" s="33">
        <f t="shared" si="57"/>
        <v>0</v>
      </c>
      <c r="L236" s="33">
        <f t="shared" si="58"/>
        <v>0</v>
      </c>
      <c r="M236" s="33">
        <f t="shared" ca="1" si="59"/>
        <v>-0.69464262032060109</v>
      </c>
      <c r="N236" s="33">
        <f t="shared" ca="1" si="60"/>
        <v>0</v>
      </c>
      <c r="O236" s="92">
        <f t="shared" ca="1" si="61"/>
        <v>0</v>
      </c>
      <c r="P236" s="33">
        <f t="shared" ca="1" si="62"/>
        <v>0</v>
      </c>
      <c r="Q236" s="33">
        <f t="shared" ca="1" si="63"/>
        <v>0</v>
      </c>
      <c r="R236" s="20">
        <f t="shared" ca="1" si="64"/>
        <v>0.69464262032060109</v>
      </c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</row>
    <row r="237" spans="1:35" x14ac:dyDescent="0.2">
      <c r="A237" s="89"/>
      <c r="B237" s="89"/>
      <c r="C237" s="89"/>
      <c r="D237" s="91">
        <f t="shared" si="50"/>
        <v>0</v>
      </c>
      <c r="E237" s="91">
        <f t="shared" si="51"/>
        <v>0</v>
      </c>
      <c r="F237" s="33">
        <f t="shared" si="52"/>
        <v>0</v>
      </c>
      <c r="G237" s="33">
        <f t="shared" si="53"/>
        <v>0</v>
      </c>
      <c r="H237" s="33">
        <f t="shared" si="54"/>
        <v>0</v>
      </c>
      <c r="I237" s="33">
        <f t="shared" si="55"/>
        <v>0</v>
      </c>
      <c r="J237" s="33">
        <f t="shared" si="56"/>
        <v>0</v>
      </c>
      <c r="K237" s="33">
        <f t="shared" si="57"/>
        <v>0</v>
      </c>
      <c r="L237" s="33">
        <f t="shared" si="58"/>
        <v>0</v>
      </c>
      <c r="M237" s="33">
        <f t="shared" ca="1" si="59"/>
        <v>-0.69464262032060109</v>
      </c>
      <c r="N237" s="33">
        <f t="shared" ca="1" si="60"/>
        <v>0</v>
      </c>
      <c r="O237" s="92">
        <f t="shared" ca="1" si="61"/>
        <v>0</v>
      </c>
      <c r="P237" s="33">
        <f t="shared" ca="1" si="62"/>
        <v>0</v>
      </c>
      <c r="Q237" s="33">
        <f t="shared" ca="1" si="63"/>
        <v>0</v>
      </c>
      <c r="R237" s="20">
        <f t="shared" ca="1" si="64"/>
        <v>0.69464262032060109</v>
      </c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</row>
    <row r="238" spans="1:35" x14ac:dyDescent="0.2">
      <c r="A238" s="89"/>
      <c r="B238" s="89"/>
      <c r="C238" s="89"/>
      <c r="D238" s="91">
        <f t="shared" si="50"/>
        <v>0</v>
      </c>
      <c r="E238" s="91">
        <f t="shared" si="51"/>
        <v>0</v>
      </c>
      <c r="F238" s="33">
        <f t="shared" si="52"/>
        <v>0</v>
      </c>
      <c r="G238" s="33">
        <f t="shared" si="53"/>
        <v>0</v>
      </c>
      <c r="H238" s="33">
        <f t="shared" si="54"/>
        <v>0</v>
      </c>
      <c r="I238" s="33">
        <f t="shared" si="55"/>
        <v>0</v>
      </c>
      <c r="J238" s="33">
        <f t="shared" si="56"/>
        <v>0</v>
      </c>
      <c r="K238" s="33">
        <f t="shared" si="57"/>
        <v>0</v>
      </c>
      <c r="L238" s="33">
        <f t="shared" si="58"/>
        <v>0</v>
      </c>
      <c r="M238" s="33">
        <f t="shared" ca="1" si="59"/>
        <v>-0.69464262032060109</v>
      </c>
      <c r="N238" s="33">
        <f t="shared" ca="1" si="60"/>
        <v>0</v>
      </c>
      <c r="O238" s="92">
        <f t="shared" ca="1" si="61"/>
        <v>0</v>
      </c>
      <c r="P238" s="33">
        <f t="shared" ca="1" si="62"/>
        <v>0</v>
      </c>
      <c r="Q238" s="33">
        <f t="shared" ca="1" si="63"/>
        <v>0</v>
      </c>
      <c r="R238" s="20">
        <f t="shared" ca="1" si="64"/>
        <v>0.69464262032060109</v>
      </c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</row>
    <row r="239" spans="1:35" x14ac:dyDescent="0.2">
      <c r="A239" s="89"/>
      <c r="B239" s="89"/>
      <c r="C239" s="89"/>
      <c r="D239" s="91">
        <f t="shared" si="50"/>
        <v>0</v>
      </c>
      <c r="E239" s="91">
        <f t="shared" si="51"/>
        <v>0</v>
      </c>
      <c r="F239" s="33">
        <f t="shared" si="52"/>
        <v>0</v>
      </c>
      <c r="G239" s="33">
        <f t="shared" si="53"/>
        <v>0</v>
      </c>
      <c r="H239" s="33">
        <f t="shared" si="54"/>
        <v>0</v>
      </c>
      <c r="I239" s="33">
        <f t="shared" si="55"/>
        <v>0</v>
      </c>
      <c r="J239" s="33">
        <f t="shared" si="56"/>
        <v>0</v>
      </c>
      <c r="K239" s="33">
        <f t="shared" si="57"/>
        <v>0</v>
      </c>
      <c r="L239" s="33">
        <f t="shared" si="58"/>
        <v>0</v>
      </c>
      <c r="M239" s="33">
        <f t="shared" ca="1" si="59"/>
        <v>-0.69464262032060109</v>
      </c>
      <c r="N239" s="33">
        <f t="shared" ca="1" si="60"/>
        <v>0</v>
      </c>
      <c r="O239" s="92">
        <f t="shared" ca="1" si="61"/>
        <v>0</v>
      </c>
      <c r="P239" s="33">
        <f t="shared" ca="1" si="62"/>
        <v>0</v>
      </c>
      <c r="Q239" s="33">
        <f t="shared" ca="1" si="63"/>
        <v>0</v>
      </c>
      <c r="R239" s="20">
        <f t="shared" ca="1" si="64"/>
        <v>0.69464262032060109</v>
      </c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</row>
    <row r="240" spans="1:35" x14ac:dyDescent="0.2">
      <c r="A240" s="89"/>
      <c r="B240" s="89"/>
      <c r="C240" s="89"/>
      <c r="D240" s="91">
        <f t="shared" si="50"/>
        <v>0</v>
      </c>
      <c r="E240" s="91">
        <f t="shared" si="51"/>
        <v>0</v>
      </c>
      <c r="F240" s="33">
        <f t="shared" si="52"/>
        <v>0</v>
      </c>
      <c r="G240" s="33">
        <f t="shared" si="53"/>
        <v>0</v>
      </c>
      <c r="H240" s="33">
        <f t="shared" si="54"/>
        <v>0</v>
      </c>
      <c r="I240" s="33">
        <f t="shared" si="55"/>
        <v>0</v>
      </c>
      <c r="J240" s="33">
        <f t="shared" si="56"/>
        <v>0</v>
      </c>
      <c r="K240" s="33">
        <f t="shared" si="57"/>
        <v>0</v>
      </c>
      <c r="L240" s="33">
        <f t="shared" si="58"/>
        <v>0</v>
      </c>
      <c r="M240" s="33">
        <f t="shared" ca="1" si="59"/>
        <v>-0.69464262032060109</v>
      </c>
      <c r="N240" s="33">
        <f t="shared" ca="1" si="60"/>
        <v>0</v>
      </c>
      <c r="O240" s="92">
        <f t="shared" ca="1" si="61"/>
        <v>0</v>
      </c>
      <c r="P240" s="33">
        <f t="shared" ca="1" si="62"/>
        <v>0</v>
      </c>
      <c r="Q240" s="33">
        <f t="shared" ca="1" si="63"/>
        <v>0</v>
      </c>
      <c r="R240" s="20">
        <f t="shared" ca="1" si="64"/>
        <v>0.69464262032060109</v>
      </c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</row>
    <row r="241" spans="1:35" x14ac:dyDescent="0.2">
      <c r="A241" s="89"/>
      <c r="B241" s="89"/>
      <c r="C241" s="89"/>
      <c r="D241" s="91">
        <f t="shared" si="50"/>
        <v>0</v>
      </c>
      <c r="E241" s="91">
        <f t="shared" si="51"/>
        <v>0</v>
      </c>
      <c r="F241" s="33">
        <f t="shared" si="52"/>
        <v>0</v>
      </c>
      <c r="G241" s="33">
        <f t="shared" si="53"/>
        <v>0</v>
      </c>
      <c r="H241" s="33">
        <f t="shared" si="54"/>
        <v>0</v>
      </c>
      <c r="I241" s="33">
        <f t="shared" si="55"/>
        <v>0</v>
      </c>
      <c r="J241" s="33">
        <f t="shared" si="56"/>
        <v>0</v>
      </c>
      <c r="K241" s="33">
        <f t="shared" si="57"/>
        <v>0</v>
      </c>
      <c r="L241" s="33">
        <f t="shared" si="58"/>
        <v>0</v>
      </c>
      <c r="M241" s="33">
        <f t="shared" ca="1" si="59"/>
        <v>-0.69464262032060109</v>
      </c>
      <c r="N241" s="33">
        <f t="shared" ca="1" si="60"/>
        <v>0</v>
      </c>
      <c r="O241" s="92">
        <f t="shared" ca="1" si="61"/>
        <v>0</v>
      </c>
      <c r="P241" s="33">
        <f t="shared" ca="1" si="62"/>
        <v>0</v>
      </c>
      <c r="Q241" s="33">
        <f t="shared" ca="1" si="63"/>
        <v>0</v>
      </c>
      <c r="R241" s="20">
        <f t="shared" ca="1" si="64"/>
        <v>0.69464262032060109</v>
      </c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</row>
    <row r="242" spans="1:35" x14ac:dyDescent="0.2">
      <c r="A242" s="89"/>
      <c r="B242" s="89"/>
      <c r="C242" s="89"/>
      <c r="D242" s="91">
        <f t="shared" si="50"/>
        <v>0</v>
      </c>
      <c r="E242" s="91">
        <f t="shared" si="51"/>
        <v>0</v>
      </c>
      <c r="F242" s="33">
        <f t="shared" si="52"/>
        <v>0</v>
      </c>
      <c r="G242" s="33">
        <f t="shared" si="53"/>
        <v>0</v>
      </c>
      <c r="H242" s="33">
        <f t="shared" si="54"/>
        <v>0</v>
      </c>
      <c r="I242" s="33">
        <f t="shared" si="55"/>
        <v>0</v>
      </c>
      <c r="J242" s="33">
        <f t="shared" si="56"/>
        <v>0</v>
      </c>
      <c r="K242" s="33">
        <f t="shared" si="57"/>
        <v>0</v>
      </c>
      <c r="L242" s="33">
        <f t="shared" si="58"/>
        <v>0</v>
      </c>
      <c r="M242" s="33">
        <f t="shared" ca="1" si="59"/>
        <v>-0.69464262032060109</v>
      </c>
      <c r="N242" s="33">
        <f t="shared" ca="1" si="60"/>
        <v>0</v>
      </c>
      <c r="O242" s="92">
        <f t="shared" ca="1" si="61"/>
        <v>0</v>
      </c>
      <c r="P242" s="33">
        <f t="shared" ca="1" si="62"/>
        <v>0</v>
      </c>
      <c r="Q242" s="33">
        <f t="shared" ca="1" si="63"/>
        <v>0</v>
      </c>
      <c r="R242" s="20">
        <f t="shared" ca="1" si="64"/>
        <v>0.69464262032060109</v>
      </c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</row>
    <row r="243" spans="1:35" x14ac:dyDescent="0.2">
      <c r="A243" s="89"/>
      <c r="B243" s="89"/>
      <c r="C243" s="89"/>
      <c r="D243" s="91">
        <f t="shared" si="50"/>
        <v>0</v>
      </c>
      <c r="E243" s="91">
        <f t="shared" si="51"/>
        <v>0</v>
      </c>
      <c r="F243" s="33">
        <f t="shared" si="52"/>
        <v>0</v>
      </c>
      <c r="G243" s="33">
        <f t="shared" si="53"/>
        <v>0</v>
      </c>
      <c r="H243" s="33">
        <f t="shared" si="54"/>
        <v>0</v>
      </c>
      <c r="I243" s="33">
        <f t="shared" si="55"/>
        <v>0</v>
      </c>
      <c r="J243" s="33">
        <f t="shared" si="56"/>
        <v>0</v>
      </c>
      <c r="K243" s="33">
        <f t="shared" si="57"/>
        <v>0</v>
      </c>
      <c r="L243" s="33">
        <f t="shared" si="58"/>
        <v>0</v>
      </c>
      <c r="M243" s="33">
        <f t="shared" ca="1" si="59"/>
        <v>-0.69464262032060109</v>
      </c>
      <c r="N243" s="33">
        <f t="shared" ca="1" si="60"/>
        <v>0</v>
      </c>
      <c r="O243" s="92">
        <f t="shared" ca="1" si="61"/>
        <v>0</v>
      </c>
      <c r="P243" s="33">
        <f t="shared" ca="1" si="62"/>
        <v>0</v>
      </c>
      <c r="Q243" s="33">
        <f t="shared" ca="1" si="63"/>
        <v>0</v>
      </c>
      <c r="R243" s="20">
        <f t="shared" ca="1" si="64"/>
        <v>0.69464262032060109</v>
      </c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</row>
    <row r="244" spans="1:35" x14ac:dyDescent="0.2">
      <c r="A244" s="89"/>
      <c r="B244" s="89"/>
      <c r="C244" s="89"/>
      <c r="D244" s="91">
        <f t="shared" si="50"/>
        <v>0</v>
      </c>
      <c r="E244" s="91">
        <f t="shared" si="51"/>
        <v>0</v>
      </c>
      <c r="F244" s="33">
        <f t="shared" si="52"/>
        <v>0</v>
      </c>
      <c r="G244" s="33">
        <f t="shared" si="53"/>
        <v>0</v>
      </c>
      <c r="H244" s="33">
        <f t="shared" si="54"/>
        <v>0</v>
      </c>
      <c r="I244" s="33">
        <f t="shared" si="55"/>
        <v>0</v>
      </c>
      <c r="J244" s="33">
        <f t="shared" si="56"/>
        <v>0</v>
      </c>
      <c r="K244" s="33">
        <f t="shared" si="57"/>
        <v>0</v>
      </c>
      <c r="L244" s="33">
        <f t="shared" si="58"/>
        <v>0</v>
      </c>
      <c r="M244" s="33">
        <f t="shared" ca="1" si="59"/>
        <v>-0.69464262032060109</v>
      </c>
      <c r="N244" s="33">
        <f t="shared" ca="1" si="60"/>
        <v>0</v>
      </c>
      <c r="O244" s="92">
        <f t="shared" ca="1" si="61"/>
        <v>0</v>
      </c>
      <c r="P244" s="33">
        <f t="shared" ca="1" si="62"/>
        <v>0</v>
      </c>
      <c r="Q244" s="33">
        <f t="shared" ca="1" si="63"/>
        <v>0</v>
      </c>
      <c r="R244" s="20">
        <f t="shared" ca="1" si="64"/>
        <v>0.69464262032060109</v>
      </c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</row>
    <row r="245" spans="1:35" x14ac:dyDescent="0.2">
      <c r="A245" s="89"/>
      <c r="B245" s="89"/>
      <c r="C245" s="89"/>
      <c r="D245" s="91">
        <f t="shared" si="50"/>
        <v>0</v>
      </c>
      <c r="E245" s="91">
        <f t="shared" si="51"/>
        <v>0</v>
      </c>
      <c r="F245" s="33">
        <f t="shared" si="52"/>
        <v>0</v>
      </c>
      <c r="G245" s="33">
        <f t="shared" si="53"/>
        <v>0</v>
      </c>
      <c r="H245" s="33">
        <f t="shared" si="54"/>
        <v>0</v>
      </c>
      <c r="I245" s="33">
        <f t="shared" si="55"/>
        <v>0</v>
      </c>
      <c r="J245" s="33">
        <f t="shared" si="56"/>
        <v>0</v>
      </c>
      <c r="K245" s="33">
        <f t="shared" si="57"/>
        <v>0</v>
      </c>
      <c r="L245" s="33">
        <f t="shared" si="58"/>
        <v>0</v>
      </c>
      <c r="M245" s="33">
        <f t="shared" ca="1" si="59"/>
        <v>-0.69464262032060109</v>
      </c>
      <c r="N245" s="33">
        <f t="shared" ca="1" si="60"/>
        <v>0</v>
      </c>
      <c r="O245" s="92">
        <f t="shared" ca="1" si="61"/>
        <v>0</v>
      </c>
      <c r="P245" s="33">
        <f t="shared" ca="1" si="62"/>
        <v>0</v>
      </c>
      <c r="Q245" s="33">
        <f t="shared" ca="1" si="63"/>
        <v>0</v>
      </c>
      <c r="R245" s="20">
        <f t="shared" ca="1" si="64"/>
        <v>0.69464262032060109</v>
      </c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</row>
    <row r="246" spans="1:35" x14ac:dyDescent="0.2">
      <c r="A246" s="89"/>
      <c r="B246" s="89"/>
      <c r="C246" s="89"/>
      <c r="D246" s="91">
        <f t="shared" si="50"/>
        <v>0</v>
      </c>
      <c r="E246" s="91">
        <f t="shared" si="51"/>
        <v>0</v>
      </c>
      <c r="F246" s="33">
        <f t="shared" si="52"/>
        <v>0</v>
      </c>
      <c r="G246" s="33">
        <f t="shared" si="53"/>
        <v>0</v>
      </c>
      <c r="H246" s="33">
        <f t="shared" si="54"/>
        <v>0</v>
      </c>
      <c r="I246" s="33">
        <f t="shared" si="55"/>
        <v>0</v>
      </c>
      <c r="J246" s="33">
        <f t="shared" si="56"/>
        <v>0</v>
      </c>
      <c r="K246" s="33">
        <f t="shared" si="57"/>
        <v>0</v>
      </c>
      <c r="L246" s="33">
        <f t="shared" si="58"/>
        <v>0</v>
      </c>
      <c r="M246" s="33">
        <f t="shared" ca="1" si="59"/>
        <v>-0.69464262032060109</v>
      </c>
      <c r="N246" s="33">
        <f t="shared" ca="1" si="60"/>
        <v>0</v>
      </c>
      <c r="O246" s="92">
        <f t="shared" ca="1" si="61"/>
        <v>0</v>
      </c>
      <c r="P246" s="33">
        <f t="shared" ca="1" si="62"/>
        <v>0</v>
      </c>
      <c r="Q246" s="33">
        <f t="shared" ca="1" si="63"/>
        <v>0</v>
      </c>
      <c r="R246" s="20">
        <f t="shared" ca="1" si="64"/>
        <v>0.69464262032060109</v>
      </c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</row>
    <row r="247" spans="1:35" x14ac:dyDescent="0.2">
      <c r="A247" s="89"/>
      <c r="B247" s="89"/>
      <c r="C247" s="89"/>
      <c r="D247" s="91">
        <f t="shared" si="50"/>
        <v>0</v>
      </c>
      <c r="E247" s="91">
        <f t="shared" si="51"/>
        <v>0</v>
      </c>
      <c r="F247" s="33">
        <f t="shared" si="52"/>
        <v>0</v>
      </c>
      <c r="G247" s="33">
        <f t="shared" si="53"/>
        <v>0</v>
      </c>
      <c r="H247" s="33">
        <f t="shared" si="54"/>
        <v>0</v>
      </c>
      <c r="I247" s="33">
        <f t="shared" si="55"/>
        <v>0</v>
      </c>
      <c r="J247" s="33">
        <f t="shared" si="56"/>
        <v>0</v>
      </c>
      <c r="K247" s="33">
        <f t="shared" si="57"/>
        <v>0</v>
      </c>
      <c r="L247" s="33">
        <f t="shared" si="58"/>
        <v>0</v>
      </c>
      <c r="M247" s="33">
        <f t="shared" ca="1" si="59"/>
        <v>-0.69464262032060109</v>
      </c>
      <c r="N247" s="33">
        <f t="shared" ca="1" si="60"/>
        <v>0</v>
      </c>
      <c r="O247" s="92">
        <f t="shared" ca="1" si="61"/>
        <v>0</v>
      </c>
      <c r="P247" s="33">
        <f t="shared" ca="1" si="62"/>
        <v>0</v>
      </c>
      <c r="Q247" s="33">
        <f t="shared" ca="1" si="63"/>
        <v>0</v>
      </c>
      <c r="R247" s="20">
        <f t="shared" ca="1" si="64"/>
        <v>0.69464262032060109</v>
      </c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</row>
    <row r="248" spans="1:35" x14ac:dyDescent="0.2">
      <c r="A248" s="89"/>
      <c r="B248" s="89"/>
      <c r="C248" s="89"/>
      <c r="D248" s="91">
        <f t="shared" si="50"/>
        <v>0</v>
      </c>
      <c r="E248" s="91">
        <f t="shared" si="51"/>
        <v>0</v>
      </c>
      <c r="F248" s="33">
        <f t="shared" si="52"/>
        <v>0</v>
      </c>
      <c r="G248" s="33">
        <f t="shared" si="53"/>
        <v>0</v>
      </c>
      <c r="H248" s="33">
        <f t="shared" si="54"/>
        <v>0</v>
      </c>
      <c r="I248" s="33">
        <f t="shared" si="55"/>
        <v>0</v>
      </c>
      <c r="J248" s="33">
        <f t="shared" si="56"/>
        <v>0</v>
      </c>
      <c r="K248" s="33">
        <f t="shared" si="57"/>
        <v>0</v>
      </c>
      <c r="L248" s="33">
        <f t="shared" si="58"/>
        <v>0</v>
      </c>
      <c r="M248" s="33">
        <f t="shared" ca="1" si="59"/>
        <v>-0.69464262032060109</v>
      </c>
      <c r="N248" s="33">
        <f t="shared" ca="1" si="60"/>
        <v>0</v>
      </c>
      <c r="O248" s="92">
        <f t="shared" ca="1" si="61"/>
        <v>0</v>
      </c>
      <c r="P248" s="33">
        <f t="shared" ca="1" si="62"/>
        <v>0</v>
      </c>
      <c r="Q248" s="33">
        <f t="shared" ca="1" si="63"/>
        <v>0</v>
      </c>
      <c r="R248" s="20">
        <f t="shared" ca="1" si="64"/>
        <v>0.69464262032060109</v>
      </c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</row>
    <row r="249" spans="1:35" x14ac:dyDescent="0.2">
      <c r="A249" s="89"/>
      <c r="B249" s="89"/>
      <c r="C249" s="89"/>
      <c r="D249" s="91">
        <f t="shared" si="50"/>
        <v>0</v>
      </c>
      <c r="E249" s="91">
        <f t="shared" si="51"/>
        <v>0</v>
      </c>
      <c r="F249" s="33">
        <f t="shared" si="52"/>
        <v>0</v>
      </c>
      <c r="G249" s="33">
        <f t="shared" si="53"/>
        <v>0</v>
      </c>
      <c r="H249" s="33">
        <f t="shared" si="54"/>
        <v>0</v>
      </c>
      <c r="I249" s="33">
        <f t="shared" si="55"/>
        <v>0</v>
      </c>
      <c r="J249" s="33">
        <f t="shared" si="56"/>
        <v>0</v>
      </c>
      <c r="K249" s="33">
        <f t="shared" si="57"/>
        <v>0</v>
      </c>
      <c r="L249" s="33">
        <f t="shared" si="58"/>
        <v>0</v>
      </c>
      <c r="M249" s="33">
        <f t="shared" ca="1" si="59"/>
        <v>-0.69464262032060109</v>
      </c>
      <c r="N249" s="33">
        <f t="shared" ca="1" si="60"/>
        <v>0</v>
      </c>
      <c r="O249" s="92">
        <f t="shared" ca="1" si="61"/>
        <v>0</v>
      </c>
      <c r="P249" s="33">
        <f t="shared" ca="1" si="62"/>
        <v>0</v>
      </c>
      <c r="Q249" s="33">
        <f t="shared" ca="1" si="63"/>
        <v>0</v>
      </c>
      <c r="R249" s="20">
        <f t="shared" ca="1" si="64"/>
        <v>0.69464262032060109</v>
      </c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</row>
    <row r="250" spans="1:35" x14ac:dyDescent="0.2">
      <c r="A250" s="89"/>
      <c r="B250" s="89"/>
      <c r="C250" s="89"/>
      <c r="D250" s="91">
        <f t="shared" si="50"/>
        <v>0</v>
      </c>
      <c r="E250" s="91">
        <f t="shared" si="51"/>
        <v>0</v>
      </c>
      <c r="F250" s="33">
        <f t="shared" si="52"/>
        <v>0</v>
      </c>
      <c r="G250" s="33">
        <f t="shared" si="53"/>
        <v>0</v>
      </c>
      <c r="H250" s="33">
        <f t="shared" si="54"/>
        <v>0</v>
      </c>
      <c r="I250" s="33">
        <f t="shared" si="55"/>
        <v>0</v>
      </c>
      <c r="J250" s="33">
        <f t="shared" si="56"/>
        <v>0</v>
      </c>
      <c r="K250" s="33">
        <f t="shared" si="57"/>
        <v>0</v>
      </c>
      <c r="L250" s="33">
        <f t="shared" si="58"/>
        <v>0</v>
      </c>
      <c r="M250" s="33">
        <f t="shared" ca="1" si="59"/>
        <v>-0.69464262032060109</v>
      </c>
      <c r="N250" s="33">
        <f t="shared" ca="1" si="60"/>
        <v>0</v>
      </c>
      <c r="O250" s="92">
        <f t="shared" ca="1" si="61"/>
        <v>0</v>
      </c>
      <c r="P250" s="33">
        <f t="shared" ca="1" si="62"/>
        <v>0</v>
      </c>
      <c r="Q250" s="33">
        <f t="shared" ca="1" si="63"/>
        <v>0</v>
      </c>
      <c r="R250" s="20">
        <f t="shared" ca="1" si="64"/>
        <v>0.69464262032060109</v>
      </c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</row>
    <row r="251" spans="1:35" x14ac:dyDescent="0.2">
      <c r="A251" s="89"/>
      <c r="B251" s="89"/>
      <c r="C251" s="89"/>
      <c r="D251" s="91">
        <f t="shared" si="50"/>
        <v>0</v>
      </c>
      <c r="E251" s="91">
        <f t="shared" si="51"/>
        <v>0</v>
      </c>
      <c r="F251" s="33">
        <f t="shared" si="52"/>
        <v>0</v>
      </c>
      <c r="G251" s="33">
        <f t="shared" si="53"/>
        <v>0</v>
      </c>
      <c r="H251" s="33">
        <f t="shared" si="54"/>
        <v>0</v>
      </c>
      <c r="I251" s="33">
        <f t="shared" si="55"/>
        <v>0</v>
      </c>
      <c r="J251" s="33">
        <f t="shared" si="56"/>
        <v>0</v>
      </c>
      <c r="K251" s="33">
        <f t="shared" si="57"/>
        <v>0</v>
      </c>
      <c r="L251" s="33">
        <f t="shared" si="58"/>
        <v>0</v>
      </c>
      <c r="M251" s="33">
        <f t="shared" ca="1" si="59"/>
        <v>-0.69464262032060109</v>
      </c>
      <c r="N251" s="33">
        <f t="shared" ca="1" si="60"/>
        <v>0</v>
      </c>
      <c r="O251" s="92">
        <f t="shared" ca="1" si="61"/>
        <v>0</v>
      </c>
      <c r="P251" s="33">
        <f t="shared" ca="1" si="62"/>
        <v>0</v>
      </c>
      <c r="Q251" s="33">
        <f t="shared" ca="1" si="63"/>
        <v>0</v>
      </c>
      <c r="R251" s="20">
        <f t="shared" ca="1" si="64"/>
        <v>0.69464262032060109</v>
      </c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</row>
    <row r="252" spans="1:35" x14ac:dyDescent="0.2">
      <c r="A252" s="89"/>
      <c r="B252" s="89"/>
      <c r="C252" s="89"/>
      <c r="D252" s="91">
        <f t="shared" si="50"/>
        <v>0</v>
      </c>
      <c r="E252" s="91">
        <f t="shared" si="51"/>
        <v>0</v>
      </c>
      <c r="F252" s="33">
        <f t="shared" si="52"/>
        <v>0</v>
      </c>
      <c r="G252" s="33">
        <f t="shared" si="53"/>
        <v>0</v>
      </c>
      <c r="H252" s="33">
        <f t="shared" si="54"/>
        <v>0</v>
      </c>
      <c r="I252" s="33">
        <f t="shared" si="55"/>
        <v>0</v>
      </c>
      <c r="J252" s="33">
        <f t="shared" si="56"/>
        <v>0</v>
      </c>
      <c r="K252" s="33">
        <f t="shared" si="57"/>
        <v>0</v>
      </c>
      <c r="L252" s="33">
        <f t="shared" si="58"/>
        <v>0</v>
      </c>
      <c r="M252" s="33">
        <f t="shared" ca="1" si="59"/>
        <v>-0.69464262032060109</v>
      </c>
      <c r="N252" s="33">
        <f t="shared" ca="1" si="60"/>
        <v>0</v>
      </c>
      <c r="O252" s="92">
        <f t="shared" ca="1" si="61"/>
        <v>0</v>
      </c>
      <c r="P252" s="33">
        <f t="shared" ca="1" si="62"/>
        <v>0</v>
      </c>
      <c r="Q252" s="33">
        <f t="shared" ca="1" si="63"/>
        <v>0</v>
      </c>
      <c r="R252" s="20">
        <f t="shared" ca="1" si="64"/>
        <v>0.69464262032060109</v>
      </c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</row>
    <row r="253" spans="1:35" x14ac:dyDescent="0.2">
      <c r="A253" s="89"/>
      <c r="B253" s="89"/>
      <c r="C253" s="89"/>
      <c r="D253" s="91">
        <f t="shared" si="50"/>
        <v>0</v>
      </c>
      <c r="E253" s="91">
        <f t="shared" si="51"/>
        <v>0</v>
      </c>
      <c r="F253" s="33">
        <f t="shared" si="52"/>
        <v>0</v>
      </c>
      <c r="G253" s="33">
        <f t="shared" si="53"/>
        <v>0</v>
      </c>
      <c r="H253" s="33">
        <f t="shared" si="54"/>
        <v>0</v>
      </c>
      <c r="I253" s="33">
        <f t="shared" si="55"/>
        <v>0</v>
      </c>
      <c r="J253" s="33">
        <f t="shared" si="56"/>
        <v>0</v>
      </c>
      <c r="K253" s="33">
        <f t="shared" si="57"/>
        <v>0</v>
      </c>
      <c r="L253" s="33">
        <f t="shared" si="58"/>
        <v>0</v>
      </c>
      <c r="M253" s="33">
        <f t="shared" ca="1" si="59"/>
        <v>-0.69464262032060109</v>
      </c>
      <c r="N253" s="33">
        <f t="shared" ca="1" si="60"/>
        <v>0</v>
      </c>
      <c r="O253" s="92">
        <f t="shared" ca="1" si="61"/>
        <v>0</v>
      </c>
      <c r="P253" s="33">
        <f t="shared" ca="1" si="62"/>
        <v>0</v>
      </c>
      <c r="Q253" s="33">
        <f t="shared" ca="1" si="63"/>
        <v>0</v>
      </c>
      <c r="R253" s="20">
        <f t="shared" ca="1" si="64"/>
        <v>0.69464262032060109</v>
      </c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</row>
    <row r="254" spans="1:35" x14ac:dyDescent="0.2">
      <c r="A254" s="89"/>
      <c r="B254" s="89"/>
      <c r="C254" s="89"/>
      <c r="D254" s="91">
        <f t="shared" si="50"/>
        <v>0</v>
      </c>
      <c r="E254" s="91">
        <f t="shared" si="51"/>
        <v>0</v>
      </c>
      <c r="F254" s="33">
        <f t="shared" si="52"/>
        <v>0</v>
      </c>
      <c r="G254" s="33">
        <f t="shared" si="53"/>
        <v>0</v>
      </c>
      <c r="H254" s="33">
        <f t="shared" si="54"/>
        <v>0</v>
      </c>
      <c r="I254" s="33">
        <f t="shared" si="55"/>
        <v>0</v>
      </c>
      <c r="J254" s="33">
        <f t="shared" si="56"/>
        <v>0</v>
      </c>
      <c r="K254" s="33">
        <f t="shared" si="57"/>
        <v>0</v>
      </c>
      <c r="L254" s="33">
        <f t="shared" si="58"/>
        <v>0</v>
      </c>
      <c r="M254" s="33">
        <f t="shared" ca="1" si="59"/>
        <v>-0.69464262032060109</v>
      </c>
      <c r="N254" s="33">
        <f t="shared" ca="1" si="60"/>
        <v>0</v>
      </c>
      <c r="O254" s="92">
        <f t="shared" ca="1" si="61"/>
        <v>0</v>
      </c>
      <c r="P254" s="33">
        <f t="shared" ca="1" si="62"/>
        <v>0</v>
      </c>
      <c r="Q254" s="33">
        <f t="shared" ca="1" si="63"/>
        <v>0</v>
      </c>
      <c r="R254" s="20">
        <f t="shared" ca="1" si="64"/>
        <v>0.69464262032060109</v>
      </c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</row>
    <row r="255" spans="1:35" x14ac:dyDescent="0.2">
      <c r="A255" s="89"/>
      <c r="B255" s="89"/>
      <c r="C255" s="89"/>
      <c r="D255" s="91">
        <f t="shared" si="50"/>
        <v>0</v>
      </c>
      <c r="E255" s="91">
        <f t="shared" si="51"/>
        <v>0</v>
      </c>
      <c r="F255" s="33">
        <f t="shared" si="52"/>
        <v>0</v>
      </c>
      <c r="G255" s="33">
        <f t="shared" si="53"/>
        <v>0</v>
      </c>
      <c r="H255" s="33">
        <f t="shared" si="54"/>
        <v>0</v>
      </c>
      <c r="I255" s="33">
        <f t="shared" si="55"/>
        <v>0</v>
      </c>
      <c r="J255" s="33">
        <f t="shared" si="56"/>
        <v>0</v>
      </c>
      <c r="K255" s="33">
        <f t="shared" si="57"/>
        <v>0</v>
      </c>
      <c r="L255" s="33">
        <f t="shared" si="58"/>
        <v>0</v>
      </c>
      <c r="M255" s="33">
        <f t="shared" ca="1" si="59"/>
        <v>-0.69464262032060109</v>
      </c>
      <c r="N255" s="33">
        <f t="shared" ca="1" si="60"/>
        <v>0</v>
      </c>
      <c r="O255" s="92">
        <f t="shared" ca="1" si="61"/>
        <v>0</v>
      </c>
      <c r="P255" s="33">
        <f t="shared" ca="1" si="62"/>
        <v>0</v>
      </c>
      <c r="Q255" s="33">
        <f t="shared" ca="1" si="63"/>
        <v>0</v>
      </c>
      <c r="R255" s="20">
        <f t="shared" ca="1" si="64"/>
        <v>0.69464262032060109</v>
      </c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</row>
    <row r="256" spans="1:35" x14ac:dyDescent="0.2">
      <c r="A256" s="89"/>
      <c r="B256" s="89"/>
      <c r="C256" s="89"/>
      <c r="D256" s="91">
        <f t="shared" si="50"/>
        <v>0</v>
      </c>
      <c r="E256" s="91">
        <f t="shared" si="51"/>
        <v>0</v>
      </c>
      <c r="F256" s="33">
        <f t="shared" si="52"/>
        <v>0</v>
      </c>
      <c r="G256" s="33">
        <f t="shared" si="53"/>
        <v>0</v>
      </c>
      <c r="H256" s="33">
        <f t="shared" si="54"/>
        <v>0</v>
      </c>
      <c r="I256" s="33">
        <f t="shared" si="55"/>
        <v>0</v>
      </c>
      <c r="J256" s="33">
        <f t="shared" si="56"/>
        <v>0</v>
      </c>
      <c r="K256" s="33">
        <f t="shared" si="57"/>
        <v>0</v>
      </c>
      <c r="L256" s="33">
        <f t="shared" si="58"/>
        <v>0</v>
      </c>
      <c r="M256" s="33">
        <f t="shared" ca="1" si="59"/>
        <v>-0.69464262032060109</v>
      </c>
      <c r="N256" s="33">
        <f t="shared" ca="1" si="60"/>
        <v>0</v>
      </c>
      <c r="O256" s="92">
        <f t="shared" ca="1" si="61"/>
        <v>0</v>
      </c>
      <c r="P256" s="33">
        <f t="shared" ca="1" si="62"/>
        <v>0</v>
      </c>
      <c r="Q256" s="33">
        <f t="shared" ca="1" si="63"/>
        <v>0</v>
      </c>
      <c r="R256" s="20">
        <f t="shared" ca="1" si="64"/>
        <v>0.69464262032060109</v>
      </c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</row>
    <row r="257" spans="1:35" x14ac:dyDescent="0.2">
      <c r="A257" s="89"/>
      <c r="B257" s="89"/>
      <c r="C257" s="89"/>
      <c r="D257" s="91">
        <f t="shared" si="50"/>
        <v>0</v>
      </c>
      <c r="E257" s="91">
        <f t="shared" si="51"/>
        <v>0</v>
      </c>
      <c r="F257" s="33">
        <f t="shared" si="52"/>
        <v>0</v>
      </c>
      <c r="G257" s="33">
        <f t="shared" si="53"/>
        <v>0</v>
      </c>
      <c r="H257" s="33">
        <f t="shared" si="54"/>
        <v>0</v>
      </c>
      <c r="I257" s="33">
        <f t="shared" si="55"/>
        <v>0</v>
      </c>
      <c r="J257" s="33">
        <f t="shared" si="56"/>
        <v>0</v>
      </c>
      <c r="K257" s="33">
        <f t="shared" si="57"/>
        <v>0</v>
      </c>
      <c r="L257" s="33">
        <f t="shared" si="58"/>
        <v>0</v>
      </c>
      <c r="M257" s="33">
        <f t="shared" ca="1" si="59"/>
        <v>-0.69464262032060109</v>
      </c>
      <c r="N257" s="33">
        <f t="shared" ca="1" si="60"/>
        <v>0</v>
      </c>
      <c r="O257" s="92">
        <f t="shared" ca="1" si="61"/>
        <v>0</v>
      </c>
      <c r="P257" s="33">
        <f t="shared" ca="1" si="62"/>
        <v>0</v>
      </c>
      <c r="Q257" s="33">
        <f t="shared" ca="1" si="63"/>
        <v>0</v>
      </c>
      <c r="R257" s="20">
        <f t="shared" ca="1" si="64"/>
        <v>0.69464262032060109</v>
      </c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</row>
    <row r="258" spans="1:35" x14ac:dyDescent="0.2">
      <c r="A258" s="89"/>
      <c r="B258" s="89"/>
      <c r="C258" s="89"/>
      <c r="D258" s="91">
        <f t="shared" si="50"/>
        <v>0</v>
      </c>
      <c r="E258" s="91">
        <f t="shared" si="51"/>
        <v>0</v>
      </c>
      <c r="F258" s="33">
        <f t="shared" si="52"/>
        <v>0</v>
      </c>
      <c r="G258" s="33">
        <f t="shared" si="53"/>
        <v>0</v>
      </c>
      <c r="H258" s="33">
        <f t="shared" si="54"/>
        <v>0</v>
      </c>
      <c r="I258" s="33">
        <f t="shared" si="55"/>
        <v>0</v>
      </c>
      <c r="J258" s="33">
        <f t="shared" si="56"/>
        <v>0</v>
      </c>
      <c r="K258" s="33">
        <f t="shared" si="57"/>
        <v>0</v>
      </c>
      <c r="L258" s="33">
        <f t="shared" si="58"/>
        <v>0</v>
      </c>
      <c r="M258" s="33">
        <f t="shared" ca="1" si="59"/>
        <v>-0.69464262032060109</v>
      </c>
      <c r="N258" s="33">
        <f t="shared" ca="1" si="60"/>
        <v>0</v>
      </c>
      <c r="O258" s="92">
        <f t="shared" ca="1" si="61"/>
        <v>0</v>
      </c>
      <c r="P258" s="33">
        <f t="shared" ca="1" si="62"/>
        <v>0</v>
      </c>
      <c r="Q258" s="33">
        <f t="shared" ca="1" si="63"/>
        <v>0</v>
      </c>
      <c r="R258" s="20">
        <f t="shared" ca="1" si="64"/>
        <v>0.69464262032060109</v>
      </c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</row>
    <row r="259" spans="1:35" x14ac:dyDescent="0.2">
      <c r="A259" s="89"/>
      <c r="B259" s="89"/>
      <c r="C259" s="89"/>
      <c r="D259" s="91">
        <f t="shared" si="50"/>
        <v>0</v>
      </c>
      <c r="E259" s="91">
        <f t="shared" si="51"/>
        <v>0</v>
      </c>
      <c r="F259" s="33">
        <f t="shared" si="52"/>
        <v>0</v>
      </c>
      <c r="G259" s="33">
        <f t="shared" si="53"/>
        <v>0</v>
      </c>
      <c r="H259" s="33">
        <f t="shared" si="54"/>
        <v>0</v>
      </c>
      <c r="I259" s="33">
        <f t="shared" si="55"/>
        <v>0</v>
      </c>
      <c r="J259" s="33">
        <f t="shared" si="56"/>
        <v>0</v>
      </c>
      <c r="K259" s="33">
        <f t="shared" si="57"/>
        <v>0</v>
      </c>
      <c r="L259" s="33">
        <f t="shared" si="58"/>
        <v>0</v>
      </c>
      <c r="M259" s="33">
        <f t="shared" ca="1" si="59"/>
        <v>-0.69464262032060109</v>
      </c>
      <c r="N259" s="33">
        <f t="shared" ca="1" si="60"/>
        <v>0</v>
      </c>
      <c r="O259" s="92">
        <f t="shared" ca="1" si="61"/>
        <v>0</v>
      </c>
      <c r="P259" s="33">
        <f t="shared" ca="1" si="62"/>
        <v>0</v>
      </c>
      <c r="Q259" s="33">
        <f t="shared" ca="1" si="63"/>
        <v>0</v>
      </c>
      <c r="R259" s="20">
        <f t="shared" ca="1" si="64"/>
        <v>0.69464262032060109</v>
      </c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</row>
    <row r="260" spans="1:35" x14ac:dyDescent="0.2">
      <c r="A260" s="89"/>
      <c r="B260" s="89"/>
      <c r="C260" s="89"/>
      <c r="D260" s="91">
        <f t="shared" si="50"/>
        <v>0</v>
      </c>
      <c r="E260" s="91">
        <f t="shared" si="51"/>
        <v>0</v>
      </c>
      <c r="F260" s="33">
        <f t="shared" si="52"/>
        <v>0</v>
      </c>
      <c r="G260" s="33">
        <f t="shared" si="53"/>
        <v>0</v>
      </c>
      <c r="H260" s="33">
        <f t="shared" si="54"/>
        <v>0</v>
      </c>
      <c r="I260" s="33">
        <f t="shared" si="55"/>
        <v>0</v>
      </c>
      <c r="J260" s="33">
        <f t="shared" si="56"/>
        <v>0</v>
      </c>
      <c r="K260" s="33">
        <f t="shared" si="57"/>
        <v>0</v>
      </c>
      <c r="L260" s="33">
        <f t="shared" si="58"/>
        <v>0</v>
      </c>
      <c r="M260" s="33">
        <f t="shared" ca="1" si="59"/>
        <v>-0.69464262032060109</v>
      </c>
      <c r="N260" s="33">
        <f t="shared" ca="1" si="60"/>
        <v>0</v>
      </c>
      <c r="O260" s="92">
        <f t="shared" ca="1" si="61"/>
        <v>0</v>
      </c>
      <c r="P260" s="33">
        <f t="shared" ca="1" si="62"/>
        <v>0</v>
      </c>
      <c r="Q260" s="33">
        <f t="shared" ca="1" si="63"/>
        <v>0</v>
      </c>
      <c r="R260" s="20">
        <f t="shared" ca="1" si="64"/>
        <v>0.69464262032060109</v>
      </c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</row>
    <row r="261" spans="1:35" x14ac:dyDescent="0.2">
      <c r="A261" s="89"/>
      <c r="B261" s="89"/>
      <c r="C261" s="89"/>
      <c r="D261" s="91">
        <f t="shared" si="50"/>
        <v>0</v>
      </c>
      <c r="E261" s="91">
        <f t="shared" si="51"/>
        <v>0</v>
      </c>
      <c r="F261" s="33">
        <f t="shared" si="52"/>
        <v>0</v>
      </c>
      <c r="G261" s="33">
        <f t="shared" si="53"/>
        <v>0</v>
      </c>
      <c r="H261" s="33">
        <f t="shared" si="54"/>
        <v>0</v>
      </c>
      <c r="I261" s="33">
        <f t="shared" si="55"/>
        <v>0</v>
      </c>
      <c r="J261" s="33">
        <f t="shared" si="56"/>
        <v>0</v>
      </c>
      <c r="K261" s="33">
        <f t="shared" si="57"/>
        <v>0</v>
      </c>
      <c r="L261" s="33">
        <f t="shared" si="58"/>
        <v>0</v>
      </c>
      <c r="M261" s="33">
        <f t="shared" ca="1" si="59"/>
        <v>-0.69464262032060109</v>
      </c>
      <c r="N261" s="33">
        <f t="shared" ca="1" si="60"/>
        <v>0</v>
      </c>
      <c r="O261" s="92">
        <f t="shared" ca="1" si="61"/>
        <v>0</v>
      </c>
      <c r="P261" s="33">
        <f t="shared" ca="1" si="62"/>
        <v>0</v>
      </c>
      <c r="Q261" s="33">
        <f t="shared" ca="1" si="63"/>
        <v>0</v>
      </c>
      <c r="R261" s="20">
        <f t="shared" ca="1" si="64"/>
        <v>0.69464262032060109</v>
      </c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</row>
    <row r="262" spans="1:35" x14ac:dyDescent="0.2">
      <c r="A262" s="89"/>
      <c r="B262" s="89"/>
      <c r="C262" s="89"/>
      <c r="D262" s="91">
        <f t="shared" si="50"/>
        <v>0</v>
      </c>
      <c r="E262" s="91">
        <f t="shared" si="51"/>
        <v>0</v>
      </c>
      <c r="F262" s="33">
        <f t="shared" si="52"/>
        <v>0</v>
      </c>
      <c r="G262" s="33">
        <f t="shared" si="53"/>
        <v>0</v>
      </c>
      <c r="H262" s="33">
        <f t="shared" si="54"/>
        <v>0</v>
      </c>
      <c r="I262" s="33">
        <f t="shared" si="55"/>
        <v>0</v>
      </c>
      <c r="J262" s="33">
        <f t="shared" si="56"/>
        <v>0</v>
      </c>
      <c r="K262" s="33">
        <f t="shared" si="57"/>
        <v>0</v>
      </c>
      <c r="L262" s="33">
        <f t="shared" si="58"/>
        <v>0</v>
      </c>
      <c r="M262" s="33">
        <f t="shared" ca="1" si="59"/>
        <v>-0.69464262032060109</v>
      </c>
      <c r="N262" s="33">
        <f t="shared" ca="1" si="60"/>
        <v>0</v>
      </c>
      <c r="O262" s="92">
        <f t="shared" ca="1" si="61"/>
        <v>0</v>
      </c>
      <c r="P262" s="33">
        <f t="shared" ca="1" si="62"/>
        <v>0</v>
      </c>
      <c r="Q262" s="33">
        <f t="shared" ca="1" si="63"/>
        <v>0</v>
      </c>
      <c r="R262" s="20">
        <f t="shared" ca="1" si="64"/>
        <v>0.69464262032060109</v>
      </c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</row>
    <row r="263" spans="1:35" x14ac:dyDescent="0.2">
      <c r="A263" s="89"/>
      <c r="B263" s="89"/>
      <c r="C263" s="89"/>
      <c r="D263" s="91">
        <f t="shared" si="50"/>
        <v>0</v>
      </c>
      <c r="E263" s="91">
        <f t="shared" si="51"/>
        <v>0</v>
      </c>
      <c r="F263" s="33">
        <f t="shared" si="52"/>
        <v>0</v>
      </c>
      <c r="G263" s="33">
        <f t="shared" si="53"/>
        <v>0</v>
      </c>
      <c r="H263" s="33">
        <f t="shared" si="54"/>
        <v>0</v>
      </c>
      <c r="I263" s="33">
        <f t="shared" si="55"/>
        <v>0</v>
      </c>
      <c r="J263" s="33">
        <f t="shared" si="56"/>
        <v>0</v>
      </c>
      <c r="K263" s="33">
        <f t="shared" si="57"/>
        <v>0</v>
      </c>
      <c r="L263" s="33">
        <f t="shared" si="58"/>
        <v>0</v>
      </c>
      <c r="M263" s="33">
        <f t="shared" ca="1" si="59"/>
        <v>-0.69464262032060109</v>
      </c>
      <c r="N263" s="33">
        <f t="shared" ca="1" si="60"/>
        <v>0</v>
      </c>
      <c r="O263" s="92">
        <f t="shared" ca="1" si="61"/>
        <v>0</v>
      </c>
      <c r="P263" s="33">
        <f t="shared" ca="1" si="62"/>
        <v>0</v>
      </c>
      <c r="Q263" s="33">
        <f t="shared" ca="1" si="63"/>
        <v>0</v>
      </c>
      <c r="R263" s="20">
        <f t="shared" ca="1" si="64"/>
        <v>0.69464262032060109</v>
      </c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</row>
    <row r="264" spans="1:35" x14ac:dyDescent="0.2">
      <c r="A264" s="89"/>
      <c r="B264" s="89"/>
      <c r="C264" s="89"/>
      <c r="D264" s="91">
        <f t="shared" si="50"/>
        <v>0</v>
      </c>
      <c r="E264" s="91">
        <f t="shared" si="51"/>
        <v>0</v>
      </c>
      <c r="F264" s="33">
        <f t="shared" si="52"/>
        <v>0</v>
      </c>
      <c r="G264" s="33">
        <f t="shared" si="53"/>
        <v>0</v>
      </c>
      <c r="H264" s="33">
        <f t="shared" si="54"/>
        <v>0</v>
      </c>
      <c r="I264" s="33">
        <f t="shared" si="55"/>
        <v>0</v>
      </c>
      <c r="J264" s="33">
        <f t="shared" si="56"/>
        <v>0</v>
      </c>
      <c r="K264" s="33">
        <f t="shared" si="57"/>
        <v>0</v>
      </c>
      <c r="L264" s="33">
        <f t="shared" si="58"/>
        <v>0</v>
      </c>
      <c r="M264" s="33">
        <f t="shared" ca="1" si="59"/>
        <v>-0.69464262032060109</v>
      </c>
      <c r="N264" s="33">
        <f t="shared" ca="1" si="60"/>
        <v>0</v>
      </c>
      <c r="O264" s="92">
        <f t="shared" ca="1" si="61"/>
        <v>0</v>
      </c>
      <c r="P264" s="33">
        <f t="shared" ca="1" si="62"/>
        <v>0</v>
      </c>
      <c r="Q264" s="33">
        <f t="shared" ca="1" si="63"/>
        <v>0</v>
      </c>
      <c r="R264" s="20">
        <f t="shared" ca="1" si="64"/>
        <v>0.69464262032060109</v>
      </c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</row>
    <row r="265" spans="1:35" x14ac:dyDescent="0.2">
      <c r="A265" s="89"/>
      <c r="B265" s="89"/>
      <c r="C265" s="89"/>
      <c r="D265" s="91">
        <f t="shared" si="50"/>
        <v>0</v>
      </c>
      <c r="E265" s="91">
        <f t="shared" si="51"/>
        <v>0</v>
      </c>
      <c r="F265" s="33">
        <f t="shared" si="52"/>
        <v>0</v>
      </c>
      <c r="G265" s="33">
        <f t="shared" si="53"/>
        <v>0</v>
      </c>
      <c r="H265" s="33">
        <f t="shared" si="54"/>
        <v>0</v>
      </c>
      <c r="I265" s="33">
        <f t="shared" si="55"/>
        <v>0</v>
      </c>
      <c r="J265" s="33">
        <f t="shared" si="56"/>
        <v>0</v>
      </c>
      <c r="K265" s="33">
        <f t="shared" si="57"/>
        <v>0</v>
      </c>
      <c r="L265" s="33">
        <f t="shared" si="58"/>
        <v>0</v>
      </c>
      <c r="M265" s="33">
        <f t="shared" ca="1" si="59"/>
        <v>-0.69464262032060109</v>
      </c>
      <c r="N265" s="33">
        <f t="shared" ca="1" si="60"/>
        <v>0</v>
      </c>
      <c r="O265" s="92">
        <f t="shared" ca="1" si="61"/>
        <v>0</v>
      </c>
      <c r="P265" s="33">
        <f t="shared" ca="1" si="62"/>
        <v>0</v>
      </c>
      <c r="Q265" s="33">
        <f t="shared" ca="1" si="63"/>
        <v>0</v>
      </c>
      <c r="R265" s="20">
        <f t="shared" ca="1" si="64"/>
        <v>0.69464262032060109</v>
      </c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</row>
    <row r="266" spans="1:35" x14ac:dyDescent="0.2">
      <c r="A266" s="89"/>
      <c r="B266" s="89"/>
      <c r="C266" s="89"/>
      <c r="D266" s="91">
        <f t="shared" si="50"/>
        <v>0</v>
      </c>
      <c r="E266" s="91">
        <f t="shared" si="51"/>
        <v>0</v>
      </c>
      <c r="F266" s="33">
        <f t="shared" si="52"/>
        <v>0</v>
      </c>
      <c r="G266" s="33">
        <f t="shared" si="53"/>
        <v>0</v>
      </c>
      <c r="H266" s="33">
        <f t="shared" si="54"/>
        <v>0</v>
      </c>
      <c r="I266" s="33">
        <f t="shared" si="55"/>
        <v>0</v>
      </c>
      <c r="J266" s="33">
        <f t="shared" si="56"/>
        <v>0</v>
      </c>
      <c r="K266" s="33">
        <f t="shared" si="57"/>
        <v>0</v>
      </c>
      <c r="L266" s="33">
        <f t="shared" si="58"/>
        <v>0</v>
      </c>
      <c r="M266" s="33">
        <f t="shared" ca="1" si="59"/>
        <v>-0.69464262032060109</v>
      </c>
      <c r="N266" s="33">
        <f t="shared" ca="1" si="60"/>
        <v>0</v>
      </c>
      <c r="O266" s="92">
        <f t="shared" ca="1" si="61"/>
        <v>0</v>
      </c>
      <c r="P266" s="33">
        <f t="shared" ca="1" si="62"/>
        <v>0</v>
      </c>
      <c r="Q266" s="33">
        <f t="shared" ca="1" si="63"/>
        <v>0</v>
      </c>
      <c r="R266" s="20">
        <f t="shared" ca="1" si="64"/>
        <v>0.69464262032060109</v>
      </c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</row>
    <row r="267" spans="1:35" x14ac:dyDescent="0.2">
      <c r="A267" s="89"/>
      <c r="B267" s="89"/>
      <c r="C267" s="89"/>
      <c r="D267" s="91">
        <f t="shared" si="50"/>
        <v>0</v>
      </c>
      <c r="E267" s="91">
        <f t="shared" si="51"/>
        <v>0</v>
      </c>
      <c r="F267" s="33">
        <f t="shared" si="52"/>
        <v>0</v>
      </c>
      <c r="G267" s="33">
        <f t="shared" si="53"/>
        <v>0</v>
      </c>
      <c r="H267" s="33">
        <f t="shared" si="54"/>
        <v>0</v>
      </c>
      <c r="I267" s="33">
        <f t="shared" si="55"/>
        <v>0</v>
      </c>
      <c r="J267" s="33">
        <f t="shared" si="56"/>
        <v>0</v>
      </c>
      <c r="K267" s="33">
        <f t="shared" si="57"/>
        <v>0</v>
      </c>
      <c r="L267" s="33">
        <f t="shared" si="58"/>
        <v>0</v>
      </c>
      <c r="M267" s="33">
        <f t="shared" ca="1" si="59"/>
        <v>-0.69464262032060109</v>
      </c>
      <c r="N267" s="33">
        <f t="shared" ca="1" si="60"/>
        <v>0</v>
      </c>
      <c r="O267" s="92">
        <f t="shared" ca="1" si="61"/>
        <v>0</v>
      </c>
      <c r="P267" s="33">
        <f t="shared" ca="1" si="62"/>
        <v>0</v>
      </c>
      <c r="Q267" s="33">
        <f t="shared" ca="1" si="63"/>
        <v>0</v>
      </c>
      <c r="R267" s="20">
        <f t="shared" ca="1" si="64"/>
        <v>0.69464262032060109</v>
      </c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</row>
    <row r="268" spans="1:35" x14ac:dyDescent="0.2">
      <c r="A268" s="89"/>
      <c r="B268" s="89"/>
      <c r="C268" s="89"/>
      <c r="D268" s="91">
        <f t="shared" si="50"/>
        <v>0</v>
      </c>
      <c r="E268" s="91">
        <f t="shared" si="51"/>
        <v>0</v>
      </c>
      <c r="F268" s="33">
        <f t="shared" si="52"/>
        <v>0</v>
      </c>
      <c r="G268" s="33">
        <f t="shared" si="53"/>
        <v>0</v>
      </c>
      <c r="H268" s="33">
        <f t="shared" si="54"/>
        <v>0</v>
      </c>
      <c r="I268" s="33">
        <f t="shared" si="55"/>
        <v>0</v>
      </c>
      <c r="J268" s="33">
        <f t="shared" si="56"/>
        <v>0</v>
      </c>
      <c r="K268" s="33">
        <f t="shared" si="57"/>
        <v>0</v>
      </c>
      <c r="L268" s="33">
        <f t="shared" si="58"/>
        <v>0</v>
      </c>
      <c r="M268" s="33">
        <f t="shared" ca="1" si="59"/>
        <v>-0.69464262032060109</v>
      </c>
      <c r="N268" s="33">
        <f t="shared" ca="1" si="60"/>
        <v>0</v>
      </c>
      <c r="O268" s="92">
        <f t="shared" ca="1" si="61"/>
        <v>0</v>
      </c>
      <c r="P268" s="33">
        <f t="shared" ca="1" si="62"/>
        <v>0</v>
      </c>
      <c r="Q268" s="33">
        <f t="shared" ca="1" si="63"/>
        <v>0</v>
      </c>
      <c r="R268" s="20">
        <f t="shared" ca="1" si="64"/>
        <v>0.69464262032060109</v>
      </c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</row>
    <row r="269" spans="1:35" x14ac:dyDescent="0.2">
      <c r="A269" s="89"/>
      <c r="B269" s="89"/>
      <c r="C269" s="89"/>
      <c r="D269" s="91">
        <f t="shared" si="50"/>
        <v>0</v>
      </c>
      <c r="E269" s="91">
        <f t="shared" si="51"/>
        <v>0</v>
      </c>
      <c r="F269" s="33">
        <f t="shared" si="52"/>
        <v>0</v>
      </c>
      <c r="G269" s="33">
        <f t="shared" si="53"/>
        <v>0</v>
      </c>
      <c r="H269" s="33">
        <f t="shared" si="54"/>
        <v>0</v>
      </c>
      <c r="I269" s="33">
        <f t="shared" si="55"/>
        <v>0</v>
      </c>
      <c r="J269" s="33">
        <f t="shared" si="56"/>
        <v>0</v>
      </c>
      <c r="K269" s="33">
        <f t="shared" si="57"/>
        <v>0</v>
      </c>
      <c r="L269" s="33">
        <f t="shared" si="58"/>
        <v>0</v>
      </c>
      <c r="M269" s="33">
        <f t="shared" ca="1" si="59"/>
        <v>-0.69464262032060109</v>
      </c>
      <c r="N269" s="33">
        <f t="shared" ca="1" si="60"/>
        <v>0</v>
      </c>
      <c r="O269" s="92">
        <f t="shared" ca="1" si="61"/>
        <v>0</v>
      </c>
      <c r="P269" s="33">
        <f t="shared" ca="1" si="62"/>
        <v>0</v>
      </c>
      <c r="Q269" s="33">
        <f t="shared" ca="1" si="63"/>
        <v>0</v>
      </c>
      <c r="R269" s="20">
        <f t="shared" ca="1" si="64"/>
        <v>0.69464262032060109</v>
      </c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</row>
    <row r="270" spans="1:35" x14ac:dyDescent="0.2">
      <c r="A270" s="89"/>
      <c r="B270" s="89"/>
      <c r="C270" s="89"/>
      <c r="D270" s="91">
        <f t="shared" si="50"/>
        <v>0</v>
      </c>
      <c r="E270" s="91">
        <f t="shared" si="51"/>
        <v>0</v>
      </c>
      <c r="F270" s="33">
        <f t="shared" si="52"/>
        <v>0</v>
      </c>
      <c r="G270" s="33">
        <f t="shared" si="53"/>
        <v>0</v>
      </c>
      <c r="H270" s="33">
        <f t="shared" si="54"/>
        <v>0</v>
      </c>
      <c r="I270" s="33">
        <f t="shared" si="55"/>
        <v>0</v>
      </c>
      <c r="J270" s="33">
        <f t="shared" si="56"/>
        <v>0</v>
      </c>
      <c r="K270" s="33">
        <f t="shared" si="57"/>
        <v>0</v>
      </c>
      <c r="L270" s="33">
        <f t="shared" si="58"/>
        <v>0</v>
      </c>
      <c r="M270" s="33">
        <f t="shared" ca="1" si="59"/>
        <v>-0.69464262032060109</v>
      </c>
      <c r="N270" s="33">
        <f t="shared" ca="1" si="60"/>
        <v>0</v>
      </c>
      <c r="O270" s="92">
        <f t="shared" ca="1" si="61"/>
        <v>0</v>
      </c>
      <c r="P270" s="33">
        <f t="shared" ca="1" si="62"/>
        <v>0</v>
      </c>
      <c r="Q270" s="33">
        <f t="shared" ca="1" si="63"/>
        <v>0</v>
      </c>
      <c r="R270" s="20">
        <f t="shared" ca="1" si="64"/>
        <v>0.69464262032060109</v>
      </c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</row>
    <row r="271" spans="1:35" x14ac:dyDescent="0.2">
      <c r="A271" s="89"/>
      <c r="B271" s="89"/>
      <c r="C271" s="89"/>
      <c r="D271" s="91">
        <f t="shared" si="50"/>
        <v>0</v>
      </c>
      <c r="E271" s="91">
        <f t="shared" si="51"/>
        <v>0</v>
      </c>
      <c r="F271" s="33">
        <f t="shared" si="52"/>
        <v>0</v>
      </c>
      <c r="G271" s="33">
        <f t="shared" si="53"/>
        <v>0</v>
      </c>
      <c r="H271" s="33">
        <f t="shared" si="54"/>
        <v>0</v>
      </c>
      <c r="I271" s="33">
        <f t="shared" si="55"/>
        <v>0</v>
      </c>
      <c r="J271" s="33">
        <f t="shared" si="56"/>
        <v>0</v>
      </c>
      <c r="K271" s="33">
        <f t="shared" si="57"/>
        <v>0</v>
      </c>
      <c r="L271" s="33">
        <f t="shared" si="58"/>
        <v>0</v>
      </c>
      <c r="M271" s="33">
        <f t="shared" ca="1" si="59"/>
        <v>-0.69464262032060109</v>
      </c>
      <c r="N271" s="33">
        <f t="shared" ca="1" si="60"/>
        <v>0</v>
      </c>
      <c r="O271" s="92">
        <f t="shared" ca="1" si="61"/>
        <v>0</v>
      </c>
      <c r="P271" s="33">
        <f t="shared" ca="1" si="62"/>
        <v>0</v>
      </c>
      <c r="Q271" s="33">
        <f t="shared" ca="1" si="63"/>
        <v>0</v>
      </c>
      <c r="R271" s="20">
        <f t="shared" ca="1" si="64"/>
        <v>0.69464262032060109</v>
      </c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</row>
    <row r="272" spans="1:35" x14ac:dyDescent="0.2">
      <c r="A272" s="89"/>
      <c r="B272" s="89"/>
      <c r="C272" s="89"/>
      <c r="D272" s="91">
        <f t="shared" si="50"/>
        <v>0</v>
      </c>
      <c r="E272" s="91">
        <f t="shared" si="51"/>
        <v>0</v>
      </c>
      <c r="F272" s="33">
        <f t="shared" si="52"/>
        <v>0</v>
      </c>
      <c r="G272" s="33">
        <f t="shared" si="53"/>
        <v>0</v>
      </c>
      <c r="H272" s="33">
        <f t="shared" si="54"/>
        <v>0</v>
      </c>
      <c r="I272" s="33">
        <f t="shared" si="55"/>
        <v>0</v>
      </c>
      <c r="J272" s="33">
        <f t="shared" si="56"/>
        <v>0</v>
      </c>
      <c r="K272" s="33">
        <f t="shared" si="57"/>
        <v>0</v>
      </c>
      <c r="L272" s="33">
        <f t="shared" si="58"/>
        <v>0</v>
      </c>
      <c r="M272" s="33">
        <f t="shared" ca="1" si="59"/>
        <v>-0.69464262032060109</v>
      </c>
      <c r="N272" s="33">
        <f t="shared" ca="1" si="60"/>
        <v>0</v>
      </c>
      <c r="O272" s="92">
        <f t="shared" ca="1" si="61"/>
        <v>0</v>
      </c>
      <c r="P272" s="33">
        <f t="shared" ca="1" si="62"/>
        <v>0</v>
      </c>
      <c r="Q272" s="33">
        <f t="shared" ca="1" si="63"/>
        <v>0</v>
      </c>
      <c r="R272" s="20">
        <f t="shared" ca="1" si="64"/>
        <v>0.69464262032060109</v>
      </c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</row>
    <row r="273" spans="1:35" x14ac:dyDescent="0.2">
      <c r="A273" s="89"/>
      <c r="B273" s="89"/>
      <c r="C273" s="89"/>
      <c r="D273" s="91">
        <f t="shared" si="50"/>
        <v>0</v>
      </c>
      <c r="E273" s="91">
        <f t="shared" si="51"/>
        <v>0</v>
      </c>
      <c r="F273" s="33">
        <f t="shared" si="52"/>
        <v>0</v>
      </c>
      <c r="G273" s="33">
        <f t="shared" si="53"/>
        <v>0</v>
      </c>
      <c r="H273" s="33">
        <f t="shared" si="54"/>
        <v>0</v>
      </c>
      <c r="I273" s="33">
        <f t="shared" si="55"/>
        <v>0</v>
      </c>
      <c r="J273" s="33">
        <f t="shared" si="56"/>
        <v>0</v>
      </c>
      <c r="K273" s="33">
        <f t="shared" si="57"/>
        <v>0</v>
      </c>
      <c r="L273" s="33">
        <f t="shared" si="58"/>
        <v>0</v>
      </c>
      <c r="M273" s="33">
        <f t="shared" ca="1" si="59"/>
        <v>-0.69464262032060109</v>
      </c>
      <c r="N273" s="33">
        <f t="shared" ca="1" si="60"/>
        <v>0</v>
      </c>
      <c r="O273" s="92">
        <f t="shared" ca="1" si="61"/>
        <v>0</v>
      </c>
      <c r="P273" s="33">
        <f t="shared" ca="1" si="62"/>
        <v>0</v>
      </c>
      <c r="Q273" s="33">
        <f t="shared" ca="1" si="63"/>
        <v>0</v>
      </c>
      <c r="R273" s="20">
        <f t="shared" ca="1" si="64"/>
        <v>0.69464262032060109</v>
      </c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</row>
    <row r="274" spans="1:35" x14ac:dyDescent="0.2">
      <c r="A274" s="89"/>
      <c r="B274" s="89"/>
      <c r="C274" s="89"/>
      <c r="D274" s="91">
        <f t="shared" si="50"/>
        <v>0</v>
      </c>
      <c r="E274" s="91">
        <f t="shared" si="51"/>
        <v>0</v>
      </c>
      <c r="F274" s="33">
        <f t="shared" si="52"/>
        <v>0</v>
      </c>
      <c r="G274" s="33">
        <f t="shared" si="53"/>
        <v>0</v>
      </c>
      <c r="H274" s="33">
        <f t="shared" si="54"/>
        <v>0</v>
      </c>
      <c r="I274" s="33">
        <f t="shared" si="55"/>
        <v>0</v>
      </c>
      <c r="J274" s="33">
        <f t="shared" si="56"/>
        <v>0</v>
      </c>
      <c r="K274" s="33">
        <f t="shared" si="57"/>
        <v>0</v>
      </c>
      <c r="L274" s="33">
        <f t="shared" si="58"/>
        <v>0</v>
      </c>
      <c r="M274" s="33">
        <f t="shared" ca="1" si="59"/>
        <v>-0.69464262032060109</v>
      </c>
      <c r="N274" s="33">
        <f t="shared" ca="1" si="60"/>
        <v>0</v>
      </c>
      <c r="O274" s="92">
        <f t="shared" ca="1" si="61"/>
        <v>0</v>
      </c>
      <c r="P274" s="33">
        <f t="shared" ca="1" si="62"/>
        <v>0</v>
      </c>
      <c r="Q274" s="33">
        <f t="shared" ca="1" si="63"/>
        <v>0</v>
      </c>
      <c r="R274" s="20">
        <f t="shared" ca="1" si="64"/>
        <v>0.69464262032060109</v>
      </c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</row>
    <row r="275" spans="1:35" x14ac:dyDescent="0.2">
      <c r="A275" s="89"/>
      <c r="B275" s="89"/>
      <c r="C275" s="89"/>
      <c r="D275" s="91">
        <f t="shared" si="50"/>
        <v>0</v>
      </c>
      <c r="E275" s="91">
        <f t="shared" si="51"/>
        <v>0</v>
      </c>
      <c r="F275" s="33">
        <f t="shared" si="52"/>
        <v>0</v>
      </c>
      <c r="G275" s="33">
        <f t="shared" si="53"/>
        <v>0</v>
      </c>
      <c r="H275" s="33">
        <f t="shared" si="54"/>
        <v>0</v>
      </c>
      <c r="I275" s="33">
        <f t="shared" si="55"/>
        <v>0</v>
      </c>
      <c r="J275" s="33">
        <f t="shared" si="56"/>
        <v>0</v>
      </c>
      <c r="K275" s="33">
        <f t="shared" si="57"/>
        <v>0</v>
      </c>
      <c r="L275" s="33">
        <f t="shared" si="58"/>
        <v>0</v>
      </c>
      <c r="M275" s="33">
        <f t="shared" ca="1" si="59"/>
        <v>-0.69464262032060109</v>
      </c>
      <c r="N275" s="33">
        <f t="shared" ca="1" si="60"/>
        <v>0</v>
      </c>
      <c r="O275" s="92">
        <f t="shared" ca="1" si="61"/>
        <v>0</v>
      </c>
      <c r="P275" s="33">
        <f t="shared" ca="1" si="62"/>
        <v>0</v>
      </c>
      <c r="Q275" s="33">
        <f t="shared" ca="1" si="63"/>
        <v>0</v>
      </c>
      <c r="R275" s="20">
        <f t="shared" ca="1" si="64"/>
        <v>0.69464262032060109</v>
      </c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</row>
    <row r="276" spans="1:35" x14ac:dyDescent="0.2">
      <c r="A276" s="89"/>
      <c r="B276" s="89"/>
      <c r="C276" s="89"/>
      <c r="D276" s="91">
        <f t="shared" si="50"/>
        <v>0</v>
      </c>
      <c r="E276" s="91">
        <f t="shared" si="51"/>
        <v>0</v>
      </c>
      <c r="F276" s="33">
        <f t="shared" si="52"/>
        <v>0</v>
      </c>
      <c r="G276" s="33">
        <f t="shared" si="53"/>
        <v>0</v>
      </c>
      <c r="H276" s="33">
        <f t="shared" si="54"/>
        <v>0</v>
      </c>
      <c r="I276" s="33">
        <f t="shared" si="55"/>
        <v>0</v>
      </c>
      <c r="J276" s="33">
        <f t="shared" si="56"/>
        <v>0</v>
      </c>
      <c r="K276" s="33">
        <f t="shared" si="57"/>
        <v>0</v>
      </c>
      <c r="L276" s="33">
        <f t="shared" si="58"/>
        <v>0</v>
      </c>
      <c r="M276" s="33">
        <f t="shared" ca="1" si="59"/>
        <v>-0.69464262032060109</v>
      </c>
      <c r="N276" s="33">
        <f t="shared" ca="1" si="60"/>
        <v>0</v>
      </c>
      <c r="O276" s="92">
        <f t="shared" ca="1" si="61"/>
        <v>0</v>
      </c>
      <c r="P276" s="33">
        <f t="shared" ca="1" si="62"/>
        <v>0</v>
      </c>
      <c r="Q276" s="33">
        <f t="shared" ca="1" si="63"/>
        <v>0</v>
      </c>
      <c r="R276" s="20">
        <f t="shared" ca="1" si="64"/>
        <v>0.69464262032060109</v>
      </c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</row>
    <row r="277" spans="1:35" x14ac:dyDescent="0.2">
      <c r="A277" s="89"/>
      <c r="B277" s="89"/>
      <c r="C277" s="89"/>
      <c r="D277" s="91">
        <f t="shared" ref="D277:D336" si="65">A277/A$18</f>
        <v>0</v>
      </c>
      <c r="E277" s="91">
        <f t="shared" ref="E277:E336" si="66">B277/B$18</f>
        <v>0</v>
      </c>
      <c r="F277" s="33">
        <f t="shared" ref="F277:F336" si="67">$C277*D277</f>
        <v>0</v>
      </c>
      <c r="G277" s="33">
        <f t="shared" ref="G277:G336" si="68">$C277*E277</f>
        <v>0</v>
      </c>
      <c r="H277" s="33">
        <f t="shared" ref="H277:H336" si="69">C277*D277*D277</f>
        <v>0</v>
      </c>
      <c r="I277" s="33">
        <f t="shared" ref="I277:I336" si="70">C277*D277*D277*D277</f>
        <v>0</v>
      </c>
      <c r="J277" s="33">
        <f t="shared" ref="J277:J336" si="71">C277*D277*D277*D277*D277</f>
        <v>0</v>
      </c>
      <c r="K277" s="33">
        <f t="shared" ref="K277:K336" si="72">C277*E277*D277</f>
        <v>0</v>
      </c>
      <c r="L277" s="33">
        <f t="shared" ref="L277:L336" si="73">C277*E277*D277*D277</f>
        <v>0</v>
      </c>
      <c r="M277" s="33">
        <f t="shared" ref="M277:M336" ca="1" si="74">+E$4+E$5*D277+E$6*D277^2</f>
        <v>-0.69464262032060109</v>
      </c>
      <c r="N277" s="33">
        <f t="shared" ref="N277:N336" ca="1" si="75">C277*(M277-E277)^2</f>
        <v>0</v>
      </c>
      <c r="O277" s="92">
        <f t="shared" ref="O277:O336" ca="1" si="76">(C277*O$1-O$2*F277+O$3*H277)^2</f>
        <v>0</v>
      </c>
      <c r="P277" s="33">
        <f t="shared" ref="P277:P336" ca="1" si="77">(-C277*O$2+O$4*F277-O$5*H277)^2</f>
        <v>0</v>
      </c>
      <c r="Q277" s="33">
        <f t="shared" ref="Q277:Q336" ca="1" si="78">+(C277*O$3-F277*O$5+H277*O$6)^2</f>
        <v>0</v>
      </c>
      <c r="R277" s="20">
        <f t="shared" ref="R277:R336" ca="1" si="79">+E277-M277</f>
        <v>0.69464262032060109</v>
      </c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</row>
    <row r="278" spans="1:35" x14ac:dyDescent="0.2">
      <c r="A278" s="89"/>
      <c r="B278" s="89"/>
      <c r="C278" s="89"/>
      <c r="D278" s="91">
        <f t="shared" si="65"/>
        <v>0</v>
      </c>
      <c r="E278" s="91">
        <f t="shared" si="66"/>
        <v>0</v>
      </c>
      <c r="F278" s="33">
        <f t="shared" si="67"/>
        <v>0</v>
      </c>
      <c r="G278" s="33">
        <f t="shared" si="68"/>
        <v>0</v>
      </c>
      <c r="H278" s="33">
        <f t="shared" si="69"/>
        <v>0</v>
      </c>
      <c r="I278" s="33">
        <f t="shared" si="70"/>
        <v>0</v>
      </c>
      <c r="J278" s="33">
        <f t="shared" si="71"/>
        <v>0</v>
      </c>
      <c r="K278" s="33">
        <f t="shared" si="72"/>
        <v>0</v>
      </c>
      <c r="L278" s="33">
        <f t="shared" si="73"/>
        <v>0</v>
      </c>
      <c r="M278" s="33">
        <f t="shared" ca="1" si="74"/>
        <v>-0.69464262032060109</v>
      </c>
      <c r="N278" s="33">
        <f t="shared" ca="1" si="75"/>
        <v>0</v>
      </c>
      <c r="O278" s="92">
        <f t="shared" ca="1" si="76"/>
        <v>0</v>
      </c>
      <c r="P278" s="33">
        <f t="shared" ca="1" si="77"/>
        <v>0</v>
      </c>
      <c r="Q278" s="33">
        <f t="shared" ca="1" si="78"/>
        <v>0</v>
      </c>
      <c r="R278" s="20">
        <f t="shared" ca="1" si="79"/>
        <v>0.69464262032060109</v>
      </c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</row>
    <row r="279" spans="1:35" x14ac:dyDescent="0.2">
      <c r="A279" s="89"/>
      <c r="B279" s="89"/>
      <c r="C279" s="89"/>
      <c r="D279" s="91">
        <f t="shared" si="65"/>
        <v>0</v>
      </c>
      <c r="E279" s="91">
        <f t="shared" si="66"/>
        <v>0</v>
      </c>
      <c r="F279" s="33">
        <f t="shared" si="67"/>
        <v>0</v>
      </c>
      <c r="G279" s="33">
        <f t="shared" si="68"/>
        <v>0</v>
      </c>
      <c r="H279" s="33">
        <f t="shared" si="69"/>
        <v>0</v>
      </c>
      <c r="I279" s="33">
        <f t="shared" si="70"/>
        <v>0</v>
      </c>
      <c r="J279" s="33">
        <f t="shared" si="71"/>
        <v>0</v>
      </c>
      <c r="K279" s="33">
        <f t="shared" si="72"/>
        <v>0</v>
      </c>
      <c r="L279" s="33">
        <f t="shared" si="73"/>
        <v>0</v>
      </c>
      <c r="M279" s="33">
        <f t="shared" ca="1" si="74"/>
        <v>-0.69464262032060109</v>
      </c>
      <c r="N279" s="33">
        <f t="shared" ca="1" si="75"/>
        <v>0</v>
      </c>
      <c r="O279" s="92">
        <f t="shared" ca="1" si="76"/>
        <v>0</v>
      </c>
      <c r="P279" s="33">
        <f t="shared" ca="1" si="77"/>
        <v>0</v>
      </c>
      <c r="Q279" s="33">
        <f t="shared" ca="1" si="78"/>
        <v>0</v>
      </c>
      <c r="R279" s="20">
        <f t="shared" ca="1" si="79"/>
        <v>0.69464262032060109</v>
      </c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</row>
    <row r="280" spans="1:35" x14ac:dyDescent="0.2">
      <c r="A280" s="89"/>
      <c r="B280" s="89"/>
      <c r="C280" s="89"/>
      <c r="D280" s="91">
        <f t="shared" si="65"/>
        <v>0</v>
      </c>
      <c r="E280" s="91">
        <f t="shared" si="66"/>
        <v>0</v>
      </c>
      <c r="F280" s="33">
        <f t="shared" si="67"/>
        <v>0</v>
      </c>
      <c r="G280" s="33">
        <f t="shared" si="68"/>
        <v>0</v>
      </c>
      <c r="H280" s="33">
        <f t="shared" si="69"/>
        <v>0</v>
      </c>
      <c r="I280" s="33">
        <f t="shared" si="70"/>
        <v>0</v>
      </c>
      <c r="J280" s="33">
        <f t="shared" si="71"/>
        <v>0</v>
      </c>
      <c r="K280" s="33">
        <f t="shared" si="72"/>
        <v>0</v>
      </c>
      <c r="L280" s="33">
        <f t="shared" si="73"/>
        <v>0</v>
      </c>
      <c r="M280" s="33">
        <f t="shared" ca="1" si="74"/>
        <v>-0.69464262032060109</v>
      </c>
      <c r="N280" s="33">
        <f t="shared" ca="1" si="75"/>
        <v>0</v>
      </c>
      <c r="O280" s="92">
        <f t="shared" ca="1" si="76"/>
        <v>0</v>
      </c>
      <c r="P280" s="33">
        <f t="shared" ca="1" si="77"/>
        <v>0</v>
      </c>
      <c r="Q280" s="33">
        <f t="shared" ca="1" si="78"/>
        <v>0</v>
      </c>
      <c r="R280" s="20">
        <f t="shared" ca="1" si="79"/>
        <v>0.69464262032060109</v>
      </c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</row>
    <row r="281" spans="1:35" x14ac:dyDescent="0.2">
      <c r="A281" s="89"/>
      <c r="B281" s="89"/>
      <c r="C281" s="89"/>
      <c r="D281" s="91">
        <f t="shared" si="65"/>
        <v>0</v>
      </c>
      <c r="E281" s="91">
        <f t="shared" si="66"/>
        <v>0</v>
      </c>
      <c r="F281" s="33">
        <f t="shared" si="67"/>
        <v>0</v>
      </c>
      <c r="G281" s="33">
        <f t="shared" si="68"/>
        <v>0</v>
      </c>
      <c r="H281" s="33">
        <f t="shared" si="69"/>
        <v>0</v>
      </c>
      <c r="I281" s="33">
        <f t="shared" si="70"/>
        <v>0</v>
      </c>
      <c r="J281" s="33">
        <f t="shared" si="71"/>
        <v>0</v>
      </c>
      <c r="K281" s="33">
        <f t="shared" si="72"/>
        <v>0</v>
      </c>
      <c r="L281" s="33">
        <f t="shared" si="73"/>
        <v>0</v>
      </c>
      <c r="M281" s="33">
        <f t="shared" ca="1" si="74"/>
        <v>-0.69464262032060109</v>
      </c>
      <c r="N281" s="33">
        <f t="shared" ca="1" si="75"/>
        <v>0</v>
      </c>
      <c r="O281" s="92">
        <f t="shared" ca="1" si="76"/>
        <v>0</v>
      </c>
      <c r="P281" s="33">
        <f t="shared" ca="1" si="77"/>
        <v>0</v>
      </c>
      <c r="Q281" s="33">
        <f t="shared" ca="1" si="78"/>
        <v>0</v>
      </c>
      <c r="R281" s="20">
        <f t="shared" ca="1" si="79"/>
        <v>0.69464262032060109</v>
      </c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</row>
    <row r="282" spans="1:35" x14ac:dyDescent="0.2">
      <c r="A282" s="89"/>
      <c r="B282" s="89"/>
      <c r="C282" s="89"/>
      <c r="D282" s="91">
        <f t="shared" si="65"/>
        <v>0</v>
      </c>
      <c r="E282" s="91">
        <f t="shared" si="66"/>
        <v>0</v>
      </c>
      <c r="F282" s="33">
        <f t="shared" si="67"/>
        <v>0</v>
      </c>
      <c r="G282" s="33">
        <f t="shared" si="68"/>
        <v>0</v>
      </c>
      <c r="H282" s="33">
        <f t="shared" si="69"/>
        <v>0</v>
      </c>
      <c r="I282" s="33">
        <f t="shared" si="70"/>
        <v>0</v>
      </c>
      <c r="J282" s="33">
        <f t="shared" si="71"/>
        <v>0</v>
      </c>
      <c r="K282" s="33">
        <f t="shared" si="72"/>
        <v>0</v>
      </c>
      <c r="L282" s="33">
        <f t="shared" si="73"/>
        <v>0</v>
      </c>
      <c r="M282" s="33">
        <f t="shared" ca="1" si="74"/>
        <v>-0.69464262032060109</v>
      </c>
      <c r="N282" s="33">
        <f t="shared" ca="1" si="75"/>
        <v>0</v>
      </c>
      <c r="O282" s="92">
        <f t="shared" ca="1" si="76"/>
        <v>0</v>
      </c>
      <c r="P282" s="33">
        <f t="shared" ca="1" si="77"/>
        <v>0</v>
      </c>
      <c r="Q282" s="33">
        <f t="shared" ca="1" si="78"/>
        <v>0</v>
      </c>
      <c r="R282" s="20">
        <f t="shared" ca="1" si="79"/>
        <v>0.69464262032060109</v>
      </c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</row>
    <row r="283" spans="1:35" x14ac:dyDescent="0.2">
      <c r="A283" s="89"/>
      <c r="B283" s="89"/>
      <c r="C283" s="89"/>
      <c r="D283" s="91">
        <f t="shared" si="65"/>
        <v>0</v>
      </c>
      <c r="E283" s="91">
        <f t="shared" si="66"/>
        <v>0</v>
      </c>
      <c r="F283" s="33">
        <f t="shared" si="67"/>
        <v>0</v>
      </c>
      <c r="G283" s="33">
        <f t="shared" si="68"/>
        <v>0</v>
      </c>
      <c r="H283" s="33">
        <f t="shared" si="69"/>
        <v>0</v>
      </c>
      <c r="I283" s="33">
        <f t="shared" si="70"/>
        <v>0</v>
      </c>
      <c r="J283" s="33">
        <f t="shared" si="71"/>
        <v>0</v>
      </c>
      <c r="K283" s="33">
        <f t="shared" si="72"/>
        <v>0</v>
      </c>
      <c r="L283" s="33">
        <f t="shared" si="73"/>
        <v>0</v>
      </c>
      <c r="M283" s="33">
        <f t="shared" ca="1" si="74"/>
        <v>-0.69464262032060109</v>
      </c>
      <c r="N283" s="33">
        <f t="shared" ca="1" si="75"/>
        <v>0</v>
      </c>
      <c r="O283" s="92">
        <f t="shared" ca="1" si="76"/>
        <v>0</v>
      </c>
      <c r="P283" s="33">
        <f t="shared" ca="1" si="77"/>
        <v>0</v>
      </c>
      <c r="Q283" s="33">
        <f t="shared" ca="1" si="78"/>
        <v>0</v>
      </c>
      <c r="R283" s="20">
        <f t="shared" ca="1" si="79"/>
        <v>0.69464262032060109</v>
      </c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</row>
    <row r="284" spans="1:35" x14ac:dyDescent="0.2">
      <c r="A284" s="89"/>
      <c r="B284" s="89"/>
      <c r="C284" s="89"/>
      <c r="D284" s="91">
        <f t="shared" si="65"/>
        <v>0</v>
      </c>
      <c r="E284" s="91">
        <f t="shared" si="66"/>
        <v>0</v>
      </c>
      <c r="F284" s="33">
        <f t="shared" si="67"/>
        <v>0</v>
      </c>
      <c r="G284" s="33">
        <f t="shared" si="68"/>
        <v>0</v>
      </c>
      <c r="H284" s="33">
        <f t="shared" si="69"/>
        <v>0</v>
      </c>
      <c r="I284" s="33">
        <f t="shared" si="70"/>
        <v>0</v>
      </c>
      <c r="J284" s="33">
        <f t="shared" si="71"/>
        <v>0</v>
      </c>
      <c r="K284" s="33">
        <f t="shared" si="72"/>
        <v>0</v>
      </c>
      <c r="L284" s="33">
        <f t="shared" si="73"/>
        <v>0</v>
      </c>
      <c r="M284" s="33">
        <f t="shared" ca="1" si="74"/>
        <v>-0.69464262032060109</v>
      </c>
      <c r="N284" s="33">
        <f t="shared" ca="1" si="75"/>
        <v>0</v>
      </c>
      <c r="O284" s="92">
        <f t="shared" ca="1" si="76"/>
        <v>0</v>
      </c>
      <c r="P284" s="33">
        <f t="shared" ca="1" si="77"/>
        <v>0</v>
      </c>
      <c r="Q284" s="33">
        <f t="shared" ca="1" si="78"/>
        <v>0</v>
      </c>
      <c r="R284" s="20">
        <f t="shared" ca="1" si="79"/>
        <v>0.69464262032060109</v>
      </c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</row>
    <row r="285" spans="1:35" x14ac:dyDescent="0.2">
      <c r="A285" s="89"/>
      <c r="B285" s="89"/>
      <c r="C285" s="89"/>
      <c r="D285" s="91">
        <f t="shared" si="65"/>
        <v>0</v>
      </c>
      <c r="E285" s="91">
        <f t="shared" si="66"/>
        <v>0</v>
      </c>
      <c r="F285" s="33">
        <f t="shared" si="67"/>
        <v>0</v>
      </c>
      <c r="G285" s="33">
        <f t="shared" si="68"/>
        <v>0</v>
      </c>
      <c r="H285" s="33">
        <f t="shared" si="69"/>
        <v>0</v>
      </c>
      <c r="I285" s="33">
        <f t="shared" si="70"/>
        <v>0</v>
      </c>
      <c r="J285" s="33">
        <f t="shared" si="71"/>
        <v>0</v>
      </c>
      <c r="K285" s="33">
        <f t="shared" si="72"/>
        <v>0</v>
      </c>
      <c r="L285" s="33">
        <f t="shared" si="73"/>
        <v>0</v>
      </c>
      <c r="M285" s="33">
        <f t="shared" ca="1" si="74"/>
        <v>-0.69464262032060109</v>
      </c>
      <c r="N285" s="33">
        <f t="shared" ca="1" si="75"/>
        <v>0</v>
      </c>
      <c r="O285" s="92">
        <f t="shared" ca="1" si="76"/>
        <v>0</v>
      </c>
      <c r="P285" s="33">
        <f t="shared" ca="1" si="77"/>
        <v>0</v>
      </c>
      <c r="Q285" s="33">
        <f t="shared" ca="1" si="78"/>
        <v>0</v>
      </c>
      <c r="R285" s="20">
        <f t="shared" ca="1" si="79"/>
        <v>0.69464262032060109</v>
      </c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</row>
    <row r="286" spans="1:35" x14ac:dyDescent="0.2">
      <c r="A286" s="89"/>
      <c r="B286" s="89"/>
      <c r="C286" s="89"/>
      <c r="D286" s="91">
        <f t="shared" si="65"/>
        <v>0</v>
      </c>
      <c r="E286" s="91">
        <f t="shared" si="66"/>
        <v>0</v>
      </c>
      <c r="F286" s="33">
        <f t="shared" si="67"/>
        <v>0</v>
      </c>
      <c r="G286" s="33">
        <f t="shared" si="68"/>
        <v>0</v>
      </c>
      <c r="H286" s="33">
        <f t="shared" si="69"/>
        <v>0</v>
      </c>
      <c r="I286" s="33">
        <f t="shared" si="70"/>
        <v>0</v>
      </c>
      <c r="J286" s="33">
        <f t="shared" si="71"/>
        <v>0</v>
      </c>
      <c r="K286" s="33">
        <f t="shared" si="72"/>
        <v>0</v>
      </c>
      <c r="L286" s="33">
        <f t="shared" si="73"/>
        <v>0</v>
      </c>
      <c r="M286" s="33">
        <f t="shared" ca="1" si="74"/>
        <v>-0.69464262032060109</v>
      </c>
      <c r="N286" s="33">
        <f t="shared" ca="1" si="75"/>
        <v>0</v>
      </c>
      <c r="O286" s="92">
        <f t="shared" ca="1" si="76"/>
        <v>0</v>
      </c>
      <c r="P286" s="33">
        <f t="shared" ca="1" si="77"/>
        <v>0</v>
      </c>
      <c r="Q286" s="33">
        <f t="shared" ca="1" si="78"/>
        <v>0</v>
      </c>
      <c r="R286" s="20">
        <f t="shared" ca="1" si="79"/>
        <v>0.69464262032060109</v>
      </c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</row>
    <row r="287" spans="1:35" x14ac:dyDescent="0.2">
      <c r="A287" s="89"/>
      <c r="B287" s="89"/>
      <c r="C287" s="89"/>
      <c r="D287" s="91">
        <f t="shared" si="65"/>
        <v>0</v>
      </c>
      <c r="E287" s="91">
        <f t="shared" si="66"/>
        <v>0</v>
      </c>
      <c r="F287" s="33">
        <f t="shared" si="67"/>
        <v>0</v>
      </c>
      <c r="G287" s="33">
        <f t="shared" si="68"/>
        <v>0</v>
      </c>
      <c r="H287" s="33">
        <f t="shared" si="69"/>
        <v>0</v>
      </c>
      <c r="I287" s="33">
        <f t="shared" si="70"/>
        <v>0</v>
      </c>
      <c r="J287" s="33">
        <f t="shared" si="71"/>
        <v>0</v>
      </c>
      <c r="K287" s="33">
        <f t="shared" si="72"/>
        <v>0</v>
      </c>
      <c r="L287" s="33">
        <f t="shared" si="73"/>
        <v>0</v>
      </c>
      <c r="M287" s="33">
        <f t="shared" ca="1" si="74"/>
        <v>-0.69464262032060109</v>
      </c>
      <c r="N287" s="33">
        <f t="shared" ca="1" si="75"/>
        <v>0</v>
      </c>
      <c r="O287" s="92">
        <f t="shared" ca="1" si="76"/>
        <v>0</v>
      </c>
      <c r="P287" s="33">
        <f t="shared" ca="1" si="77"/>
        <v>0</v>
      </c>
      <c r="Q287" s="33">
        <f t="shared" ca="1" si="78"/>
        <v>0</v>
      </c>
      <c r="R287" s="20">
        <f t="shared" ca="1" si="79"/>
        <v>0.69464262032060109</v>
      </c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</row>
    <row r="288" spans="1:35" x14ac:dyDescent="0.2">
      <c r="A288" s="89"/>
      <c r="B288" s="89"/>
      <c r="C288" s="89"/>
      <c r="D288" s="91">
        <f t="shared" si="65"/>
        <v>0</v>
      </c>
      <c r="E288" s="91">
        <f t="shared" si="66"/>
        <v>0</v>
      </c>
      <c r="F288" s="33">
        <f t="shared" si="67"/>
        <v>0</v>
      </c>
      <c r="G288" s="33">
        <f t="shared" si="68"/>
        <v>0</v>
      </c>
      <c r="H288" s="33">
        <f t="shared" si="69"/>
        <v>0</v>
      </c>
      <c r="I288" s="33">
        <f t="shared" si="70"/>
        <v>0</v>
      </c>
      <c r="J288" s="33">
        <f t="shared" si="71"/>
        <v>0</v>
      </c>
      <c r="K288" s="33">
        <f t="shared" si="72"/>
        <v>0</v>
      </c>
      <c r="L288" s="33">
        <f t="shared" si="73"/>
        <v>0</v>
      </c>
      <c r="M288" s="33">
        <f t="shared" ca="1" si="74"/>
        <v>-0.69464262032060109</v>
      </c>
      <c r="N288" s="33">
        <f t="shared" ca="1" si="75"/>
        <v>0</v>
      </c>
      <c r="O288" s="92">
        <f t="shared" ca="1" si="76"/>
        <v>0</v>
      </c>
      <c r="P288" s="33">
        <f t="shared" ca="1" si="77"/>
        <v>0</v>
      </c>
      <c r="Q288" s="33">
        <f t="shared" ca="1" si="78"/>
        <v>0</v>
      </c>
      <c r="R288" s="20">
        <f t="shared" ca="1" si="79"/>
        <v>0.69464262032060109</v>
      </c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</row>
    <row r="289" spans="1:35" x14ac:dyDescent="0.2">
      <c r="A289" s="89"/>
      <c r="B289" s="89"/>
      <c r="C289" s="89"/>
      <c r="D289" s="91">
        <f t="shared" si="65"/>
        <v>0</v>
      </c>
      <c r="E289" s="91">
        <f t="shared" si="66"/>
        <v>0</v>
      </c>
      <c r="F289" s="33">
        <f t="shared" si="67"/>
        <v>0</v>
      </c>
      <c r="G289" s="33">
        <f t="shared" si="68"/>
        <v>0</v>
      </c>
      <c r="H289" s="33">
        <f t="shared" si="69"/>
        <v>0</v>
      </c>
      <c r="I289" s="33">
        <f t="shared" si="70"/>
        <v>0</v>
      </c>
      <c r="J289" s="33">
        <f t="shared" si="71"/>
        <v>0</v>
      </c>
      <c r="K289" s="33">
        <f t="shared" si="72"/>
        <v>0</v>
      </c>
      <c r="L289" s="33">
        <f t="shared" si="73"/>
        <v>0</v>
      </c>
      <c r="M289" s="33">
        <f t="shared" ca="1" si="74"/>
        <v>-0.69464262032060109</v>
      </c>
      <c r="N289" s="33">
        <f t="shared" ca="1" si="75"/>
        <v>0</v>
      </c>
      <c r="O289" s="92">
        <f t="shared" ca="1" si="76"/>
        <v>0</v>
      </c>
      <c r="P289" s="33">
        <f t="shared" ca="1" si="77"/>
        <v>0</v>
      </c>
      <c r="Q289" s="33">
        <f t="shared" ca="1" si="78"/>
        <v>0</v>
      </c>
      <c r="R289" s="20">
        <f t="shared" ca="1" si="79"/>
        <v>0.69464262032060109</v>
      </c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</row>
    <row r="290" spans="1:35" x14ac:dyDescent="0.2">
      <c r="A290" s="89"/>
      <c r="B290" s="89"/>
      <c r="C290" s="89"/>
      <c r="D290" s="91">
        <f t="shared" si="65"/>
        <v>0</v>
      </c>
      <c r="E290" s="91">
        <f t="shared" si="66"/>
        <v>0</v>
      </c>
      <c r="F290" s="33">
        <f t="shared" si="67"/>
        <v>0</v>
      </c>
      <c r="G290" s="33">
        <f t="shared" si="68"/>
        <v>0</v>
      </c>
      <c r="H290" s="33">
        <f t="shared" si="69"/>
        <v>0</v>
      </c>
      <c r="I290" s="33">
        <f t="shared" si="70"/>
        <v>0</v>
      </c>
      <c r="J290" s="33">
        <f t="shared" si="71"/>
        <v>0</v>
      </c>
      <c r="K290" s="33">
        <f t="shared" si="72"/>
        <v>0</v>
      </c>
      <c r="L290" s="33">
        <f t="shared" si="73"/>
        <v>0</v>
      </c>
      <c r="M290" s="33">
        <f t="shared" ca="1" si="74"/>
        <v>-0.69464262032060109</v>
      </c>
      <c r="N290" s="33">
        <f t="shared" ca="1" si="75"/>
        <v>0</v>
      </c>
      <c r="O290" s="92">
        <f t="shared" ca="1" si="76"/>
        <v>0</v>
      </c>
      <c r="P290" s="33">
        <f t="shared" ca="1" si="77"/>
        <v>0</v>
      </c>
      <c r="Q290" s="33">
        <f t="shared" ca="1" si="78"/>
        <v>0</v>
      </c>
      <c r="R290" s="20">
        <f t="shared" ca="1" si="79"/>
        <v>0.69464262032060109</v>
      </c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</row>
    <row r="291" spans="1:35" x14ac:dyDescent="0.2">
      <c r="A291" s="89"/>
      <c r="B291" s="89"/>
      <c r="C291" s="89"/>
      <c r="D291" s="91">
        <f t="shared" si="65"/>
        <v>0</v>
      </c>
      <c r="E291" s="91">
        <f t="shared" si="66"/>
        <v>0</v>
      </c>
      <c r="F291" s="33">
        <f t="shared" si="67"/>
        <v>0</v>
      </c>
      <c r="G291" s="33">
        <f t="shared" si="68"/>
        <v>0</v>
      </c>
      <c r="H291" s="33">
        <f t="shared" si="69"/>
        <v>0</v>
      </c>
      <c r="I291" s="33">
        <f t="shared" si="70"/>
        <v>0</v>
      </c>
      <c r="J291" s="33">
        <f t="shared" si="71"/>
        <v>0</v>
      </c>
      <c r="K291" s="33">
        <f t="shared" si="72"/>
        <v>0</v>
      </c>
      <c r="L291" s="33">
        <f t="shared" si="73"/>
        <v>0</v>
      </c>
      <c r="M291" s="33">
        <f t="shared" ca="1" si="74"/>
        <v>-0.69464262032060109</v>
      </c>
      <c r="N291" s="33">
        <f t="shared" ca="1" si="75"/>
        <v>0</v>
      </c>
      <c r="O291" s="92">
        <f t="shared" ca="1" si="76"/>
        <v>0</v>
      </c>
      <c r="P291" s="33">
        <f t="shared" ca="1" si="77"/>
        <v>0</v>
      </c>
      <c r="Q291" s="33">
        <f t="shared" ca="1" si="78"/>
        <v>0</v>
      </c>
      <c r="R291" s="20">
        <f t="shared" ca="1" si="79"/>
        <v>0.69464262032060109</v>
      </c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</row>
    <row r="292" spans="1:35" x14ac:dyDescent="0.2">
      <c r="A292" s="89"/>
      <c r="B292" s="89"/>
      <c r="C292" s="89"/>
      <c r="D292" s="91">
        <f t="shared" si="65"/>
        <v>0</v>
      </c>
      <c r="E292" s="91">
        <f t="shared" si="66"/>
        <v>0</v>
      </c>
      <c r="F292" s="33">
        <f t="shared" si="67"/>
        <v>0</v>
      </c>
      <c r="G292" s="33">
        <f t="shared" si="68"/>
        <v>0</v>
      </c>
      <c r="H292" s="33">
        <f t="shared" si="69"/>
        <v>0</v>
      </c>
      <c r="I292" s="33">
        <f t="shared" si="70"/>
        <v>0</v>
      </c>
      <c r="J292" s="33">
        <f t="shared" si="71"/>
        <v>0</v>
      </c>
      <c r="K292" s="33">
        <f t="shared" si="72"/>
        <v>0</v>
      </c>
      <c r="L292" s="33">
        <f t="shared" si="73"/>
        <v>0</v>
      </c>
      <c r="M292" s="33">
        <f t="shared" ca="1" si="74"/>
        <v>-0.69464262032060109</v>
      </c>
      <c r="N292" s="33">
        <f t="shared" ca="1" si="75"/>
        <v>0</v>
      </c>
      <c r="O292" s="92">
        <f t="shared" ca="1" si="76"/>
        <v>0</v>
      </c>
      <c r="P292" s="33">
        <f t="shared" ca="1" si="77"/>
        <v>0</v>
      </c>
      <c r="Q292" s="33">
        <f t="shared" ca="1" si="78"/>
        <v>0</v>
      </c>
      <c r="R292" s="20">
        <f t="shared" ca="1" si="79"/>
        <v>0.69464262032060109</v>
      </c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</row>
    <row r="293" spans="1:35" x14ac:dyDescent="0.2">
      <c r="A293" s="89"/>
      <c r="B293" s="89"/>
      <c r="C293" s="89"/>
      <c r="D293" s="91">
        <f t="shared" si="65"/>
        <v>0</v>
      </c>
      <c r="E293" s="91">
        <f t="shared" si="66"/>
        <v>0</v>
      </c>
      <c r="F293" s="33">
        <f t="shared" si="67"/>
        <v>0</v>
      </c>
      <c r="G293" s="33">
        <f t="shared" si="68"/>
        <v>0</v>
      </c>
      <c r="H293" s="33">
        <f t="shared" si="69"/>
        <v>0</v>
      </c>
      <c r="I293" s="33">
        <f t="shared" si="70"/>
        <v>0</v>
      </c>
      <c r="J293" s="33">
        <f t="shared" si="71"/>
        <v>0</v>
      </c>
      <c r="K293" s="33">
        <f t="shared" si="72"/>
        <v>0</v>
      </c>
      <c r="L293" s="33">
        <f t="shared" si="73"/>
        <v>0</v>
      </c>
      <c r="M293" s="33">
        <f t="shared" ca="1" si="74"/>
        <v>-0.69464262032060109</v>
      </c>
      <c r="N293" s="33">
        <f t="shared" ca="1" si="75"/>
        <v>0</v>
      </c>
      <c r="O293" s="92">
        <f t="shared" ca="1" si="76"/>
        <v>0</v>
      </c>
      <c r="P293" s="33">
        <f t="shared" ca="1" si="77"/>
        <v>0</v>
      </c>
      <c r="Q293" s="33">
        <f t="shared" ca="1" si="78"/>
        <v>0</v>
      </c>
      <c r="R293" s="20">
        <f t="shared" ca="1" si="79"/>
        <v>0.69464262032060109</v>
      </c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</row>
    <row r="294" spans="1:35" x14ac:dyDescent="0.2">
      <c r="A294" s="89"/>
      <c r="B294" s="89"/>
      <c r="C294" s="89"/>
      <c r="D294" s="91">
        <f t="shared" si="65"/>
        <v>0</v>
      </c>
      <c r="E294" s="91">
        <f t="shared" si="66"/>
        <v>0</v>
      </c>
      <c r="F294" s="33">
        <f t="shared" si="67"/>
        <v>0</v>
      </c>
      <c r="G294" s="33">
        <f t="shared" si="68"/>
        <v>0</v>
      </c>
      <c r="H294" s="33">
        <f t="shared" si="69"/>
        <v>0</v>
      </c>
      <c r="I294" s="33">
        <f t="shared" si="70"/>
        <v>0</v>
      </c>
      <c r="J294" s="33">
        <f t="shared" si="71"/>
        <v>0</v>
      </c>
      <c r="K294" s="33">
        <f t="shared" si="72"/>
        <v>0</v>
      </c>
      <c r="L294" s="33">
        <f t="shared" si="73"/>
        <v>0</v>
      </c>
      <c r="M294" s="33">
        <f t="shared" ca="1" si="74"/>
        <v>-0.69464262032060109</v>
      </c>
      <c r="N294" s="33">
        <f t="shared" ca="1" si="75"/>
        <v>0</v>
      </c>
      <c r="O294" s="92">
        <f t="shared" ca="1" si="76"/>
        <v>0</v>
      </c>
      <c r="P294" s="33">
        <f t="shared" ca="1" si="77"/>
        <v>0</v>
      </c>
      <c r="Q294" s="33">
        <f t="shared" ca="1" si="78"/>
        <v>0</v>
      </c>
      <c r="R294" s="20">
        <f t="shared" ca="1" si="79"/>
        <v>0.69464262032060109</v>
      </c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</row>
    <row r="295" spans="1:35" x14ac:dyDescent="0.2">
      <c r="A295" s="89"/>
      <c r="B295" s="89"/>
      <c r="C295" s="89"/>
      <c r="D295" s="91">
        <f t="shared" si="65"/>
        <v>0</v>
      </c>
      <c r="E295" s="91">
        <f t="shared" si="66"/>
        <v>0</v>
      </c>
      <c r="F295" s="33">
        <f t="shared" si="67"/>
        <v>0</v>
      </c>
      <c r="G295" s="33">
        <f t="shared" si="68"/>
        <v>0</v>
      </c>
      <c r="H295" s="33">
        <f t="shared" si="69"/>
        <v>0</v>
      </c>
      <c r="I295" s="33">
        <f t="shared" si="70"/>
        <v>0</v>
      </c>
      <c r="J295" s="33">
        <f t="shared" si="71"/>
        <v>0</v>
      </c>
      <c r="K295" s="33">
        <f t="shared" si="72"/>
        <v>0</v>
      </c>
      <c r="L295" s="33">
        <f t="shared" si="73"/>
        <v>0</v>
      </c>
      <c r="M295" s="33">
        <f t="shared" ca="1" si="74"/>
        <v>-0.69464262032060109</v>
      </c>
      <c r="N295" s="33">
        <f t="shared" ca="1" si="75"/>
        <v>0</v>
      </c>
      <c r="O295" s="92">
        <f t="shared" ca="1" si="76"/>
        <v>0</v>
      </c>
      <c r="P295" s="33">
        <f t="shared" ca="1" si="77"/>
        <v>0</v>
      </c>
      <c r="Q295" s="33">
        <f t="shared" ca="1" si="78"/>
        <v>0</v>
      </c>
      <c r="R295" s="20">
        <f t="shared" ca="1" si="79"/>
        <v>0.69464262032060109</v>
      </c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</row>
    <row r="296" spans="1:35" x14ac:dyDescent="0.2">
      <c r="A296" s="89"/>
      <c r="B296" s="89"/>
      <c r="C296" s="89"/>
      <c r="D296" s="91">
        <f t="shared" si="65"/>
        <v>0</v>
      </c>
      <c r="E296" s="91">
        <f t="shared" si="66"/>
        <v>0</v>
      </c>
      <c r="F296" s="33">
        <f t="shared" si="67"/>
        <v>0</v>
      </c>
      <c r="G296" s="33">
        <f t="shared" si="68"/>
        <v>0</v>
      </c>
      <c r="H296" s="33">
        <f t="shared" si="69"/>
        <v>0</v>
      </c>
      <c r="I296" s="33">
        <f t="shared" si="70"/>
        <v>0</v>
      </c>
      <c r="J296" s="33">
        <f t="shared" si="71"/>
        <v>0</v>
      </c>
      <c r="K296" s="33">
        <f t="shared" si="72"/>
        <v>0</v>
      </c>
      <c r="L296" s="33">
        <f t="shared" si="73"/>
        <v>0</v>
      </c>
      <c r="M296" s="33">
        <f t="shared" ca="1" si="74"/>
        <v>-0.69464262032060109</v>
      </c>
      <c r="N296" s="33">
        <f t="shared" ca="1" si="75"/>
        <v>0</v>
      </c>
      <c r="O296" s="92">
        <f t="shared" ca="1" si="76"/>
        <v>0</v>
      </c>
      <c r="P296" s="33">
        <f t="shared" ca="1" si="77"/>
        <v>0</v>
      </c>
      <c r="Q296" s="33">
        <f t="shared" ca="1" si="78"/>
        <v>0</v>
      </c>
      <c r="R296" s="20">
        <f t="shared" ca="1" si="79"/>
        <v>0.69464262032060109</v>
      </c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</row>
    <row r="297" spans="1:35" x14ac:dyDescent="0.2">
      <c r="A297" s="89"/>
      <c r="B297" s="89"/>
      <c r="C297" s="89"/>
      <c r="D297" s="91">
        <f t="shared" si="65"/>
        <v>0</v>
      </c>
      <c r="E297" s="91">
        <f t="shared" si="66"/>
        <v>0</v>
      </c>
      <c r="F297" s="33">
        <f t="shared" si="67"/>
        <v>0</v>
      </c>
      <c r="G297" s="33">
        <f t="shared" si="68"/>
        <v>0</v>
      </c>
      <c r="H297" s="33">
        <f t="shared" si="69"/>
        <v>0</v>
      </c>
      <c r="I297" s="33">
        <f t="shared" si="70"/>
        <v>0</v>
      </c>
      <c r="J297" s="33">
        <f t="shared" si="71"/>
        <v>0</v>
      </c>
      <c r="K297" s="33">
        <f t="shared" si="72"/>
        <v>0</v>
      </c>
      <c r="L297" s="33">
        <f t="shared" si="73"/>
        <v>0</v>
      </c>
      <c r="M297" s="33">
        <f t="shared" ca="1" si="74"/>
        <v>-0.69464262032060109</v>
      </c>
      <c r="N297" s="33">
        <f t="shared" ca="1" si="75"/>
        <v>0</v>
      </c>
      <c r="O297" s="92">
        <f t="shared" ca="1" si="76"/>
        <v>0</v>
      </c>
      <c r="P297" s="33">
        <f t="shared" ca="1" si="77"/>
        <v>0</v>
      </c>
      <c r="Q297" s="33">
        <f t="shared" ca="1" si="78"/>
        <v>0</v>
      </c>
      <c r="R297" s="20">
        <f t="shared" ca="1" si="79"/>
        <v>0.69464262032060109</v>
      </c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</row>
    <row r="298" spans="1:35" x14ac:dyDescent="0.2">
      <c r="A298" s="89"/>
      <c r="B298" s="89"/>
      <c r="C298" s="89"/>
      <c r="D298" s="91">
        <f t="shared" si="65"/>
        <v>0</v>
      </c>
      <c r="E298" s="91">
        <f t="shared" si="66"/>
        <v>0</v>
      </c>
      <c r="F298" s="33">
        <f t="shared" si="67"/>
        <v>0</v>
      </c>
      <c r="G298" s="33">
        <f t="shared" si="68"/>
        <v>0</v>
      </c>
      <c r="H298" s="33">
        <f t="shared" si="69"/>
        <v>0</v>
      </c>
      <c r="I298" s="33">
        <f t="shared" si="70"/>
        <v>0</v>
      </c>
      <c r="J298" s="33">
        <f t="shared" si="71"/>
        <v>0</v>
      </c>
      <c r="K298" s="33">
        <f t="shared" si="72"/>
        <v>0</v>
      </c>
      <c r="L298" s="33">
        <f t="shared" si="73"/>
        <v>0</v>
      </c>
      <c r="M298" s="33">
        <f t="shared" ca="1" si="74"/>
        <v>-0.69464262032060109</v>
      </c>
      <c r="N298" s="33">
        <f t="shared" ca="1" si="75"/>
        <v>0</v>
      </c>
      <c r="O298" s="92">
        <f t="shared" ca="1" si="76"/>
        <v>0</v>
      </c>
      <c r="P298" s="33">
        <f t="shared" ca="1" si="77"/>
        <v>0</v>
      </c>
      <c r="Q298" s="33">
        <f t="shared" ca="1" si="78"/>
        <v>0</v>
      </c>
      <c r="R298" s="20">
        <f t="shared" ca="1" si="79"/>
        <v>0.69464262032060109</v>
      </c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</row>
    <row r="299" spans="1:35" x14ac:dyDescent="0.2">
      <c r="A299" s="89"/>
      <c r="B299" s="89"/>
      <c r="C299" s="89"/>
      <c r="D299" s="91">
        <f t="shared" si="65"/>
        <v>0</v>
      </c>
      <c r="E299" s="91">
        <f t="shared" si="66"/>
        <v>0</v>
      </c>
      <c r="F299" s="33">
        <f t="shared" si="67"/>
        <v>0</v>
      </c>
      <c r="G299" s="33">
        <f t="shared" si="68"/>
        <v>0</v>
      </c>
      <c r="H299" s="33">
        <f t="shared" si="69"/>
        <v>0</v>
      </c>
      <c r="I299" s="33">
        <f t="shared" si="70"/>
        <v>0</v>
      </c>
      <c r="J299" s="33">
        <f t="shared" si="71"/>
        <v>0</v>
      </c>
      <c r="K299" s="33">
        <f t="shared" si="72"/>
        <v>0</v>
      </c>
      <c r="L299" s="33">
        <f t="shared" si="73"/>
        <v>0</v>
      </c>
      <c r="M299" s="33">
        <f t="shared" ca="1" si="74"/>
        <v>-0.69464262032060109</v>
      </c>
      <c r="N299" s="33">
        <f t="shared" ca="1" si="75"/>
        <v>0</v>
      </c>
      <c r="O299" s="92">
        <f t="shared" ca="1" si="76"/>
        <v>0</v>
      </c>
      <c r="P299" s="33">
        <f t="shared" ca="1" si="77"/>
        <v>0</v>
      </c>
      <c r="Q299" s="33">
        <f t="shared" ca="1" si="78"/>
        <v>0</v>
      </c>
      <c r="R299" s="20">
        <f t="shared" ca="1" si="79"/>
        <v>0.69464262032060109</v>
      </c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</row>
    <row r="300" spans="1:35" x14ac:dyDescent="0.2">
      <c r="A300" s="89"/>
      <c r="B300" s="89"/>
      <c r="C300" s="89"/>
      <c r="D300" s="91">
        <f t="shared" si="65"/>
        <v>0</v>
      </c>
      <c r="E300" s="91">
        <f t="shared" si="66"/>
        <v>0</v>
      </c>
      <c r="F300" s="33">
        <f t="shared" si="67"/>
        <v>0</v>
      </c>
      <c r="G300" s="33">
        <f t="shared" si="68"/>
        <v>0</v>
      </c>
      <c r="H300" s="33">
        <f t="shared" si="69"/>
        <v>0</v>
      </c>
      <c r="I300" s="33">
        <f t="shared" si="70"/>
        <v>0</v>
      </c>
      <c r="J300" s="33">
        <f t="shared" si="71"/>
        <v>0</v>
      </c>
      <c r="K300" s="33">
        <f t="shared" si="72"/>
        <v>0</v>
      </c>
      <c r="L300" s="33">
        <f t="shared" si="73"/>
        <v>0</v>
      </c>
      <c r="M300" s="33">
        <f t="shared" ca="1" si="74"/>
        <v>-0.69464262032060109</v>
      </c>
      <c r="N300" s="33">
        <f t="shared" ca="1" si="75"/>
        <v>0</v>
      </c>
      <c r="O300" s="92">
        <f t="shared" ca="1" si="76"/>
        <v>0</v>
      </c>
      <c r="P300" s="33">
        <f t="shared" ca="1" si="77"/>
        <v>0</v>
      </c>
      <c r="Q300" s="33">
        <f t="shared" ca="1" si="78"/>
        <v>0</v>
      </c>
      <c r="R300" s="20">
        <f t="shared" ca="1" si="79"/>
        <v>0.69464262032060109</v>
      </c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</row>
    <row r="301" spans="1:35" x14ac:dyDescent="0.2">
      <c r="A301" s="89"/>
      <c r="B301" s="89"/>
      <c r="C301" s="89"/>
      <c r="D301" s="91">
        <f t="shared" si="65"/>
        <v>0</v>
      </c>
      <c r="E301" s="91">
        <f t="shared" si="66"/>
        <v>0</v>
      </c>
      <c r="F301" s="33">
        <f t="shared" si="67"/>
        <v>0</v>
      </c>
      <c r="G301" s="33">
        <f t="shared" si="68"/>
        <v>0</v>
      </c>
      <c r="H301" s="33">
        <f t="shared" si="69"/>
        <v>0</v>
      </c>
      <c r="I301" s="33">
        <f t="shared" si="70"/>
        <v>0</v>
      </c>
      <c r="J301" s="33">
        <f t="shared" si="71"/>
        <v>0</v>
      </c>
      <c r="K301" s="33">
        <f t="shared" si="72"/>
        <v>0</v>
      </c>
      <c r="L301" s="33">
        <f t="shared" si="73"/>
        <v>0</v>
      </c>
      <c r="M301" s="33">
        <f t="shared" ca="1" si="74"/>
        <v>-0.69464262032060109</v>
      </c>
      <c r="N301" s="33">
        <f t="shared" ca="1" si="75"/>
        <v>0</v>
      </c>
      <c r="O301" s="92">
        <f t="shared" ca="1" si="76"/>
        <v>0</v>
      </c>
      <c r="P301" s="33">
        <f t="shared" ca="1" si="77"/>
        <v>0</v>
      </c>
      <c r="Q301" s="33">
        <f t="shared" ca="1" si="78"/>
        <v>0</v>
      </c>
      <c r="R301" s="20">
        <f t="shared" ca="1" si="79"/>
        <v>0.69464262032060109</v>
      </c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</row>
    <row r="302" spans="1:35" x14ac:dyDescent="0.2">
      <c r="A302" s="89"/>
      <c r="B302" s="89"/>
      <c r="C302" s="89"/>
      <c r="D302" s="91">
        <f t="shared" si="65"/>
        <v>0</v>
      </c>
      <c r="E302" s="91">
        <f t="shared" si="66"/>
        <v>0</v>
      </c>
      <c r="F302" s="33">
        <f t="shared" si="67"/>
        <v>0</v>
      </c>
      <c r="G302" s="33">
        <f t="shared" si="68"/>
        <v>0</v>
      </c>
      <c r="H302" s="33">
        <f t="shared" si="69"/>
        <v>0</v>
      </c>
      <c r="I302" s="33">
        <f t="shared" si="70"/>
        <v>0</v>
      </c>
      <c r="J302" s="33">
        <f t="shared" si="71"/>
        <v>0</v>
      </c>
      <c r="K302" s="33">
        <f t="shared" si="72"/>
        <v>0</v>
      </c>
      <c r="L302" s="33">
        <f t="shared" si="73"/>
        <v>0</v>
      </c>
      <c r="M302" s="33">
        <f t="shared" ca="1" si="74"/>
        <v>-0.69464262032060109</v>
      </c>
      <c r="N302" s="33">
        <f t="shared" ca="1" si="75"/>
        <v>0</v>
      </c>
      <c r="O302" s="92">
        <f t="shared" ca="1" si="76"/>
        <v>0</v>
      </c>
      <c r="P302" s="33">
        <f t="shared" ca="1" si="77"/>
        <v>0</v>
      </c>
      <c r="Q302" s="33">
        <f t="shared" ca="1" si="78"/>
        <v>0</v>
      </c>
      <c r="R302" s="20">
        <f t="shared" ca="1" si="79"/>
        <v>0.69464262032060109</v>
      </c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</row>
    <row r="303" spans="1:35" x14ac:dyDescent="0.2">
      <c r="A303" s="89"/>
      <c r="B303" s="89"/>
      <c r="C303" s="89"/>
      <c r="D303" s="91">
        <f t="shared" si="65"/>
        <v>0</v>
      </c>
      <c r="E303" s="91">
        <f t="shared" si="66"/>
        <v>0</v>
      </c>
      <c r="F303" s="33">
        <f t="shared" si="67"/>
        <v>0</v>
      </c>
      <c r="G303" s="33">
        <f t="shared" si="68"/>
        <v>0</v>
      </c>
      <c r="H303" s="33">
        <f t="shared" si="69"/>
        <v>0</v>
      </c>
      <c r="I303" s="33">
        <f t="shared" si="70"/>
        <v>0</v>
      </c>
      <c r="J303" s="33">
        <f t="shared" si="71"/>
        <v>0</v>
      </c>
      <c r="K303" s="33">
        <f t="shared" si="72"/>
        <v>0</v>
      </c>
      <c r="L303" s="33">
        <f t="shared" si="73"/>
        <v>0</v>
      </c>
      <c r="M303" s="33">
        <f t="shared" ca="1" si="74"/>
        <v>-0.69464262032060109</v>
      </c>
      <c r="N303" s="33">
        <f t="shared" ca="1" si="75"/>
        <v>0</v>
      </c>
      <c r="O303" s="92">
        <f t="shared" ca="1" si="76"/>
        <v>0</v>
      </c>
      <c r="P303" s="33">
        <f t="shared" ca="1" si="77"/>
        <v>0</v>
      </c>
      <c r="Q303" s="33">
        <f t="shared" ca="1" si="78"/>
        <v>0</v>
      </c>
      <c r="R303" s="20">
        <f t="shared" ca="1" si="79"/>
        <v>0.69464262032060109</v>
      </c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</row>
    <row r="304" spans="1:35" x14ac:dyDescent="0.2">
      <c r="A304" s="89"/>
      <c r="B304" s="89"/>
      <c r="C304" s="89"/>
      <c r="D304" s="91">
        <f t="shared" si="65"/>
        <v>0</v>
      </c>
      <c r="E304" s="91">
        <f t="shared" si="66"/>
        <v>0</v>
      </c>
      <c r="F304" s="33">
        <f t="shared" si="67"/>
        <v>0</v>
      </c>
      <c r="G304" s="33">
        <f t="shared" si="68"/>
        <v>0</v>
      </c>
      <c r="H304" s="33">
        <f t="shared" si="69"/>
        <v>0</v>
      </c>
      <c r="I304" s="33">
        <f t="shared" si="70"/>
        <v>0</v>
      </c>
      <c r="J304" s="33">
        <f t="shared" si="71"/>
        <v>0</v>
      </c>
      <c r="K304" s="33">
        <f t="shared" si="72"/>
        <v>0</v>
      </c>
      <c r="L304" s="33">
        <f t="shared" si="73"/>
        <v>0</v>
      </c>
      <c r="M304" s="33">
        <f t="shared" ca="1" si="74"/>
        <v>-0.69464262032060109</v>
      </c>
      <c r="N304" s="33">
        <f t="shared" ca="1" si="75"/>
        <v>0</v>
      </c>
      <c r="O304" s="92">
        <f t="shared" ca="1" si="76"/>
        <v>0</v>
      </c>
      <c r="P304" s="33">
        <f t="shared" ca="1" si="77"/>
        <v>0</v>
      </c>
      <c r="Q304" s="33">
        <f t="shared" ca="1" si="78"/>
        <v>0</v>
      </c>
      <c r="R304" s="20">
        <f t="shared" ca="1" si="79"/>
        <v>0.69464262032060109</v>
      </c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</row>
    <row r="305" spans="1:35" x14ac:dyDescent="0.2">
      <c r="A305" s="89"/>
      <c r="B305" s="89"/>
      <c r="C305" s="89"/>
      <c r="D305" s="91">
        <f t="shared" si="65"/>
        <v>0</v>
      </c>
      <c r="E305" s="91">
        <f t="shared" si="66"/>
        <v>0</v>
      </c>
      <c r="F305" s="33">
        <f t="shared" si="67"/>
        <v>0</v>
      </c>
      <c r="G305" s="33">
        <f t="shared" si="68"/>
        <v>0</v>
      </c>
      <c r="H305" s="33">
        <f t="shared" si="69"/>
        <v>0</v>
      </c>
      <c r="I305" s="33">
        <f t="shared" si="70"/>
        <v>0</v>
      </c>
      <c r="J305" s="33">
        <f t="shared" si="71"/>
        <v>0</v>
      </c>
      <c r="K305" s="33">
        <f t="shared" si="72"/>
        <v>0</v>
      </c>
      <c r="L305" s="33">
        <f t="shared" si="73"/>
        <v>0</v>
      </c>
      <c r="M305" s="33">
        <f t="shared" ca="1" si="74"/>
        <v>-0.69464262032060109</v>
      </c>
      <c r="N305" s="33">
        <f t="shared" ca="1" si="75"/>
        <v>0</v>
      </c>
      <c r="O305" s="92">
        <f t="shared" ca="1" si="76"/>
        <v>0</v>
      </c>
      <c r="P305" s="33">
        <f t="shared" ca="1" si="77"/>
        <v>0</v>
      </c>
      <c r="Q305" s="33">
        <f t="shared" ca="1" si="78"/>
        <v>0</v>
      </c>
      <c r="R305" s="20">
        <f t="shared" ca="1" si="79"/>
        <v>0.69464262032060109</v>
      </c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</row>
    <row r="306" spans="1:35" x14ac:dyDescent="0.2">
      <c r="A306" s="89"/>
      <c r="B306" s="89"/>
      <c r="C306" s="89"/>
      <c r="D306" s="91">
        <f t="shared" si="65"/>
        <v>0</v>
      </c>
      <c r="E306" s="91">
        <f t="shared" si="66"/>
        <v>0</v>
      </c>
      <c r="F306" s="33">
        <f t="shared" si="67"/>
        <v>0</v>
      </c>
      <c r="G306" s="33">
        <f t="shared" si="68"/>
        <v>0</v>
      </c>
      <c r="H306" s="33">
        <f t="shared" si="69"/>
        <v>0</v>
      </c>
      <c r="I306" s="33">
        <f t="shared" si="70"/>
        <v>0</v>
      </c>
      <c r="J306" s="33">
        <f t="shared" si="71"/>
        <v>0</v>
      </c>
      <c r="K306" s="33">
        <f t="shared" si="72"/>
        <v>0</v>
      </c>
      <c r="L306" s="33">
        <f t="shared" si="73"/>
        <v>0</v>
      </c>
      <c r="M306" s="33">
        <f t="shared" ca="1" si="74"/>
        <v>-0.69464262032060109</v>
      </c>
      <c r="N306" s="33">
        <f t="shared" ca="1" si="75"/>
        <v>0</v>
      </c>
      <c r="O306" s="92">
        <f t="shared" ca="1" si="76"/>
        <v>0</v>
      </c>
      <c r="P306" s="33">
        <f t="shared" ca="1" si="77"/>
        <v>0</v>
      </c>
      <c r="Q306" s="33">
        <f t="shared" ca="1" si="78"/>
        <v>0</v>
      </c>
      <c r="R306" s="20">
        <f t="shared" ca="1" si="79"/>
        <v>0.69464262032060109</v>
      </c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</row>
    <row r="307" spans="1:35" x14ac:dyDescent="0.2">
      <c r="A307" s="89"/>
      <c r="B307" s="89"/>
      <c r="C307" s="89"/>
      <c r="D307" s="91">
        <f t="shared" si="65"/>
        <v>0</v>
      </c>
      <c r="E307" s="91">
        <f t="shared" si="66"/>
        <v>0</v>
      </c>
      <c r="F307" s="33">
        <f t="shared" si="67"/>
        <v>0</v>
      </c>
      <c r="G307" s="33">
        <f t="shared" si="68"/>
        <v>0</v>
      </c>
      <c r="H307" s="33">
        <f t="shared" si="69"/>
        <v>0</v>
      </c>
      <c r="I307" s="33">
        <f t="shared" si="70"/>
        <v>0</v>
      </c>
      <c r="J307" s="33">
        <f t="shared" si="71"/>
        <v>0</v>
      </c>
      <c r="K307" s="33">
        <f t="shared" si="72"/>
        <v>0</v>
      </c>
      <c r="L307" s="33">
        <f t="shared" si="73"/>
        <v>0</v>
      </c>
      <c r="M307" s="33">
        <f t="shared" ca="1" si="74"/>
        <v>-0.69464262032060109</v>
      </c>
      <c r="N307" s="33">
        <f t="shared" ca="1" si="75"/>
        <v>0</v>
      </c>
      <c r="O307" s="92">
        <f t="shared" ca="1" si="76"/>
        <v>0</v>
      </c>
      <c r="P307" s="33">
        <f t="shared" ca="1" si="77"/>
        <v>0</v>
      </c>
      <c r="Q307" s="33">
        <f t="shared" ca="1" si="78"/>
        <v>0</v>
      </c>
      <c r="R307" s="20">
        <f t="shared" ca="1" si="79"/>
        <v>0.69464262032060109</v>
      </c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</row>
    <row r="308" spans="1:35" x14ac:dyDescent="0.2">
      <c r="A308" s="89"/>
      <c r="B308" s="89"/>
      <c r="C308" s="89"/>
      <c r="D308" s="91">
        <f t="shared" si="65"/>
        <v>0</v>
      </c>
      <c r="E308" s="91">
        <f t="shared" si="66"/>
        <v>0</v>
      </c>
      <c r="F308" s="33">
        <f t="shared" si="67"/>
        <v>0</v>
      </c>
      <c r="G308" s="33">
        <f t="shared" si="68"/>
        <v>0</v>
      </c>
      <c r="H308" s="33">
        <f t="shared" si="69"/>
        <v>0</v>
      </c>
      <c r="I308" s="33">
        <f t="shared" si="70"/>
        <v>0</v>
      </c>
      <c r="J308" s="33">
        <f t="shared" si="71"/>
        <v>0</v>
      </c>
      <c r="K308" s="33">
        <f t="shared" si="72"/>
        <v>0</v>
      </c>
      <c r="L308" s="33">
        <f t="shared" si="73"/>
        <v>0</v>
      </c>
      <c r="M308" s="33">
        <f t="shared" ca="1" si="74"/>
        <v>-0.69464262032060109</v>
      </c>
      <c r="N308" s="33">
        <f t="shared" ca="1" si="75"/>
        <v>0</v>
      </c>
      <c r="O308" s="92">
        <f t="shared" ca="1" si="76"/>
        <v>0</v>
      </c>
      <c r="P308" s="33">
        <f t="shared" ca="1" si="77"/>
        <v>0</v>
      </c>
      <c r="Q308" s="33">
        <f t="shared" ca="1" si="78"/>
        <v>0</v>
      </c>
      <c r="R308" s="20">
        <f t="shared" ca="1" si="79"/>
        <v>0.69464262032060109</v>
      </c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</row>
    <row r="309" spans="1:35" x14ac:dyDescent="0.2">
      <c r="A309" s="89"/>
      <c r="B309" s="89"/>
      <c r="C309" s="89"/>
      <c r="D309" s="91">
        <f t="shared" si="65"/>
        <v>0</v>
      </c>
      <c r="E309" s="91">
        <f t="shared" si="66"/>
        <v>0</v>
      </c>
      <c r="F309" s="33">
        <f t="shared" si="67"/>
        <v>0</v>
      </c>
      <c r="G309" s="33">
        <f t="shared" si="68"/>
        <v>0</v>
      </c>
      <c r="H309" s="33">
        <f t="shared" si="69"/>
        <v>0</v>
      </c>
      <c r="I309" s="33">
        <f t="shared" si="70"/>
        <v>0</v>
      </c>
      <c r="J309" s="33">
        <f t="shared" si="71"/>
        <v>0</v>
      </c>
      <c r="K309" s="33">
        <f t="shared" si="72"/>
        <v>0</v>
      </c>
      <c r="L309" s="33">
        <f t="shared" si="73"/>
        <v>0</v>
      </c>
      <c r="M309" s="33">
        <f t="shared" ca="1" si="74"/>
        <v>-0.69464262032060109</v>
      </c>
      <c r="N309" s="33">
        <f t="shared" ca="1" si="75"/>
        <v>0</v>
      </c>
      <c r="O309" s="92">
        <f t="shared" ca="1" si="76"/>
        <v>0</v>
      </c>
      <c r="P309" s="33">
        <f t="shared" ca="1" si="77"/>
        <v>0</v>
      </c>
      <c r="Q309" s="33">
        <f t="shared" ca="1" si="78"/>
        <v>0</v>
      </c>
      <c r="R309" s="20">
        <f t="shared" ca="1" si="79"/>
        <v>0.69464262032060109</v>
      </c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</row>
    <row r="310" spans="1:35" x14ac:dyDescent="0.2">
      <c r="A310" s="89"/>
      <c r="B310" s="89"/>
      <c r="C310" s="89"/>
      <c r="D310" s="91">
        <f t="shared" si="65"/>
        <v>0</v>
      </c>
      <c r="E310" s="91">
        <f t="shared" si="66"/>
        <v>0</v>
      </c>
      <c r="F310" s="33">
        <f t="shared" si="67"/>
        <v>0</v>
      </c>
      <c r="G310" s="33">
        <f t="shared" si="68"/>
        <v>0</v>
      </c>
      <c r="H310" s="33">
        <f t="shared" si="69"/>
        <v>0</v>
      </c>
      <c r="I310" s="33">
        <f t="shared" si="70"/>
        <v>0</v>
      </c>
      <c r="J310" s="33">
        <f t="shared" si="71"/>
        <v>0</v>
      </c>
      <c r="K310" s="33">
        <f t="shared" si="72"/>
        <v>0</v>
      </c>
      <c r="L310" s="33">
        <f t="shared" si="73"/>
        <v>0</v>
      </c>
      <c r="M310" s="33">
        <f t="shared" ca="1" si="74"/>
        <v>-0.69464262032060109</v>
      </c>
      <c r="N310" s="33">
        <f t="shared" ca="1" si="75"/>
        <v>0</v>
      </c>
      <c r="O310" s="92">
        <f t="shared" ca="1" si="76"/>
        <v>0</v>
      </c>
      <c r="P310" s="33">
        <f t="shared" ca="1" si="77"/>
        <v>0</v>
      </c>
      <c r="Q310" s="33">
        <f t="shared" ca="1" si="78"/>
        <v>0</v>
      </c>
      <c r="R310" s="20">
        <f t="shared" ca="1" si="79"/>
        <v>0.69464262032060109</v>
      </c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</row>
    <row r="311" spans="1:35" x14ac:dyDescent="0.2">
      <c r="A311" s="89"/>
      <c r="B311" s="89"/>
      <c r="C311" s="89"/>
      <c r="D311" s="91">
        <f t="shared" si="65"/>
        <v>0</v>
      </c>
      <c r="E311" s="91">
        <f t="shared" si="66"/>
        <v>0</v>
      </c>
      <c r="F311" s="33">
        <f t="shared" si="67"/>
        <v>0</v>
      </c>
      <c r="G311" s="33">
        <f t="shared" si="68"/>
        <v>0</v>
      </c>
      <c r="H311" s="33">
        <f t="shared" si="69"/>
        <v>0</v>
      </c>
      <c r="I311" s="33">
        <f t="shared" si="70"/>
        <v>0</v>
      </c>
      <c r="J311" s="33">
        <f t="shared" si="71"/>
        <v>0</v>
      </c>
      <c r="K311" s="33">
        <f t="shared" si="72"/>
        <v>0</v>
      </c>
      <c r="L311" s="33">
        <f t="shared" si="73"/>
        <v>0</v>
      </c>
      <c r="M311" s="33">
        <f t="shared" ca="1" si="74"/>
        <v>-0.69464262032060109</v>
      </c>
      <c r="N311" s="33">
        <f t="shared" ca="1" si="75"/>
        <v>0</v>
      </c>
      <c r="O311" s="92">
        <f t="shared" ca="1" si="76"/>
        <v>0</v>
      </c>
      <c r="P311" s="33">
        <f t="shared" ca="1" si="77"/>
        <v>0</v>
      </c>
      <c r="Q311" s="33">
        <f t="shared" ca="1" si="78"/>
        <v>0</v>
      </c>
      <c r="R311" s="20">
        <f t="shared" ca="1" si="79"/>
        <v>0.69464262032060109</v>
      </c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</row>
    <row r="312" spans="1:35" x14ac:dyDescent="0.2">
      <c r="A312" s="89"/>
      <c r="B312" s="89"/>
      <c r="C312" s="89"/>
      <c r="D312" s="91">
        <f t="shared" si="65"/>
        <v>0</v>
      </c>
      <c r="E312" s="91">
        <f t="shared" si="66"/>
        <v>0</v>
      </c>
      <c r="F312" s="33">
        <f t="shared" si="67"/>
        <v>0</v>
      </c>
      <c r="G312" s="33">
        <f t="shared" si="68"/>
        <v>0</v>
      </c>
      <c r="H312" s="33">
        <f t="shared" si="69"/>
        <v>0</v>
      </c>
      <c r="I312" s="33">
        <f t="shared" si="70"/>
        <v>0</v>
      </c>
      <c r="J312" s="33">
        <f t="shared" si="71"/>
        <v>0</v>
      </c>
      <c r="K312" s="33">
        <f t="shared" si="72"/>
        <v>0</v>
      </c>
      <c r="L312" s="33">
        <f t="shared" si="73"/>
        <v>0</v>
      </c>
      <c r="M312" s="33">
        <f t="shared" ca="1" si="74"/>
        <v>-0.69464262032060109</v>
      </c>
      <c r="N312" s="33">
        <f t="shared" ca="1" si="75"/>
        <v>0</v>
      </c>
      <c r="O312" s="92">
        <f t="shared" ca="1" si="76"/>
        <v>0</v>
      </c>
      <c r="P312" s="33">
        <f t="shared" ca="1" si="77"/>
        <v>0</v>
      </c>
      <c r="Q312" s="33">
        <f t="shared" ca="1" si="78"/>
        <v>0</v>
      </c>
      <c r="R312" s="20">
        <f t="shared" ca="1" si="79"/>
        <v>0.69464262032060109</v>
      </c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</row>
    <row r="313" spans="1:35" x14ac:dyDescent="0.2">
      <c r="A313" s="89"/>
      <c r="B313" s="89"/>
      <c r="C313" s="89"/>
      <c r="D313" s="91">
        <f t="shared" si="65"/>
        <v>0</v>
      </c>
      <c r="E313" s="91">
        <f t="shared" si="66"/>
        <v>0</v>
      </c>
      <c r="F313" s="33">
        <f t="shared" si="67"/>
        <v>0</v>
      </c>
      <c r="G313" s="33">
        <f t="shared" si="68"/>
        <v>0</v>
      </c>
      <c r="H313" s="33">
        <f t="shared" si="69"/>
        <v>0</v>
      </c>
      <c r="I313" s="33">
        <f t="shared" si="70"/>
        <v>0</v>
      </c>
      <c r="J313" s="33">
        <f t="shared" si="71"/>
        <v>0</v>
      </c>
      <c r="K313" s="33">
        <f t="shared" si="72"/>
        <v>0</v>
      </c>
      <c r="L313" s="33">
        <f t="shared" si="73"/>
        <v>0</v>
      </c>
      <c r="M313" s="33">
        <f t="shared" ca="1" si="74"/>
        <v>-0.69464262032060109</v>
      </c>
      <c r="N313" s="33">
        <f t="shared" ca="1" si="75"/>
        <v>0</v>
      </c>
      <c r="O313" s="92">
        <f t="shared" ca="1" si="76"/>
        <v>0</v>
      </c>
      <c r="P313" s="33">
        <f t="shared" ca="1" si="77"/>
        <v>0</v>
      </c>
      <c r="Q313" s="33">
        <f t="shared" ca="1" si="78"/>
        <v>0</v>
      </c>
      <c r="R313" s="20">
        <f t="shared" ca="1" si="79"/>
        <v>0.69464262032060109</v>
      </c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</row>
    <row r="314" spans="1:35" x14ac:dyDescent="0.2">
      <c r="A314" s="89"/>
      <c r="B314" s="89"/>
      <c r="C314" s="89"/>
      <c r="D314" s="91">
        <f t="shared" si="65"/>
        <v>0</v>
      </c>
      <c r="E314" s="91">
        <f t="shared" si="66"/>
        <v>0</v>
      </c>
      <c r="F314" s="33">
        <f t="shared" si="67"/>
        <v>0</v>
      </c>
      <c r="G314" s="33">
        <f t="shared" si="68"/>
        <v>0</v>
      </c>
      <c r="H314" s="33">
        <f t="shared" si="69"/>
        <v>0</v>
      </c>
      <c r="I314" s="33">
        <f t="shared" si="70"/>
        <v>0</v>
      </c>
      <c r="J314" s="33">
        <f t="shared" si="71"/>
        <v>0</v>
      </c>
      <c r="K314" s="33">
        <f t="shared" si="72"/>
        <v>0</v>
      </c>
      <c r="L314" s="33">
        <f t="shared" si="73"/>
        <v>0</v>
      </c>
      <c r="M314" s="33">
        <f t="shared" ca="1" si="74"/>
        <v>-0.69464262032060109</v>
      </c>
      <c r="N314" s="33">
        <f t="shared" ca="1" si="75"/>
        <v>0</v>
      </c>
      <c r="O314" s="92">
        <f t="shared" ca="1" si="76"/>
        <v>0</v>
      </c>
      <c r="P314" s="33">
        <f t="shared" ca="1" si="77"/>
        <v>0</v>
      </c>
      <c r="Q314" s="33">
        <f t="shared" ca="1" si="78"/>
        <v>0</v>
      </c>
      <c r="R314" s="20">
        <f t="shared" ca="1" si="79"/>
        <v>0.69464262032060109</v>
      </c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</row>
    <row r="315" spans="1:35" x14ac:dyDescent="0.2">
      <c r="A315" s="89"/>
      <c r="B315" s="89"/>
      <c r="C315" s="89"/>
      <c r="D315" s="91">
        <f t="shared" si="65"/>
        <v>0</v>
      </c>
      <c r="E315" s="91">
        <f t="shared" si="66"/>
        <v>0</v>
      </c>
      <c r="F315" s="33">
        <f t="shared" si="67"/>
        <v>0</v>
      </c>
      <c r="G315" s="33">
        <f t="shared" si="68"/>
        <v>0</v>
      </c>
      <c r="H315" s="33">
        <f t="shared" si="69"/>
        <v>0</v>
      </c>
      <c r="I315" s="33">
        <f t="shared" si="70"/>
        <v>0</v>
      </c>
      <c r="J315" s="33">
        <f t="shared" si="71"/>
        <v>0</v>
      </c>
      <c r="K315" s="33">
        <f t="shared" si="72"/>
        <v>0</v>
      </c>
      <c r="L315" s="33">
        <f t="shared" si="73"/>
        <v>0</v>
      </c>
      <c r="M315" s="33">
        <f t="shared" ca="1" si="74"/>
        <v>-0.69464262032060109</v>
      </c>
      <c r="N315" s="33">
        <f t="shared" ca="1" si="75"/>
        <v>0</v>
      </c>
      <c r="O315" s="92">
        <f t="shared" ca="1" si="76"/>
        <v>0</v>
      </c>
      <c r="P315" s="33">
        <f t="shared" ca="1" si="77"/>
        <v>0</v>
      </c>
      <c r="Q315" s="33">
        <f t="shared" ca="1" si="78"/>
        <v>0</v>
      </c>
      <c r="R315" s="20">
        <f t="shared" ca="1" si="79"/>
        <v>0.69464262032060109</v>
      </c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</row>
    <row r="316" spans="1:35" x14ac:dyDescent="0.2">
      <c r="A316" s="89"/>
      <c r="B316" s="89"/>
      <c r="C316" s="89"/>
      <c r="D316" s="91">
        <f t="shared" si="65"/>
        <v>0</v>
      </c>
      <c r="E316" s="91">
        <f t="shared" si="66"/>
        <v>0</v>
      </c>
      <c r="F316" s="33">
        <f t="shared" si="67"/>
        <v>0</v>
      </c>
      <c r="G316" s="33">
        <f t="shared" si="68"/>
        <v>0</v>
      </c>
      <c r="H316" s="33">
        <f t="shared" si="69"/>
        <v>0</v>
      </c>
      <c r="I316" s="33">
        <f t="shared" si="70"/>
        <v>0</v>
      </c>
      <c r="J316" s="33">
        <f t="shared" si="71"/>
        <v>0</v>
      </c>
      <c r="K316" s="33">
        <f t="shared" si="72"/>
        <v>0</v>
      </c>
      <c r="L316" s="33">
        <f t="shared" si="73"/>
        <v>0</v>
      </c>
      <c r="M316" s="33">
        <f t="shared" ca="1" si="74"/>
        <v>-0.69464262032060109</v>
      </c>
      <c r="N316" s="33">
        <f t="shared" ca="1" si="75"/>
        <v>0</v>
      </c>
      <c r="O316" s="92">
        <f t="shared" ca="1" si="76"/>
        <v>0</v>
      </c>
      <c r="P316" s="33">
        <f t="shared" ca="1" si="77"/>
        <v>0</v>
      </c>
      <c r="Q316" s="33">
        <f t="shared" ca="1" si="78"/>
        <v>0</v>
      </c>
      <c r="R316" s="20">
        <f t="shared" ca="1" si="79"/>
        <v>0.69464262032060109</v>
      </c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</row>
    <row r="317" spans="1:35" x14ac:dyDescent="0.2">
      <c r="A317" s="89"/>
      <c r="B317" s="89"/>
      <c r="C317" s="89"/>
      <c r="D317" s="91">
        <f t="shared" si="65"/>
        <v>0</v>
      </c>
      <c r="E317" s="91">
        <f t="shared" si="66"/>
        <v>0</v>
      </c>
      <c r="F317" s="33">
        <f t="shared" si="67"/>
        <v>0</v>
      </c>
      <c r="G317" s="33">
        <f t="shared" si="68"/>
        <v>0</v>
      </c>
      <c r="H317" s="33">
        <f t="shared" si="69"/>
        <v>0</v>
      </c>
      <c r="I317" s="33">
        <f t="shared" si="70"/>
        <v>0</v>
      </c>
      <c r="J317" s="33">
        <f t="shared" si="71"/>
        <v>0</v>
      </c>
      <c r="K317" s="33">
        <f t="shared" si="72"/>
        <v>0</v>
      </c>
      <c r="L317" s="33">
        <f t="shared" si="73"/>
        <v>0</v>
      </c>
      <c r="M317" s="33">
        <f t="shared" ca="1" si="74"/>
        <v>-0.69464262032060109</v>
      </c>
      <c r="N317" s="33">
        <f t="shared" ca="1" si="75"/>
        <v>0</v>
      </c>
      <c r="O317" s="92">
        <f t="shared" ca="1" si="76"/>
        <v>0</v>
      </c>
      <c r="P317" s="33">
        <f t="shared" ca="1" si="77"/>
        <v>0</v>
      </c>
      <c r="Q317" s="33">
        <f t="shared" ca="1" si="78"/>
        <v>0</v>
      </c>
      <c r="R317" s="20">
        <f t="shared" ca="1" si="79"/>
        <v>0.69464262032060109</v>
      </c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</row>
    <row r="318" spans="1:35" x14ac:dyDescent="0.2">
      <c r="A318" s="89"/>
      <c r="B318" s="89"/>
      <c r="C318" s="89"/>
      <c r="D318" s="91">
        <f t="shared" si="65"/>
        <v>0</v>
      </c>
      <c r="E318" s="91">
        <f t="shared" si="66"/>
        <v>0</v>
      </c>
      <c r="F318" s="33">
        <f t="shared" si="67"/>
        <v>0</v>
      </c>
      <c r="G318" s="33">
        <f t="shared" si="68"/>
        <v>0</v>
      </c>
      <c r="H318" s="33">
        <f t="shared" si="69"/>
        <v>0</v>
      </c>
      <c r="I318" s="33">
        <f t="shared" si="70"/>
        <v>0</v>
      </c>
      <c r="J318" s="33">
        <f t="shared" si="71"/>
        <v>0</v>
      </c>
      <c r="K318" s="33">
        <f t="shared" si="72"/>
        <v>0</v>
      </c>
      <c r="L318" s="33">
        <f t="shared" si="73"/>
        <v>0</v>
      </c>
      <c r="M318" s="33">
        <f t="shared" ca="1" si="74"/>
        <v>-0.69464262032060109</v>
      </c>
      <c r="N318" s="33">
        <f t="shared" ca="1" si="75"/>
        <v>0</v>
      </c>
      <c r="O318" s="92">
        <f t="shared" ca="1" si="76"/>
        <v>0</v>
      </c>
      <c r="P318" s="33">
        <f t="shared" ca="1" si="77"/>
        <v>0</v>
      </c>
      <c r="Q318" s="33">
        <f t="shared" ca="1" si="78"/>
        <v>0</v>
      </c>
      <c r="R318" s="20">
        <f t="shared" ca="1" si="79"/>
        <v>0.69464262032060109</v>
      </c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</row>
    <row r="319" spans="1:35" x14ac:dyDescent="0.2">
      <c r="A319" s="89"/>
      <c r="B319" s="89"/>
      <c r="C319" s="89"/>
      <c r="D319" s="91">
        <f t="shared" si="65"/>
        <v>0</v>
      </c>
      <c r="E319" s="91">
        <f t="shared" si="66"/>
        <v>0</v>
      </c>
      <c r="F319" s="33">
        <f t="shared" si="67"/>
        <v>0</v>
      </c>
      <c r="G319" s="33">
        <f t="shared" si="68"/>
        <v>0</v>
      </c>
      <c r="H319" s="33">
        <f t="shared" si="69"/>
        <v>0</v>
      </c>
      <c r="I319" s="33">
        <f t="shared" si="70"/>
        <v>0</v>
      </c>
      <c r="J319" s="33">
        <f t="shared" si="71"/>
        <v>0</v>
      </c>
      <c r="K319" s="33">
        <f t="shared" si="72"/>
        <v>0</v>
      </c>
      <c r="L319" s="33">
        <f t="shared" si="73"/>
        <v>0</v>
      </c>
      <c r="M319" s="33">
        <f t="shared" ca="1" si="74"/>
        <v>-0.69464262032060109</v>
      </c>
      <c r="N319" s="33">
        <f t="shared" ca="1" si="75"/>
        <v>0</v>
      </c>
      <c r="O319" s="92">
        <f t="shared" ca="1" si="76"/>
        <v>0</v>
      </c>
      <c r="P319" s="33">
        <f t="shared" ca="1" si="77"/>
        <v>0</v>
      </c>
      <c r="Q319" s="33">
        <f t="shared" ca="1" si="78"/>
        <v>0</v>
      </c>
      <c r="R319" s="20">
        <f t="shared" ca="1" si="79"/>
        <v>0.69464262032060109</v>
      </c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</row>
    <row r="320" spans="1:35" x14ac:dyDescent="0.2">
      <c r="A320" s="89"/>
      <c r="B320" s="89"/>
      <c r="C320" s="89"/>
      <c r="D320" s="91">
        <f t="shared" si="65"/>
        <v>0</v>
      </c>
      <c r="E320" s="91">
        <f t="shared" si="66"/>
        <v>0</v>
      </c>
      <c r="F320" s="33">
        <f t="shared" si="67"/>
        <v>0</v>
      </c>
      <c r="G320" s="33">
        <f t="shared" si="68"/>
        <v>0</v>
      </c>
      <c r="H320" s="33">
        <f t="shared" si="69"/>
        <v>0</v>
      </c>
      <c r="I320" s="33">
        <f t="shared" si="70"/>
        <v>0</v>
      </c>
      <c r="J320" s="33">
        <f t="shared" si="71"/>
        <v>0</v>
      </c>
      <c r="K320" s="33">
        <f t="shared" si="72"/>
        <v>0</v>
      </c>
      <c r="L320" s="33">
        <f t="shared" si="73"/>
        <v>0</v>
      </c>
      <c r="M320" s="33">
        <f t="shared" ca="1" si="74"/>
        <v>-0.69464262032060109</v>
      </c>
      <c r="N320" s="33">
        <f t="shared" ca="1" si="75"/>
        <v>0</v>
      </c>
      <c r="O320" s="92">
        <f t="shared" ca="1" si="76"/>
        <v>0</v>
      </c>
      <c r="P320" s="33">
        <f t="shared" ca="1" si="77"/>
        <v>0</v>
      </c>
      <c r="Q320" s="33">
        <f t="shared" ca="1" si="78"/>
        <v>0</v>
      </c>
      <c r="R320" s="20">
        <f t="shared" ca="1" si="79"/>
        <v>0.69464262032060109</v>
      </c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</row>
    <row r="321" spans="1:35" x14ac:dyDescent="0.2">
      <c r="A321" s="89"/>
      <c r="B321" s="89"/>
      <c r="C321" s="89"/>
      <c r="D321" s="91">
        <f t="shared" si="65"/>
        <v>0</v>
      </c>
      <c r="E321" s="91">
        <f t="shared" si="66"/>
        <v>0</v>
      </c>
      <c r="F321" s="33">
        <f t="shared" si="67"/>
        <v>0</v>
      </c>
      <c r="G321" s="33">
        <f t="shared" si="68"/>
        <v>0</v>
      </c>
      <c r="H321" s="33">
        <f t="shared" si="69"/>
        <v>0</v>
      </c>
      <c r="I321" s="33">
        <f t="shared" si="70"/>
        <v>0</v>
      </c>
      <c r="J321" s="33">
        <f t="shared" si="71"/>
        <v>0</v>
      </c>
      <c r="K321" s="33">
        <f t="shared" si="72"/>
        <v>0</v>
      </c>
      <c r="L321" s="33">
        <f t="shared" si="73"/>
        <v>0</v>
      </c>
      <c r="M321" s="33">
        <f t="shared" ca="1" si="74"/>
        <v>-0.69464262032060109</v>
      </c>
      <c r="N321" s="33">
        <f t="shared" ca="1" si="75"/>
        <v>0</v>
      </c>
      <c r="O321" s="92">
        <f t="shared" ca="1" si="76"/>
        <v>0</v>
      </c>
      <c r="P321" s="33">
        <f t="shared" ca="1" si="77"/>
        <v>0</v>
      </c>
      <c r="Q321" s="33">
        <f t="shared" ca="1" si="78"/>
        <v>0</v>
      </c>
      <c r="R321" s="20">
        <f t="shared" ca="1" si="79"/>
        <v>0.69464262032060109</v>
      </c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</row>
    <row r="322" spans="1:35" x14ac:dyDescent="0.2">
      <c r="A322" s="89"/>
      <c r="B322" s="89"/>
      <c r="C322" s="89"/>
      <c r="D322" s="91">
        <f t="shared" si="65"/>
        <v>0</v>
      </c>
      <c r="E322" s="91">
        <f t="shared" si="66"/>
        <v>0</v>
      </c>
      <c r="F322" s="33">
        <f t="shared" si="67"/>
        <v>0</v>
      </c>
      <c r="G322" s="33">
        <f t="shared" si="68"/>
        <v>0</v>
      </c>
      <c r="H322" s="33">
        <f t="shared" si="69"/>
        <v>0</v>
      </c>
      <c r="I322" s="33">
        <f t="shared" si="70"/>
        <v>0</v>
      </c>
      <c r="J322" s="33">
        <f t="shared" si="71"/>
        <v>0</v>
      </c>
      <c r="K322" s="33">
        <f t="shared" si="72"/>
        <v>0</v>
      </c>
      <c r="L322" s="33">
        <f t="shared" si="73"/>
        <v>0</v>
      </c>
      <c r="M322" s="33">
        <f t="shared" ca="1" si="74"/>
        <v>-0.69464262032060109</v>
      </c>
      <c r="N322" s="33">
        <f t="shared" ca="1" si="75"/>
        <v>0</v>
      </c>
      <c r="O322" s="92">
        <f t="shared" ca="1" si="76"/>
        <v>0</v>
      </c>
      <c r="P322" s="33">
        <f t="shared" ca="1" si="77"/>
        <v>0</v>
      </c>
      <c r="Q322" s="33">
        <f t="shared" ca="1" si="78"/>
        <v>0</v>
      </c>
      <c r="R322" s="20">
        <f t="shared" ca="1" si="79"/>
        <v>0.69464262032060109</v>
      </c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</row>
    <row r="323" spans="1:35" x14ac:dyDescent="0.2">
      <c r="A323" s="89"/>
      <c r="B323" s="89"/>
      <c r="C323" s="89"/>
      <c r="D323" s="91">
        <f t="shared" si="65"/>
        <v>0</v>
      </c>
      <c r="E323" s="91">
        <f t="shared" si="66"/>
        <v>0</v>
      </c>
      <c r="F323" s="33">
        <f t="shared" si="67"/>
        <v>0</v>
      </c>
      <c r="G323" s="33">
        <f t="shared" si="68"/>
        <v>0</v>
      </c>
      <c r="H323" s="33">
        <f t="shared" si="69"/>
        <v>0</v>
      </c>
      <c r="I323" s="33">
        <f t="shared" si="70"/>
        <v>0</v>
      </c>
      <c r="J323" s="33">
        <f t="shared" si="71"/>
        <v>0</v>
      </c>
      <c r="K323" s="33">
        <f t="shared" si="72"/>
        <v>0</v>
      </c>
      <c r="L323" s="33">
        <f t="shared" si="73"/>
        <v>0</v>
      </c>
      <c r="M323" s="33">
        <f t="shared" ca="1" si="74"/>
        <v>-0.69464262032060109</v>
      </c>
      <c r="N323" s="33">
        <f t="shared" ca="1" si="75"/>
        <v>0</v>
      </c>
      <c r="O323" s="92">
        <f t="shared" ca="1" si="76"/>
        <v>0</v>
      </c>
      <c r="P323" s="33">
        <f t="shared" ca="1" si="77"/>
        <v>0</v>
      </c>
      <c r="Q323" s="33">
        <f t="shared" ca="1" si="78"/>
        <v>0</v>
      </c>
      <c r="R323" s="20">
        <f t="shared" ca="1" si="79"/>
        <v>0.69464262032060109</v>
      </c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</row>
    <row r="324" spans="1:35" x14ac:dyDescent="0.2">
      <c r="A324" s="89"/>
      <c r="B324" s="89"/>
      <c r="C324" s="89"/>
      <c r="D324" s="91">
        <f t="shared" si="65"/>
        <v>0</v>
      </c>
      <c r="E324" s="91">
        <f t="shared" si="66"/>
        <v>0</v>
      </c>
      <c r="F324" s="33">
        <f t="shared" si="67"/>
        <v>0</v>
      </c>
      <c r="G324" s="33">
        <f t="shared" si="68"/>
        <v>0</v>
      </c>
      <c r="H324" s="33">
        <f t="shared" si="69"/>
        <v>0</v>
      </c>
      <c r="I324" s="33">
        <f t="shared" si="70"/>
        <v>0</v>
      </c>
      <c r="J324" s="33">
        <f t="shared" si="71"/>
        <v>0</v>
      </c>
      <c r="K324" s="33">
        <f t="shared" si="72"/>
        <v>0</v>
      </c>
      <c r="L324" s="33">
        <f t="shared" si="73"/>
        <v>0</v>
      </c>
      <c r="M324" s="33">
        <f t="shared" ca="1" si="74"/>
        <v>-0.69464262032060109</v>
      </c>
      <c r="N324" s="33">
        <f t="shared" ca="1" si="75"/>
        <v>0</v>
      </c>
      <c r="O324" s="92">
        <f t="shared" ca="1" si="76"/>
        <v>0</v>
      </c>
      <c r="P324" s="33">
        <f t="shared" ca="1" si="77"/>
        <v>0</v>
      </c>
      <c r="Q324" s="33">
        <f t="shared" ca="1" si="78"/>
        <v>0</v>
      </c>
      <c r="R324" s="20">
        <f t="shared" ca="1" si="79"/>
        <v>0.69464262032060109</v>
      </c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</row>
    <row r="325" spans="1:35" x14ac:dyDescent="0.2">
      <c r="A325" s="89"/>
      <c r="B325" s="89"/>
      <c r="C325" s="89"/>
      <c r="D325" s="91">
        <f t="shared" si="65"/>
        <v>0</v>
      </c>
      <c r="E325" s="91">
        <f t="shared" si="66"/>
        <v>0</v>
      </c>
      <c r="F325" s="33">
        <f t="shared" si="67"/>
        <v>0</v>
      </c>
      <c r="G325" s="33">
        <f t="shared" si="68"/>
        <v>0</v>
      </c>
      <c r="H325" s="33">
        <f t="shared" si="69"/>
        <v>0</v>
      </c>
      <c r="I325" s="33">
        <f t="shared" si="70"/>
        <v>0</v>
      </c>
      <c r="J325" s="33">
        <f t="shared" si="71"/>
        <v>0</v>
      </c>
      <c r="K325" s="33">
        <f t="shared" si="72"/>
        <v>0</v>
      </c>
      <c r="L325" s="33">
        <f t="shared" si="73"/>
        <v>0</v>
      </c>
      <c r="M325" s="33">
        <f t="shared" ca="1" si="74"/>
        <v>-0.69464262032060109</v>
      </c>
      <c r="N325" s="33">
        <f t="shared" ca="1" si="75"/>
        <v>0</v>
      </c>
      <c r="O325" s="92">
        <f t="shared" ca="1" si="76"/>
        <v>0</v>
      </c>
      <c r="P325" s="33">
        <f t="shared" ca="1" si="77"/>
        <v>0</v>
      </c>
      <c r="Q325" s="33">
        <f t="shared" ca="1" si="78"/>
        <v>0</v>
      </c>
      <c r="R325" s="20">
        <f t="shared" ca="1" si="79"/>
        <v>0.69464262032060109</v>
      </c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</row>
    <row r="326" spans="1:35" x14ac:dyDescent="0.2">
      <c r="A326" s="89"/>
      <c r="B326" s="89"/>
      <c r="C326" s="89"/>
      <c r="D326" s="91">
        <f t="shared" si="65"/>
        <v>0</v>
      </c>
      <c r="E326" s="91">
        <f t="shared" si="66"/>
        <v>0</v>
      </c>
      <c r="F326" s="33">
        <f t="shared" si="67"/>
        <v>0</v>
      </c>
      <c r="G326" s="33">
        <f t="shared" si="68"/>
        <v>0</v>
      </c>
      <c r="H326" s="33">
        <f t="shared" si="69"/>
        <v>0</v>
      </c>
      <c r="I326" s="33">
        <f t="shared" si="70"/>
        <v>0</v>
      </c>
      <c r="J326" s="33">
        <f t="shared" si="71"/>
        <v>0</v>
      </c>
      <c r="K326" s="33">
        <f t="shared" si="72"/>
        <v>0</v>
      </c>
      <c r="L326" s="33">
        <f t="shared" si="73"/>
        <v>0</v>
      </c>
      <c r="M326" s="33">
        <f t="shared" ca="1" si="74"/>
        <v>-0.69464262032060109</v>
      </c>
      <c r="N326" s="33">
        <f t="shared" ca="1" si="75"/>
        <v>0</v>
      </c>
      <c r="O326" s="92">
        <f t="shared" ca="1" si="76"/>
        <v>0</v>
      </c>
      <c r="P326" s="33">
        <f t="shared" ca="1" si="77"/>
        <v>0</v>
      </c>
      <c r="Q326" s="33">
        <f t="shared" ca="1" si="78"/>
        <v>0</v>
      </c>
      <c r="R326" s="20">
        <f t="shared" ca="1" si="79"/>
        <v>0.69464262032060109</v>
      </c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</row>
    <row r="327" spans="1:35" x14ac:dyDescent="0.2">
      <c r="A327" s="89"/>
      <c r="B327" s="89"/>
      <c r="C327" s="89"/>
      <c r="D327" s="91">
        <f t="shared" si="65"/>
        <v>0</v>
      </c>
      <c r="E327" s="91">
        <f t="shared" si="66"/>
        <v>0</v>
      </c>
      <c r="F327" s="33">
        <f t="shared" si="67"/>
        <v>0</v>
      </c>
      <c r="G327" s="33">
        <f t="shared" si="68"/>
        <v>0</v>
      </c>
      <c r="H327" s="33">
        <f t="shared" si="69"/>
        <v>0</v>
      </c>
      <c r="I327" s="33">
        <f t="shared" si="70"/>
        <v>0</v>
      </c>
      <c r="J327" s="33">
        <f t="shared" si="71"/>
        <v>0</v>
      </c>
      <c r="K327" s="33">
        <f t="shared" si="72"/>
        <v>0</v>
      </c>
      <c r="L327" s="33">
        <f t="shared" si="73"/>
        <v>0</v>
      </c>
      <c r="M327" s="33">
        <f t="shared" ca="1" si="74"/>
        <v>-0.69464262032060109</v>
      </c>
      <c r="N327" s="33">
        <f t="shared" ca="1" si="75"/>
        <v>0</v>
      </c>
      <c r="O327" s="92">
        <f t="shared" ca="1" si="76"/>
        <v>0</v>
      </c>
      <c r="P327" s="33">
        <f t="shared" ca="1" si="77"/>
        <v>0</v>
      </c>
      <c r="Q327" s="33">
        <f t="shared" ca="1" si="78"/>
        <v>0</v>
      </c>
      <c r="R327" s="20">
        <f t="shared" ca="1" si="79"/>
        <v>0.69464262032060109</v>
      </c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</row>
    <row r="328" spans="1:35" x14ac:dyDescent="0.2">
      <c r="A328" s="89"/>
      <c r="B328" s="89"/>
      <c r="C328" s="89"/>
      <c r="D328" s="91">
        <f t="shared" si="65"/>
        <v>0</v>
      </c>
      <c r="E328" s="91">
        <f t="shared" si="66"/>
        <v>0</v>
      </c>
      <c r="F328" s="33">
        <f t="shared" si="67"/>
        <v>0</v>
      </c>
      <c r="G328" s="33">
        <f t="shared" si="68"/>
        <v>0</v>
      </c>
      <c r="H328" s="33">
        <f t="shared" si="69"/>
        <v>0</v>
      </c>
      <c r="I328" s="33">
        <f t="shared" si="70"/>
        <v>0</v>
      </c>
      <c r="J328" s="33">
        <f t="shared" si="71"/>
        <v>0</v>
      </c>
      <c r="K328" s="33">
        <f t="shared" si="72"/>
        <v>0</v>
      </c>
      <c r="L328" s="33">
        <f t="shared" si="73"/>
        <v>0</v>
      </c>
      <c r="M328" s="33">
        <f t="shared" ca="1" si="74"/>
        <v>-0.69464262032060109</v>
      </c>
      <c r="N328" s="33">
        <f t="shared" ca="1" si="75"/>
        <v>0</v>
      </c>
      <c r="O328" s="92">
        <f t="shared" ca="1" si="76"/>
        <v>0</v>
      </c>
      <c r="P328" s="33">
        <f t="shared" ca="1" si="77"/>
        <v>0</v>
      </c>
      <c r="Q328" s="33">
        <f t="shared" ca="1" si="78"/>
        <v>0</v>
      </c>
      <c r="R328" s="20">
        <f t="shared" ca="1" si="79"/>
        <v>0.69464262032060109</v>
      </c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</row>
    <row r="329" spans="1:35" x14ac:dyDescent="0.2">
      <c r="A329" s="89"/>
      <c r="B329" s="89"/>
      <c r="C329" s="89"/>
      <c r="D329" s="91">
        <f t="shared" si="65"/>
        <v>0</v>
      </c>
      <c r="E329" s="91">
        <f t="shared" si="66"/>
        <v>0</v>
      </c>
      <c r="F329" s="33">
        <f t="shared" si="67"/>
        <v>0</v>
      </c>
      <c r="G329" s="33">
        <f t="shared" si="68"/>
        <v>0</v>
      </c>
      <c r="H329" s="33">
        <f t="shared" si="69"/>
        <v>0</v>
      </c>
      <c r="I329" s="33">
        <f t="shared" si="70"/>
        <v>0</v>
      </c>
      <c r="J329" s="33">
        <f t="shared" si="71"/>
        <v>0</v>
      </c>
      <c r="K329" s="33">
        <f t="shared" si="72"/>
        <v>0</v>
      </c>
      <c r="L329" s="33">
        <f t="shared" si="73"/>
        <v>0</v>
      </c>
      <c r="M329" s="33">
        <f t="shared" ca="1" si="74"/>
        <v>-0.69464262032060109</v>
      </c>
      <c r="N329" s="33">
        <f t="shared" ca="1" si="75"/>
        <v>0</v>
      </c>
      <c r="O329" s="92">
        <f t="shared" ca="1" si="76"/>
        <v>0</v>
      </c>
      <c r="P329" s="33">
        <f t="shared" ca="1" si="77"/>
        <v>0</v>
      </c>
      <c r="Q329" s="33">
        <f t="shared" ca="1" si="78"/>
        <v>0</v>
      </c>
      <c r="R329" s="20">
        <f t="shared" ca="1" si="79"/>
        <v>0.69464262032060109</v>
      </c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</row>
    <row r="330" spans="1:35" x14ac:dyDescent="0.2">
      <c r="A330" s="89"/>
      <c r="B330" s="89"/>
      <c r="C330" s="89"/>
      <c r="D330" s="91">
        <f t="shared" si="65"/>
        <v>0</v>
      </c>
      <c r="E330" s="91">
        <f t="shared" si="66"/>
        <v>0</v>
      </c>
      <c r="F330" s="33">
        <f t="shared" si="67"/>
        <v>0</v>
      </c>
      <c r="G330" s="33">
        <f t="shared" si="68"/>
        <v>0</v>
      </c>
      <c r="H330" s="33">
        <f t="shared" si="69"/>
        <v>0</v>
      </c>
      <c r="I330" s="33">
        <f t="shared" si="70"/>
        <v>0</v>
      </c>
      <c r="J330" s="33">
        <f t="shared" si="71"/>
        <v>0</v>
      </c>
      <c r="K330" s="33">
        <f t="shared" si="72"/>
        <v>0</v>
      </c>
      <c r="L330" s="33">
        <f t="shared" si="73"/>
        <v>0</v>
      </c>
      <c r="M330" s="33">
        <f t="shared" ca="1" si="74"/>
        <v>-0.69464262032060109</v>
      </c>
      <c r="N330" s="33">
        <f t="shared" ca="1" si="75"/>
        <v>0</v>
      </c>
      <c r="O330" s="92">
        <f t="shared" ca="1" si="76"/>
        <v>0</v>
      </c>
      <c r="P330" s="33">
        <f t="shared" ca="1" si="77"/>
        <v>0</v>
      </c>
      <c r="Q330" s="33">
        <f t="shared" ca="1" si="78"/>
        <v>0</v>
      </c>
      <c r="R330" s="20">
        <f t="shared" ca="1" si="79"/>
        <v>0.69464262032060109</v>
      </c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</row>
    <row r="331" spans="1:35" x14ac:dyDescent="0.2">
      <c r="A331" s="89"/>
      <c r="B331" s="89"/>
      <c r="C331" s="89"/>
      <c r="D331" s="91">
        <f t="shared" si="65"/>
        <v>0</v>
      </c>
      <c r="E331" s="91">
        <f t="shared" si="66"/>
        <v>0</v>
      </c>
      <c r="F331" s="33">
        <f t="shared" si="67"/>
        <v>0</v>
      </c>
      <c r="G331" s="33">
        <f t="shared" si="68"/>
        <v>0</v>
      </c>
      <c r="H331" s="33">
        <f t="shared" si="69"/>
        <v>0</v>
      </c>
      <c r="I331" s="33">
        <f t="shared" si="70"/>
        <v>0</v>
      </c>
      <c r="J331" s="33">
        <f t="shared" si="71"/>
        <v>0</v>
      </c>
      <c r="K331" s="33">
        <f t="shared" si="72"/>
        <v>0</v>
      </c>
      <c r="L331" s="33">
        <f t="shared" si="73"/>
        <v>0</v>
      </c>
      <c r="M331" s="33">
        <f t="shared" ca="1" si="74"/>
        <v>-0.69464262032060109</v>
      </c>
      <c r="N331" s="33">
        <f t="shared" ca="1" si="75"/>
        <v>0</v>
      </c>
      <c r="O331" s="92">
        <f t="shared" ca="1" si="76"/>
        <v>0</v>
      </c>
      <c r="P331" s="33">
        <f t="shared" ca="1" si="77"/>
        <v>0</v>
      </c>
      <c r="Q331" s="33">
        <f t="shared" ca="1" si="78"/>
        <v>0</v>
      </c>
      <c r="R331" s="20">
        <f t="shared" ca="1" si="79"/>
        <v>0.69464262032060109</v>
      </c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</row>
    <row r="332" spans="1:35" x14ac:dyDescent="0.2">
      <c r="A332" s="89"/>
      <c r="B332" s="89"/>
      <c r="C332" s="89"/>
      <c r="D332" s="91">
        <f t="shared" si="65"/>
        <v>0</v>
      </c>
      <c r="E332" s="91">
        <f t="shared" si="66"/>
        <v>0</v>
      </c>
      <c r="F332" s="33">
        <f t="shared" si="67"/>
        <v>0</v>
      </c>
      <c r="G332" s="33">
        <f t="shared" si="68"/>
        <v>0</v>
      </c>
      <c r="H332" s="33">
        <f t="shared" si="69"/>
        <v>0</v>
      </c>
      <c r="I332" s="33">
        <f t="shared" si="70"/>
        <v>0</v>
      </c>
      <c r="J332" s="33">
        <f t="shared" si="71"/>
        <v>0</v>
      </c>
      <c r="K332" s="33">
        <f t="shared" si="72"/>
        <v>0</v>
      </c>
      <c r="L332" s="33">
        <f t="shared" si="73"/>
        <v>0</v>
      </c>
      <c r="M332" s="33">
        <f t="shared" ca="1" si="74"/>
        <v>-0.69464262032060109</v>
      </c>
      <c r="N332" s="33">
        <f t="shared" ca="1" si="75"/>
        <v>0</v>
      </c>
      <c r="O332" s="92">
        <f t="shared" ca="1" si="76"/>
        <v>0</v>
      </c>
      <c r="P332" s="33">
        <f t="shared" ca="1" si="77"/>
        <v>0</v>
      </c>
      <c r="Q332" s="33">
        <f t="shared" ca="1" si="78"/>
        <v>0</v>
      </c>
      <c r="R332" s="20">
        <f t="shared" ca="1" si="79"/>
        <v>0.69464262032060109</v>
      </c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</row>
    <row r="333" spans="1:35" x14ac:dyDescent="0.2">
      <c r="A333" s="89"/>
      <c r="B333" s="89"/>
      <c r="C333" s="89"/>
      <c r="D333" s="91">
        <f t="shared" si="65"/>
        <v>0</v>
      </c>
      <c r="E333" s="91">
        <f t="shared" si="66"/>
        <v>0</v>
      </c>
      <c r="F333" s="33">
        <f t="shared" si="67"/>
        <v>0</v>
      </c>
      <c r="G333" s="33">
        <f t="shared" si="68"/>
        <v>0</v>
      </c>
      <c r="H333" s="33">
        <f t="shared" si="69"/>
        <v>0</v>
      </c>
      <c r="I333" s="33">
        <f t="shared" si="70"/>
        <v>0</v>
      </c>
      <c r="J333" s="33">
        <f t="shared" si="71"/>
        <v>0</v>
      </c>
      <c r="K333" s="33">
        <f t="shared" si="72"/>
        <v>0</v>
      </c>
      <c r="L333" s="33">
        <f t="shared" si="73"/>
        <v>0</v>
      </c>
      <c r="M333" s="33">
        <f t="shared" ca="1" si="74"/>
        <v>-0.69464262032060109</v>
      </c>
      <c r="N333" s="33">
        <f t="shared" ca="1" si="75"/>
        <v>0</v>
      </c>
      <c r="O333" s="92">
        <f t="shared" ca="1" si="76"/>
        <v>0</v>
      </c>
      <c r="P333" s="33">
        <f t="shared" ca="1" si="77"/>
        <v>0</v>
      </c>
      <c r="Q333" s="33">
        <f t="shared" ca="1" si="78"/>
        <v>0</v>
      </c>
      <c r="R333" s="20">
        <f t="shared" ca="1" si="79"/>
        <v>0.69464262032060109</v>
      </c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</row>
    <row r="334" spans="1:35" x14ac:dyDescent="0.2">
      <c r="A334" s="89"/>
      <c r="B334" s="89"/>
      <c r="C334" s="89"/>
      <c r="D334" s="91">
        <f t="shared" si="65"/>
        <v>0</v>
      </c>
      <c r="E334" s="91">
        <f t="shared" si="66"/>
        <v>0</v>
      </c>
      <c r="F334" s="33">
        <f t="shared" si="67"/>
        <v>0</v>
      </c>
      <c r="G334" s="33">
        <f t="shared" si="68"/>
        <v>0</v>
      </c>
      <c r="H334" s="33">
        <f t="shared" si="69"/>
        <v>0</v>
      </c>
      <c r="I334" s="33">
        <f t="shared" si="70"/>
        <v>0</v>
      </c>
      <c r="J334" s="33">
        <f t="shared" si="71"/>
        <v>0</v>
      </c>
      <c r="K334" s="33">
        <f t="shared" si="72"/>
        <v>0</v>
      </c>
      <c r="L334" s="33">
        <f t="shared" si="73"/>
        <v>0</v>
      </c>
      <c r="M334" s="33">
        <f t="shared" ca="1" si="74"/>
        <v>-0.69464262032060109</v>
      </c>
      <c r="N334" s="33">
        <f t="shared" ca="1" si="75"/>
        <v>0</v>
      </c>
      <c r="O334" s="92">
        <f t="shared" ca="1" si="76"/>
        <v>0</v>
      </c>
      <c r="P334" s="33">
        <f t="shared" ca="1" si="77"/>
        <v>0</v>
      </c>
      <c r="Q334" s="33">
        <f t="shared" ca="1" si="78"/>
        <v>0</v>
      </c>
      <c r="R334" s="20">
        <f t="shared" ca="1" si="79"/>
        <v>0.69464262032060109</v>
      </c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</row>
    <row r="335" spans="1:35" x14ac:dyDescent="0.2">
      <c r="A335" s="89"/>
      <c r="B335" s="89"/>
      <c r="C335" s="89"/>
      <c r="D335" s="91">
        <f t="shared" si="65"/>
        <v>0</v>
      </c>
      <c r="E335" s="91">
        <f t="shared" si="66"/>
        <v>0</v>
      </c>
      <c r="F335" s="33">
        <f t="shared" si="67"/>
        <v>0</v>
      </c>
      <c r="G335" s="33">
        <f t="shared" si="68"/>
        <v>0</v>
      </c>
      <c r="H335" s="33">
        <f t="shared" si="69"/>
        <v>0</v>
      </c>
      <c r="I335" s="33">
        <f t="shared" si="70"/>
        <v>0</v>
      </c>
      <c r="J335" s="33">
        <f t="shared" si="71"/>
        <v>0</v>
      </c>
      <c r="K335" s="33">
        <f t="shared" si="72"/>
        <v>0</v>
      </c>
      <c r="L335" s="33">
        <f t="shared" si="73"/>
        <v>0</v>
      </c>
      <c r="M335" s="33">
        <f t="shared" ca="1" si="74"/>
        <v>-0.69464262032060109</v>
      </c>
      <c r="N335" s="33">
        <f t="shared" ca="1" si="75"/>
        <v>0</v>
      </c>
      <c r="O335" s="92">
        <f t="shared" ca="1" si="76"/>
        <v>0</v>
      </c>
      <c r="P335" s="33">
        <f t="shared" ca="1" si="77"/>
        <v>0</v>
      </c>
      <c r="Q335" s="33">
        <f t="shared" ca="1" si="78"/>
        <v>0</v>
      </c>
      <c r="R335" s="20">
        <f t="shared" ca="1" si="79"/>
        <v>0.69464262032060109</v>
      </c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</row>
    <row r="336" spans="1:35" x14ac:dyDescent="0.2">
      <c r="A336" s="89"/>
      <c r="B336" s="89"/>
      <c r="C336" s="89"/>
      <c r="D336" s="91">
        <f t="shared" si="65"/>
        <v>0</v>
      </c>
      <c r="E336" s="91">
        <f t="shared" si="66"/>
        <v>0</v>
      </c>
      <c r="F336" s="33">
        <f t="shared" si="67"/>
        <v>0</v>
      </c>
      <c r="G336" s="33">
        <f t="shared" si="68"/>
        <v>0</v>
      </c>
      <c r="H336" s="33">
        <f t="shared" si="69"/>
        <v>0</v>
      </c>
      <c r="I336" s="33">
        <f t="shared" si="70"/>
        <v>0</v>
      </c>
      <c r="J336" s="33">
        <f t="shared" si="71"/>
        <v>0</v>
      </c>
      <c r="K336" s="33">
        <f t="shared" si="72"/>
        <v>0</v>
      </c>
      <c r="L336" s="33">
        <f t="shared" si="73"/>
        <v>0</v>
      </c>
      <c r="M336" s="33">
        <f t="shared" ca="1" si="74"/>
        <v>-0.69464262032060109</v>
      </c>
      <c r="N336" s="33">
        <f t="shared" ca="1" si="75"/>
        <v>0</v>
      </c>
      <c r="O336" s="92">
        <f t="shared" ca="1" si="76"/>
        <v>0</v>
      </c>
      <c r="P336" s="33">
        <f t="shared" ca="1" si="77"/>
        <v>0</v>
      </c>
      <c r="Q336" s="33">
        <f t="shared" ca="1" si="78"/>
        <v>0</v>
      </c>
      <c r="R336" s="20">
        <f t="shared" ca="1" si="79"/>
        <v>0.69464262032060109</v>
      </c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</row>
    <row r="337" spans="1:35" x14ac:dyDescent="0.2">
      <c r="A337" s="20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</row>
    <row r="338" spans="1:35" x14ac:dyDescent="0.2">
      <c r="A338" s="20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</row>
    <row r="339" spans="1:35" x14ac:dyDescent="0.2">
      <c r="A339" s="20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</row>
    <row r="340" spans="1:35" x14ac:dyDescent="0.2">
      <c r="A340" s="20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</row>
    <row r="341" spans="1:35" x14ac:dyDescent="0.2">
      <c r="A341" s="20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</row>
    <row r="342" spans="1:35" x14ac:dyDescent="0.2">
      <c r="A342" s="20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</row>
    <row r="343" spans="1:35" x14ac:dyDescent="0.2">
      <c r="A343" s="20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</row>
    <row r="344" spans="1:35" x14ac:dyDescent="0.2">
      <c r="A344" s="20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</row>
    <row r="345" spans="1:35" x14ac:dyDescent="0.2">
      <c r="A345" s="20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</row>
    <row r="346" spans="1:35" x14ac:dyDescent="0.2">
      <c r="A346" s="20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</row>
    <row r="347" spans="1:35" x14ac:dyDescent="0.2">
      <c r="A347" s="20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</row>
    <row r="348" spans="1:35" x14ac:dyDescent="0.2">
      <c r="A348" s="20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</row>
    <row r="349" spans="1:35" x14ac:dyDescent="0.2">
      <c r="A349" s="20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</row>
    <row r="350" spans="1:35" x14ac:dyDescent="0.2">
      <c r="A350" s="20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</row>
    <row r="351" spans="1:35" x14ac:dyDescent="0.2">
      <c r="A351" s="20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</row>
    <row r="352" spans="1:35" x14ac:dyDescent="0.2">
      <c r="A352" s="20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</row>
    <row r="353" spans="1:35" x14ac:dyDescent="0.2">
      <c r="A353" s="20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</row>
    <row r="354" spans="1:35" x14ac:dyDescent="0.2">
      <c r="A354" s="20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</row>
    <row r="355" spans="1:35" x14ac:dyDescent="0.2">
      <c r="A355" s="20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</row>
    <row r="356" spans="1:35" x14ac:dyDescent="0.2">
      <c r="A356" s="20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</row>
    <row r="357" spans="1:35" x14ac:dyDescent="0.2">
      <c r="A357" s="20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</row>
    <row r="358" spans="1:35" x14ac:dyDescent="0.2">
      <c r="A358" s="20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</row>
    <row r="359" spans="1:35" x14ac:dyDescent="0.2">
      <c r="A359" s="20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</row>
    <row r="360" spans="1:35" x14ac:dyDescent="0.2">
      <c r="A360" s="20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</row>
    <row r="361" spans="1:35" x14ac:dyDescent="0.2">
      <c r="A361" s="20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</row>
    <row r="362" spans="1:35" x14ac:dyDescent="0.2">
      <c r="A362" s="20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</row>
    <row r="363" spans="1:35" x14ac:dyDescent="0.2">
      <c r="A363" s="20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</row>
    <row r="364" spans="1:35" x14ac:dyDescent="0.2">
      <c r="A364" s="20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</row>
    <row r="365" spans="1:35" x14ac:dyDescent="0.2">
      <c r="A365" s="20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</row>
    <row r="366" spans="1:35" x14ac:dyDescent="0.2">
      <c r="A366" s="20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</row>
    <row r="367" spans="1:35" x14ac:dyDescent="0.2">
      <c r="A367" s="20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20"/>
      <c r="AG367" s="20"/>
      <c r="AH367" s="20"/>
      <c r="AI367" s="20"/>
    </row>
    <row r="368" spans="1:35" x14ac:dyDescent="0.2">
      <c r="A368" s="20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</row>
    <row r="369" spans="1:35" x14ac:dyDescent="0.2">
      <c r="A369" s="20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</row>
    <row r="370" spans="1:35" x14ac:dyDescent="0.2">
      <c r="A370" s="20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</row>
    <row r="371" spans="1:35" x14ac:dyDescent="0.2">
      <c r="A371" s="20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</row>
    <row r="372" spans="1:35" x14ac:dyDescent="0.2">
      <c r="A372" s="20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</row>
    <row r="373" spans="1:35" x14ac:dyDescent="0.2">
      <c r="A373" s="20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</row>
    <row r="374" spans="1:35" x14ac:dyDescent="0.2">
      <c r="A374" s="20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  <c r="AG374" s="20"/>
      <c r="AH374" s="20"/>
      <c r="AI374" s="20"/>
    </row>
    <row r="375" spans="1:35" x14ac:dyDescent="0.2">
      <c r="A375" s="20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</row>
    <row r="376" spans="1:35" x14ac:dyDescent="0.2">
      <c r="A376" s="20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20"/>
      <c r="AG376" s="20"/>
      <c r="AH376" s="20"/>
      <c r="AI376" s="20"/>
    </row>
    <row r="377" spans="1:35" x14ac:dyDescent="0.2">
      <c r="A377" s="20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  <c r="AG377" s="20"/>
      <c r="AH377" s="20"/>
      <c r="AI377" s="20"/>
    </row>
    <row r="378" spans="1:35" x14ac:dyDescent="0.2">
      <c r="A378" s="20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20"/>
      <c r="AG378" s="20"/>
      <c r="AH378" s="20"/>
      <c r="AI378" s="20"/>
    </row>
    <row r="379" spans="1:35" x14ac:dyDescent="0.2">
      <c r="A379" s="20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</row>
    <row r="380" spans="1:35" x14ac:dyDescent="0.2">
      <c r="A380" s="20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20"/>
      <c r="AG380" s="20"/>
      <c r="AH380" s="20"/>
      <c r="AI380" s="20"/>
    </row>
    <row r="381" spans="1:35" x14ac:dyDescent="0.2">
      <c r="A381" s="20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</row>
    <row r="382" spans="1:35" x14ac:dyDescent="0.2">
      <c r="A382" s="20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</row>
    <row r="383" spans="1:35" x14ac:dyDescent="0.2">
      <c r="A383" s="20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</row>
    <row r="384" spans="1:35" x14ac:dyDescent="0.2">
      <c r="A384" s="20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</row>
    <row r="385" spans="1:35" x14ac:dyDescent="0.2">
      <c r="A385" s="20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</row>
    <row r="386" spans="1:35" x14ac:dyDescent="0.2">
      <c r="A386" s="20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</row>
    <row r="387" spans="1:35" x14ac:dyDescent="0.2">
      <c r="A387" s="20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</row>
    <row r="388" spans="1:35" x14ac:dyDescent="0.2">
      <c r="A388" s="20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</row>
    <row r="389" spans="1:35" x14ac:dyDescent="0.2">
      <c r="A389" s="20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</row>
    <row r="390" spans="1:35" x14ac:dyDescent="0.2">
      <c r="A390" s="20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</row>
    <row r="391" spans="1:35" x14ac:dyDescent="0.2">
      <c r="A391" s="20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</row>
    <row r="392" spans="1:35" x14ac:dyDescent="0.2">
      <c r="A392" s="20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</row>
    <row r="393" spans="1:35" x14ac:dyDescent="0.2">
      <c r="A393" s="20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</row>
    <row r="394" spans="1:35" x14ac:dyDescent="0.2">
      <c r="A394" s="20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</row>
    <row r="395" spans="1:35" x14ac:dyDescent="0.2">
      <c r="A395" s="20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</row>
    <row r="396" spans="1:35" x14ac:dyDescent="0.2">
      <c r="A396" s="20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</row>
    <row r="397" spans="1:35" x14ac:dyDescent="0.2">
      <c r="A397" s="20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0"/>
    </row>
    <row r="398" spans="1:35" x14ac:dyDescent="0.2">
      <c r="A398" s="20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</row>
    <row r="399" spans="1:35" x14ac:dyDescent="0.2">
      <c r="A399" s="20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</row>
    <row r="400" spans="1:35" x14ac:dyDescent="0.2">
      <c r="A400" s="20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</row>
    <row r="401" spans="1:35" x14ac:dyDescent="0.2">
      <c r="A401" s="20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</row>
    <row r="402" spans="1:35" x14ac:dyDescent="0.2">
      <c r="A402" s="20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</row>
    <row r="403" spans="1:35" x14ac:dyDescent="0.2">
      <c r="A403" s="20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</row>
    <row r="404" spans="1:35" x14ac:dyDescent="0.2">
      <c r="A404" s="20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</row>
    <row r="405" spans="1:35" x14ac:dyDescent="0.2">
      <c r="A405" s="20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</row>
    <row r="406" spans="1:35" x14ac:dyDescent="0.2">
      <c r="A406" s="20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</row>
    <row r="407" spans="1:35" x14ac:dyDescent="0.2">
      <c r="A407" s="20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</row>
    <row r="408" spans="1:35" x14ac:dyDescent="0.2">
      <c r="A408" s="20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</row>
    <row r="409" spans="1:35" x14ac:dyDescent="0.2">
      <c r="A409" s="20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</row>
    <row r="410" spans="1:35" x14ac:dyDescent="0.2">
      <c r="A410" s="20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  <c r="AH410" s="20"/>
      <c r="AI410" s="20"/>
    </row>
    <row r="411" spans="1:35" x14ac:dyDescent="0.2">
      <c r="A411" s="20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</row>
    <row r="412" spans="1:35" x14ac:dyDescent="0.2">
      <c r="A412" s="20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</row>
    <row r="413" spans="1:35" x14ac:dyDescent="0.2">
      <c r="A413" s="20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</row>
    <row r="414" spans="1:35" x14ac:dyDescent="0.2">
      <c r="A414" s="20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</row>
    <row r="415" spans="1:35" x14ac:dyDescent="0.2">
      <c r="A415" s="20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</row>
    <row r="416" spans="1:35" x14ac:dyDescent="0.2">
      <c r="A416" s="20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</row>
    <row r="417" spans="1:35" x14ac:dyDescent="0.2">
      <c r="A417" s="20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</row>
    <row r="418" spans="1:35" x14ac:dyDescent="0.2">
      <c r="A418" s="20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</row>
    <row r="419" spans="1:35" x14ac:dyDescent="0.2">
      <c r="A419" s="20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</row>
    <row r="420" spans="1:35" x14ac:dyDescent="0.2">
      <c r="A420" s="20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</row>
    <row r="421" spans="1:35" x14ac:dyDescent="0.2">
      <c r="A421" s="20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</row>
    <row r="422" spans="1:35" x14ac:dyDescent="0.2">
      <c r="A422" s="20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20"/>
      <c r="AH422" s="20"/>
      <c r="AI422" s="20"/>
    </row>
    <row r="423" spans="1:35" x14ac:dyDescent="0.2">
      <c r="A423" s="20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</row>
    <row r="424" spans="1:35" x14ac:dyDescent="0.2">
      <c r="A424" s="20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20"/>
      <c r="AH424" s="20"/>
      <c r="AI424" s="20"/>
    </row>
    <row r="425" spans="1:35" x14ac:dyDescent="0.2">
      <c r="A425" s="20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</row>
    <row r="426" spans="1:35" x14ac:dyDescent="0.2">
      <c r="A426" s="20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20"/>
      <c r="AH426" s="20"/>
      <c r="AI426" s="20"/>
    </row>
    <row r="427" spans="1:35" x14ac:dyDescent="0.2">
      <c r="A427" s="20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</row>
    <row r="428" spans="1:35" x14ac:dyDescent="0.2">
      <c r="A428" s="20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20"/>
      <c r="AH428" s="20"/>
      <c r="AI428" s="20"/>
    </row>
    <row r="429" spans="1:35" x14ac:dyDescent="0.2">
      <c r="A429" s="20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</row>
    <row r="430" spans="1:35" x14ac:dyDescent="0.2">
      <c r="A430" s="20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20"/>
      <c r="AH430" s="20"/>
      <c r="AI430" s="20"/>
    </row>
    <row r="431" spans="1:35" x14ac:dyDescent="0.2">
      <c r="A431" s="20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20"/>
      <c r="AH431" s="20"/>
      <c r="AI431" s="20"/>
    </row>
    <row r="432" spans="1:35" x14ac:dyDescent="0.2">
      <c r="A432" s="20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20"/>
      <c r="AH432" s="20"/>
      <c r="AI432" s="20"/>
    </row>
    <row r="433" spans="1:35" x14ac:dyDescent="0.2">
      <c r="A433" s="20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20"/>
      <c r="AH433" s="20"/>
      <c r="AI433" s="20"/>
    </row>
    <row r="434" spans="1:35" x14ac:dyDescent="0.2">
      <c r="A434" s="20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20"/>
      <c r="AH434" s="20"/>
      <c r="AI434" s="20"/>
    </row>
    <row r="435" spans="1:35" x14ac:dyDescent="0.2">
      <c r="A435" s="20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</row>
    <row r="436" spans="1:35" x14ac:dyDescent="0.2">
      <c r="A436" s="20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</row>
    <row r="437" spans="1:35" x14ac:dyDescent="0.2">
      <c r="A437" s="20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</row>
    <row r="438" spans="1:35" x14ac:dyDescent="0.2">
      <c r="A438" s="20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</row>
    <row r="439" spans="1:35" x14ac:dyDescent="0.2">
      <c r="A439" s="20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</row>
    <row r="440" spans="1:35" x14ac:dyDescent="0.2">
      <c r="A440" s="20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20"/>
      <c r="AH440" s="20"/>
      <c r="AI440" s="20"/>
    </row>
    <row r="441" spans="1:35" x14ac:dyDescent="0.2">
      <c r="A441" s="20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</row>
    <row r="442" spans="1:35" x14ac:dyDescent="0.2">
      <c r="A442" s="20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20"/>
      <c r="AH442" s="20"/>
      <c r="AI442" s="20"/>
    </row>
    <row r="443" spans="1:35" x14ac:dyDescent="0.2">
      <c r="A443" s="20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</row>
    <row r="444" spans="1:35" x14ac:dyDescent="0.2">
      <c r="A444" s="20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20"/>
      <c r="AH444" s="20"/>
      <c r="AI444" s="20"/>
    </row>
    <row r="445" spans="1:35" x14ac:dyDescent="0.2">
      <c r="A445" s="20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20"/>
      <c r="AH445" s="20"/>
      <c r="AI445" s="20"/>
    </row>
    <row r="446" spans="1:35" x14ac:dyDescent="0.2">
      <c r="A446" s="20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20"/>
      <c r="AH446" s="20"/>
      <c r="AI446" s="20"/>
    </row>
    <row r="447" spans="1:35" x14ac:dyDescent="0.2">
      <c r="A447" s="20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20"/>
      <c r="AH447" s="20"/>
      <c r="AI447" s="20"/>
    </row>
    <row r="448" spans="1:35" x14ac:dyDescent="0.2">
      <c r="A448" s="20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</row>
    <row r="449" spans="1:35" x14ac:dyDescent="0.2">
      <c r="A449" s="20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</row>
    <row r="450" spans="1:35" x14ac:dyDescent="0.2">
      <c r="A450" s="20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</row>
    <row r="451" spans="1:35" x14ac:dyDescent="0.2">
      <c r="A451" s="20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</row>
    <row r="452" spans="1:35" x14ac:dyDescent="0.2">
      <c r="A452" s="20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</row>
    <row r="453" spans="1:35" x14ac:dyDescent="0.2">
      <c r="A453" s="20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</row>
    <row r="454" spans="1:35" x14ac:dyDescent="0.2">
      <c r="A454" s="20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</row>
    <row r="455" spans="1:35" x14ac:dyDescent="0.2">
      <c r="A455" s="20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</row>
    <row r="456" spans="1:35" x14ac:dyDescent="0.2">
      <c r="A456" s="20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</row>
    <row r="457" spans="1:35" x14ac:dyDescent="0.2">
      <c r="A457" s="20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</row>
    <row r="458" spans="1:35" x14ac:dyDescent="0.2">
      <c r="A458" s="20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</row>
    <row r="459" spans="1:35" x14ac:dyDescent="0.2">
      <c r="A459" s="20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20"/>
      <c r="AH459" s="20"/>
      <c r="AI459" s="20"/>
    </row>
    <row r="460" spans="1:35" x14ac:dyDescent="0.2">
      <c r="A460" s="20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20"/>
      <c r="AH460" s="20"/>
      <c r="AI460" s="20"/>
    </row>
    <row r="461" spans="1:35" x14ac:dyDescent="0.2">
      <c r="A461" s="20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</row>
    <row r="462" spans="1:35" x14ac:dyDescent="0.2">
      <c r="A462" s="20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</row>
    <row r="463" spans="1:35" x14ac:dyDescent="0.2">
      <c r="A463" s="20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</row>
    <row r="464" spans="1:35" x14ac:dyDescent="0.2">
      <c r="A464" s="20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</row>
    <row r="465" spans="1:35" x14ac:dyDescent="0.2">
      <c r="A465" s="20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</row>
    <row r="466" spans="1:35" x14ac:dyDescent="0.2">
      <c r="A466" s="20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20"/>
      <c r="AH466" s="20"/>
      <c r="AI466" s="20"/>
    </row>
    <row r="467" spans="1:35" x14ac:dyDescent="0.2">
      <c r="A467" s="20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  <c r="AH467" s="20"/>
      <c r="AI467" s="20"/>
    </row>
    <row r="468" spans="1:35" x14ac:dyDescent="0.2">
      <c r="A468" s="20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20"/>
      <c r="AH468" s="20"/>
      <c r="AI468" s="20"/>
    </row>
    <row r="469" spans="1:35" x14ac:dyDescent="0.2">
      <c r="A469" s="20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  <c r="AI469" s="20"/>
    </row>
    <row r="470" spans="1:35" x14ac:dyDescent="0.2">
      <c r="A470" s="20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</row>
    <row r="471" spans="1:35" x14ac:dyDescent="0.2">
      <c r="A471" s="20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</row>
    <row r="472" spans="1:35" x14ac:dyDescent="0.2">
      <c r="A472" s="20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20"/>
      <c r="AH472" s="20"/>
      <c r="AI472" s="20"/>
    </row>
    <row r="473" spans="1:35" x14ac:dyDescent="0.2">
      <c r="A473" s="20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</row>
    <row r="474" spans="1:35" x14ac:dyDescent="0.2">
      <c r="A474" s="20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</row>
    <row r="475" spans="1:35" x14ac:dyDescent="0.2">
      <c r="A475" s="20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20"/>
      <c r="AH475" s="20"/>
      <c r="AI475" s="20"/>
    </row>
    <row r="476" spans="1:35" x14ac:dyDescent="0.2">
      <c r="A476" s="20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</row>
    <row r="477" spans="1:35" x14ac:dyDescent="0.2">
      <c r="A477" s="20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</row>
    <row r="478" spans="1:35" x14ac:dyDescent="0.2">
      <c r="A478" s="20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20"/>
      <c r="AH478" s="20"/>
      <c r="AI478" s="20"/>
    </row>
    <row r="479" spans="1:35" x14ac:dyDescent="0.2">
      <c r="A479" s="20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</row>
    <row r="480" spans="1:35" x14ac:dyDescent="0.2">
      <c r="A480" s="20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20"/>
      <c r="AH480" s="20"/>
      <c r="AI480" s="20"/>
    </row>
    <row r="481" spans="1:35" x14ac:dyDescent="0.2">
      <c r="A481" s="20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20"/>
      <c r="AH481" s="20"/>
      <c r="AI481" s="20"/>
    </row>
    <row r="482" spans="1:35" x14ac:dyDescent="0.2">
      <c r="A482" s="20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20"/>
      <c r="AH482" s="20"/>
      <c r="AI482" s="20"/>
    </row>
    <row r="483" spans="1:35" x14ac:dyDescent="0.2">
      <c r="A483" s="20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20"/>
      <c r="AH483" s="20"/>
      <c r="AI483" s="20"/>
    </row>
    <row r="484" spans="1:35" x14ac:dyDescent="0.2">
      <c r="A484" s="20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20"/>
      <c r="AH484" s="20"/>
      <c r="AI484" s="20"/>
    </row>
    <row r="485" spans="1:35" x14ac:dyDescent="0.2">
      <c r="A485" s="20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20"/>
      <c r="AH485" s="20"/>
      <c r="AI485" s="20"/>
    </row>
    <row r="486" spans="1:35" x14ac:dyDescent="0.2">
      <c r="A486" s="20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20"/>
      <c r="AH486" s="20"/>
      <c r="AI486" s="20"/>
    </row>
    <row r="487" spans="1:35" x14ac:dyDescent="0.2">
      <c r="A487" s="20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  <c r="AG487" s="20"/>
      <c r="AH487" s="20"/>
      <c r="AI487" s="20"/>
    </row>
    <row r="488" spans="1:35" x14ac:dyDescent="0.2">
      <c r="A488" s="20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</row>
    <row r="489" spans="1:35" x14ac:dyDescent="0.2">
      <c r="A489" s="20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20"/>
      <c r="AH489" s="20"/>
      <c r="AI489" s="20"/>
    </row>
    <row r="490" spans="1:35" x14ac:dyDescent="0.2">
      <c r="A490" s="20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</row>
    <row r="491" spans="1:35" x14ac:dyDescent="0.2">
      <c r="A491" s="20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20"/>
      <c r="AH491" s="20"/>
      <c r="AI491" s="20"/>
    </row>
    <row r="492" spans="1:35" x14ac:dyDescent="0.2">
      <c r="A492" s="20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</row>
    <row r="493" spans="1:35" x14ac:dyDescent="0.2">
      <c r="A493" s="20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</row>
    <row r="494" spans="1:35" x14ac:dyDescent="0.2">
      <c r="A494" s="20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20"/>
      <c r="AH494" s="20"/>
      <c r="AI494" s="20"/>
    </row>
    <row r="495" spans="1:35" x14ac:dyDescent="0.2">
      <c r="A495" s="20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</row>
    <row r="496" spans="1:35" x14ac:dyDescent="0.2">
      <c r="A496" s="20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</row>
    <row r="497" spans="1:35" x14ac:dyDescent="0.2">
      <c r="A497" s="20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20"/>
      <c r="AH497" s="20"/>
      <c r="AI497" s="20"/>
    </row>
    <row r="498" spans="1:35" x14ac:dyDescent="0.2">
      <c r="A498" s="20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</row>
    <row r="499" spans="1:35" x14ac:dyDescent="0.2">
      <c r="A499" s="20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</row>
    <row r="500" spans="1:35" x14ac:dyDescent="0.2">
      <c r="A500" s="20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</row>
    <row r="501" spans="1:35" x14ac:dyDescent="0.2">
      <c r="A501" s="20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</row>
    <row r="502" spans="1:35" x14ac:dyDescent="0.2">
      <c r="A502" s="20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20"/>
      <c r="AH502" s="20"/>
      <c r="AI502" s="20"/>
    </row>
    <row r="503" spans="1:35" x14ac:dyDescent="0.2">
      <c r="A503" s="20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20"/>
      <c r="AH503" s="20"/>
      <c r="AI503" s="20"/>
    </row>
    <row r="504" spans="1:35" x14ac:dyDescent="0.2">
      <c r="A504" s="20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G504" s="20"/>
      <c r="AH504" s="20"/>
      <c r="AI504" s="20"/>
    </row>
    <row r="505" spans="1:35" x14ac:dyDescent="0.2">
      <c r="A505" s="20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</row>
    <row r="506" spans="1:35" x14ac:dyDescent="0.2">
      <c r="A506" s="20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</row>
    <row r="507" spans="1:35" x14ac:dyDescent="0.2">
      <c r="A507" s="20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</row>
    <row r="508" spans="1:35" x14ac:dyDescent="0.2">
      <c r="A508" s="20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</row>
    <row r="509" spans="1:35" x14ac:dyDescent="0.2">
      <c r="A509" s="20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</row>
    <row r="510" spans="1:35" x14ac:dyDescent="0.2">
      <c r="A510" s="20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</row>
    <row r="511" spans="1:35" x14ac:dyDescent="0.2">
      <c r="A511" s="20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</row>
    <row r="512" spans="1:35" x14ac:dyDescent="0.2">
      <c r="A512" s="20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</row>
    <row r="513" spans="1:35" x14ac:dyDescent="0.2">
      <c r="A513" s="20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</row>
    <row r="514" spans="1:35" x14ac:dyDescent="0.2">
      <c r="A514" s="20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</row>
    <row r="515" spans="1:35" x14ac:dyDescent="0.2">
      <c r="A515" s="20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AE515" s="20"/>
      <c r="AF515" s="20"/>
      <c r="AG515" s="20"/>
      <c r="AH515" s="20"/>
      <c r="AI515" s="20"/>
    </row>
    <row r="516" spans="1:35" x14ac:dyDescent="0.2">
      <c r="A516" s="20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20"/>
      <c r="AH516" s="20"/>
      <c r="AI516" s="20"/>
    </row>
    <row r="517" spans="1:35" x14ac:dyDescent="0.2">
      <c r="A517" s="20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  <c r="AG517" s="20"/>
      <c r="AH517" s="20"/>
      <c r="AI517" s="20"/>
    </row>
    <row r="518" spans="1:35" x14ac:dyDescent="0.2">
      <c r="A518" s="20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20"/>
      <c r="AH518" s="20"/>
      <c r="AI518" s="20"/>
    </row>
    <row r="519" spans="1:35" x14ac:dyDescent="0.2">
      <c r="A519" s="20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G519" s="20"/>
      <c r="AH519" s="20"/>
      <c r="AI519" s="20"/>
    </row>
    <row r="520" spans="1:35" x14ac:dyDescent="0.2">
      <c r="A520" s="20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</row>
    <row r="521" spans="1:35" x14ac:dyDescent="0.2">
      <c r="A521" s="20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20"/>
      <c r="AH521" s="20"/>
      <c r="AI521" s="20"/>
    </row>
    <row r="522" spans="1:35" x14ac:dyDescent="0.2">
      <c r="A522" s="20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</row>
    <row r="523" spans="1:35" x14ac:dyDescent="0.2">
      <c r="A523" s="20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</row>
    <row r="524" spans="1:35" x14ac:dyDescent="0.2">
      <c r="A524" s="20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</row>
    <row r="525" spans="1:35" x14ac:dyDescent="0.2">
      <c r="A525" s="20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  <c r="AD525" s="20"/>
      <c r="AE525" s="20"/>
      <c r="AF525" s="20"/>
      <c r="AG525" s="20"/>
      <c r="AH525" s="20"/>
      <c r="AI525" s="20"/>
    </row>
    <row r="526" spans="1:35" x14ac:dyDescent="0.2">
      <c r="A526" s="20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G526" s="20"/>
      <c r="AH526" s="20"/>
      <c r="AI526" s="20"/>
    </row>
    <row r="527" spans="1:35" x14ac:dyDescent="0.2">
      <c r="A527" s="20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  <c r="AG527" s="20"/>
      <c r="AH527" s="20"/>
      <c r="AI527" s="20"/>
    </row>
    <row r="528" spans="1:35" x14ac:dyDescent="0.2">
      <c r="A528" s="20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</row>
    <row r="529" spans="1:35" x14ac:dyDescent="0.2">
      <c r="A529" s="20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  <c r="AE529" s="20"/>
      <c r="AF529" s="20"/>
      <c r="AG529" s="20"/>
      <c r="AH529" s="20"/>
      <c r="AI529" s="20"/>
    </row>
    <row r="530" spans="1:35" x14ac:dyDescent="0.2">
      <c r="A530" s="20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20"/>
      <c r="AH530" s="20"/>
      <c r="AI530" s="20"/>
    </row>
    <row r="531" spans="1:35" x14ac:dyDescent="0.2">
      <c r="A531" s="20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20"/>
      <c r="AH531" s="20"/>
      <c r="AI531" s="20"/>
    </row>
    <row r="532" spans="1:35" x14ac:dyDescent="0.2">
      <c r="A532" s="20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20"/>
      <c r="AH532" s="20"/>
      <c r="AI532" s="20"/>
    </row>
    <row r="533" spans="1:35" x14ac:dyDescent="0.2">
      <c r="A533" s="20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  <c r="AD533" s="20"/>
      <c r="AE533" s="20"/>
      <c r="AF533" s="20"/>
      <c r="AG533" s="20"/>
      <c r="AH533" s="20"/>
      <c r="AI533" s="20"/>
    </row>
    <row r="534" spans="1:35" x14ac:dyDescent="0.2">
      <c r="A534" s="20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20"/>
      <c r="AH534" s="20"/>
      <c r="AI534" s="20"/>
    </row>
    <row r="535" spans="1:35" x14ac:dyDescent="0.2">
      <c r="A535" s="20"/>
      <c r="B535" s="20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  <c r="AD535" s="20"/>
      <c r="AE535" s="20"/>
      <c r="AF535" s="20"/>
      <c r="AG535" s="20"/>
      <c r="AH535" s="20"/>
      <c r="AI535" s="20"/>
    </row>
    <row r="536" spans="1:35" x14ac:dyDescent="0.2">
      <c r="A536" s="20"/>
      <c r="B536" s="20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  <c r="AD536" s="20"/>
      <c r="AE536" s="20"/>
      <c r="AF536" s="20"/>
      <c r="AG536" s="20"/>
      <c r="AH536" s="20"/>
      <c r="AI536" s="20"/>
    </row>
    <row r="537" spans="1:35" x14ac:dyDescent="0.2">
      <c r="A537" s="20"/>
      <c r="B537" s="20"/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  <c r="AD537" s="20"/>
      <c r="AE537" s="20"/>
      <c r="AF537" s="20"/>
      <c r="AG537" s="20"/>
      <c r="AH537" s="20"/>
      <c r="AI537" s="20"/>
    </row>
    <row r="538" spans="1:35" x14ac:dyDescent="0.2">
      <c r="A538" s="20"/>
      <c r="B538" s="20"/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  <c r="AD538" s="20"/>
      <c r="AE538" s="20"/>
      <c r="AF538" s="20"/>
      <c r="AG538" s="20"/>
      <c r="AH538" s="20"/>
      <c r="AI538" s="20"/>
    </row>
    <row r="539" spans="1:35" x14ac:dyDescent="0.2">
      <c r="A539" s="20"/>
      <c r="B539" s="20"/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  <c r="AD539" s="20"/>
      <c r="AE539" s="20"/>
      <c r="AF539" s="20"/>
      <c r="AG539" s="20"/>
      <c r="AH539" s="20"/>
      <c r="AI539" s="20"/>
    </row>
    <row r="540" spans="1:35" x14ac:dyDescent="0.2">
      <c r="A540" s="20"/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</row>
    <row r="541" spans="1:35" x14ac:dyDescent="0.2">
      <c r="A541" s="20"/>
      <c r="B541" s="20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/>
      <c r="AD541" s="20"/>
      <c r="AE541" s="20"/>
      <c r="AF541" s="20"/>
      <c r="AG541" s="20"/>
      <c r="AH541" s="20"/>
      <c r="AI541" s="20"/>
    </row>
    <row r="542" spans="1:35" x14ac:dyDescent="0.2">
      <c r="A542" s="20"/>
      <c r="B542" s="20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  <c r="AD542" s="20"/>
      <c r="AE542" s="20"/>
      <c r="AF542" s="20"/>
      <c r="AG542" s="20"/>
      <c r="AH542" s="20"/>
      <c r="AI542" s="20"/>
    </row>
    <row r="543" spans="1:35" x14ac:dyDescent="0.2">
      <c r="A543" s="20"/>
      <c r="B543" s="20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  <c r="AD543" s="20"/>
      <c r="AE543" s="20"/>
      <c r="AF543" s="20"/>
      <c r="AG543" s="20"/>
      <c r="AH543" s="20"/>
      <c r="AI543" s="20"/>
    </row>
    <row r="544" spans="1:35" x14ac:dyDescent="0.2">
      <c r="A544" s="20"/>
      <c r="B544" s="2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  <c r="AD544" s="20"/>
      <c r="AE544" s="20"/>
      <c r="AF544" s="20"/>
      <c r="AG544" s="20"/>
      <c r="AH544" s="20"/>
      <c r="AI544" s="20"/>
    </row>
    <row r="545" spans="1:35" x14ac:dyDescent="0.2">
      <c r="A545" s="20"/>
      <c r="B545" s="2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  <c r="AD545" s="20"/>
      <c r="AE545" s="20"/>
      <c r="AF545" s="20"/>
      <c r="AG545" s="20"/>
      <c r="AH545" s="20"/>
      <c r="AI545" s="20"/>
    </row>
    <row r="546" spans="1:35" x14ac:dyDescent="0.2">
      <c r="A546" s="20"/>
      <c r="B546" s="20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AE546" s="20"/>
      <c r="AF546" s="20"/>
      <c r="AG546" s="20"/>
      <c r="AH546" s="20"/>
      <c r="AI546" s="20"/>
    </row>
    <row r="547" spans="1:35" x14ac:dyDescent="0.2">
      <c r="A547" s="20"/>
      <c r="B547" s="2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AE547" s="20"/>
      <c r="AF547" s="20"/>
      <c r="AG547" s="20"/>
      <c r="AH547" s="20"/>
      <c r="AI547" s="20"/>
    </row>
    <row r="548" spans="1:35" x14ac:dyDescent="0.2">
      <c r="A548" s="20"/>
      <c r="B548" s="2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AE548" s="20"/>
      <c r="AF548" s="20"/>
      <c r="AG548" s="20"/>
      <c r="AH548" s="20"/>
      <c r="AI548" s="20"/>
    </row>
    <row r="549" spans="1:35" x14ac:dyDescent="0.2">
      <c r="A549" s="20"/>
      <c r="B549" s="20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  <c r="AD549" s="20"/>
      <c r="AE549" s="20"/>
      <c r="AF549" s="20"/>
      <c r="AG549" s="20"/>
      <c r="AH549" s="20"/>
      <c r="AI549" s="20"/>
    </row>
    <row r="550" spans="1:35" x14ac:dyDescent="0.2">
      <c r="A550" s="20"/>
      <c r="B550" s="2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AD550" s="20"/>
      <c r="AE550" s="20"/>
      <c r="AF550" s="20"/>
      <c r="AG550" s="20"/>
      <c r="AH550" s="20"/>
      <c r="AI550" s="20"/>
    </row>
    <row r="551" spans="1:35" x14ac:dyDescent="0.2">
      <c r="A551" s="20"/>
      <c r="B551" s="20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  <c r="AD551" s="20"/>
      <c r="AE551" s="20"/>
      <c r="AF551" s="20"/>
      <c r="AG551" s="20"/>
      <c r="AH551" s="20"/>
      <c r="AI551" s="20"/>
    </row>
    <row r="552" spans="1:35" x14ac:dyDescent="0.2">
      <c r="A552" s="20"/>
      <c r="B552" s="2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  <c r="AD552" s="20"/>
      <c r="AE552" s="20"/>
      <c r="AF552" s="20"/>
      <c r="AG552" s="20"/>
      <c r="AH552" s="20"/>
      <c r="AI552" s="20"/>
    </row>
    <row r="553" spans="1:35" x14ac:dyDescent="0.2">
      <c r="A553" s="20"/>
      <c r="B553" s="20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  <c r="AD553" s="20"/>
      <c r="AE553" s="20"/>
      <c r="AF553" s="20"/>
      <c r="AG553" s="20"/>
      <c r="AH553" s="20"/>
      <c r="AI553" s="20"/>
    </row>
    <row r="554" spans="1:35" x14ac:dyDescent="0.2">
      <c r="A554" s="20"/>
      <c r="B554" s="20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  <c r="AD554" s="20"/>
      <c r="AE554" s="20"/>
      <c r="AF554" s="20"/>
      <c r="AG554" s="20"/>
      <c r="AH554" s="20"/>
      <c r="AI554" s="20"/>
    </row>
    <row r="555" spans="1:35" x14ac:dyDescent="0.2">
      <c r="A555" s="20"/>
      <c r="B555" s="20"/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  <c r="AD555" s="20"/>
      <c r="AE555" s="20"/>
      <c r="AF555" s="20"/>
      <c r="AG555" s="20"/>
      <c r="AH555" s="20"/>
      <c r="AI555" s="20"/>
    </row>
    <row r="556" spans="1:35" x14ac:dyDescent="0.2">
      <c r="A556" s="20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  <c r="AD556" s="20"/>
      <c r="AE556" s="20"/>
      <c r="AF556" s="20"/>
      <c r="AG556" s="20"/>
      <c r="AH556" s="20"/>
      <c r="AI556" s="20"/>
    </row>
    <row r="557" spans="1:35" x14ac:dyDescent="0.2">
      <c r="A557" s="20"/>
      <c r="B557" s="20"/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0"/>
      <c r="AF557" s="20"/>
      <c r="AG557" s="20"/>
      <c r="AH557" s="20"/>
      <c r="AI557" s="20"/>
    </row>
    <row r="558" spans="1:35" x14ac:dyDescent="0.2">
      <c r="A558" s="20"/>
      <c r="B558" s="20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  <c r="AD558" s="20"/>
      <c r="AE558" s="20"/>
      <c r="AF558" s="20"/>
      <c r="AG558" s="20"/>
      <c r="AH558" s="20"/>
      <c r="AI558" s="20"/>
    </row>
    <row r="559" spans="1:35" x14ac:dyDescent="0.2">
      <c r="A559" s="20"/>
      <c r="B559" s="20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0"/>
      <c r="AF559" s="20"/>
      <c r="AG559" s="20"/>
      <c r="AH559" s="20"/>
      <c r="AI559" s="20"/>
    </row>
    <row r="560" spans="1:35" x14ac:dyDescent="0.2">
      <c r="A560" s="20"/>
      <c r="B560" s="20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0"/>
      <c r="AF560" s="20"/>
      <c r="AG560" s="20"/>
      <c r="AH560" s="20"/>
      <c r="AI560" s="20"/>
    </row>
    <row r="561" spans="1:35" x14ac:dyDescent="0.2">
      <c r="A561" s="20"/>
      <c r="B561" s="20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  <c r="AC561" s="20"/>
      <c r="AD561" s="20"/>
      <c r="AE561" s="20"/>
      <c r="AF561" s="20"/>
      <c r="AG561" s="20"/>
      <c r="AH561" s="20"/>
      <c r="AI561" s="20"/>
    </row>
    <row r="562" spans="1:35" x14ac:dyDescent="0.2">
      <c r="A562" s="20"/>
      <c r="B562" s="20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  <c r="AD562" s="20"/>
      <c r="AE562" s="20"/>
      <c r="AF562" s="20"/>
      <c r="AG562" s="20"/>
      <c r="AH562" s="20"/>
      <c r="AI562" s="20"/>
    </row>
    <row r="563" spans="1:35" x14ac:dyDescent="0.2">
      <c r="A563" s="20"/>
      <c r="B563" s="2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  <c r="AD563" s="20"/>
      <c r="AE563" s="20"/>
      <c r="AF563" s="20"/>
      <c r="AG563" s="20"/>
      <c r="AH563" s="20"/>
      <c r="AI563" s="20"/>
    </row>
    <row r="564" spans="1:35" x14ac:dyDescent="0.2">
      <c r="A564" s="20"/>
      <c r="B564" s="20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  <c r="AE564" s="20"/>
      <c r="AF564" s="20"/>
      <c r="AG564" s="20"/>
      <c r="AH564" s="20"/>
      <c r="AI564" s="20"/>
    </row>
    <row r="565" spans="1:35" x14ac:dyDescent="0.2">
      <c r="A565" s="20"/>
      <c r="B565" s="20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</row>
    <row r="566" spans="1:35" x14ac:dyDescent="0.2">
      <c r="A566" s="20"/>
      <c r="B566" s="2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  <c r="AE566" s="20"/>
      <c r="AF566" s="20"/>
      <c r="AG566" s="20"/>
      <c r="AH566" s="20"/>
      <c r="AI566" s="20"/>
    </row>
    <row r="567" spans="1:35" x14ac:dyDescent="0.2">
      <c r="A567" s="20"/>
      <c r="B567" s="20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  <c r="AD567" s="20"/>
      <c r="AE567" s="20"/>
      <c r="AF567" s="20"/>
      <c r="AG567" s="20"/>
      <c r="AH567" s="20"/>
      <c r="AI567" s="20"/>
    </row>
    <row r="568" spans="1:35" x14ac:dyDescent="0.2">
      <c r="A568" s="20"/>
      <c r="B568" s="2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20"/>
      <c r="AF568" s="20"/>
      <c r="AG568" s="20"/>
      <c r="AH568" s="20"/>
      <c r="AI568" s="20"/>
    </row>
    <row r="569" spans="1:35" x14ac:dyDescent="0.2">
      <c r="A569" s="20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AG569" s="20"/>
      <c r="AH569" s="20"/>
      <c r="AI569" s="20"/>
    </row>
    <row r="570" spans="1:35" x14ac:dyDescent="0.2">
      <c r="A570" s="20"/>
      <c r="B570" s="2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0"/>
      <c r="AF570" s="20"/>
      <c r="AG570" s="20"/>
      <c r="AH570" s="20"/>
      <c r="AI570" s="20"/>
    </row>
    <row r="571" spans="1:35" x14ac:dyDescent="0.2">
      <c r="A571" s="20"/>
      <c r="B571" s="20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  <c r="AD571" s="20"/>
      <c r="AE571" s="20"/>
      <c r="AF571" s="20"/>
      <c r="AG571" s="20"/>
      <c r="AH571" s="20"/>
      <c r="AI571" s="20"/>
    </row>
    <row r="572" spans="1:35" x14ac:dyDescent="0.2">
      <c r="A572" s="20"/>
      <c r="B572" s="20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  <c r="AD572" s="20"/>
      <c r="AE572" s="20"/>
      <c r="AF572" s="20"/>
      <c r="AG572" s="20"/>
      <c r="AH572" s="20"/>
      <c r="AI572" s="20"/>
    </row>
    <row r="573" spans="1:35" x14ac:dyDescent="0.2">
      <c r="A573" s="20"/>
      <c r="B573" s="20"/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  <c r="AD573" s="20"/>
      <c r="AE573" s="20"/>
      <c r="AF573" s="20"/>
      <c r="AG573" s="20"/>
      <c r="AH573" s="20"/>
      <c r="AI573" s="20"/>
    </row>
    <row r="574" spans="1:35" x14ac:dyDescent="0.2">
      <c r="A574" s="20"/>
      <c r="B574" s="20"/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  <c r="AD574" s="20"/>
      <c r="AE574" s="20"/>
      <c r="AF574" s="20"/>
      <c r="AG574" s="20"/>
      <c r="AH574" s="20"/>
      <c r="AI574" s="20"/>
    </row>
    <row r="575" spans="1:35" x14ac:dyDescent="0.2">
      <c r="A575" s="20"/>
      <c r="B575" s="20"/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  <c r="AD575" s="20"/>
      <c r="AE575" s="20"/>
      <c r="AF575" s="20"/>
      <c r="AG575" s="20"/>
      <c r="AH575" s="20"/>
      <c r="AI575" s="20"/>
    </row>
    <row r="576" spans="1:35" x14ac:dyDescent="0.2">
      <c r="A576" s="20"/>
      <c r="B576" s="20"/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  <c r="AD576" s="20"/>
      <c r="AE576" s="20"/>
      <c r="AF576" s="20"/>
      <c r="AG576" s="20"/>
      <c r="AH576" s="20"/>
      <c r="AI576" s="20"/>
    </row>
    <row r="577" spans="1:35" x14ac:dyDescent="0.2">
      <c r="A577" s="20"/>
      <c r="B577" s="20"/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</row>
    <row r="578" spans="1:35" x14ac:dyDescent="0.2">
      <c r="A578" s="20"/>
      <c r="B578" s="20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  <c r="AD578" s="20"/>
      <c r="AE578" s="20"/>
      <c r="AF578" s="20"/>
      <c r="AG578" s="20"/>
      <c r="AH578" s="20"/>
      <c r="AI578" s="20"/>
    </row>
    <row r="579" spans="1:35" x14ac:dyDescent="0.2">
      <c r="A579" s="20"/>
      <c r="B579" s="20"/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</row>
    <row r="580" spans="1:35" x14ac:dyDescent="0.2">
      <c r="A580" s="20"/>
      <c r="B580" s="20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  <c r="AD580" s="20"/>
      <c r="AE580" s="20"/>
      <c r="AF580" s="20"/>
      <c r="AG580" s="20"/>
      <c r="AH580" s="20"/>
      <c r="AI580" s="20"/>
    </row>
    <row r="581" spans="1:35" x14ac:dyDescent="0.2">
      <c r="A581" s="20"/>
      <c r="B581" s="20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  <c r="AD581" s="20"/>
      <c r="AE581" s="20"/>
      <c r="AF581" s="20"/>
      <c r="AG581" s="20"/>
      <c r="AH581" s="20"/>
      <c r="AI581" s="20"/>
    </row>
    <row r="582" spans="1:35" x14ac:dyDescent="0.2">
      <c r="A582" s="20"/>
      <c r="B582" s="20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0"/>
      <c r="AF582" s="20"/>
      <c r="AG582" s="20"/>
      <c r="AH582" s="20"/>
      <c r="AI582" s="20"/>
    </row>
    <row r="583" spans="1:35" x14ac:dyDescent="0.2">
      <c r="A583" s="20"/>
      <c r="B583" s="20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  <c r="AE583" s="20"/>
      <c r="AF583" s="20"/>
      <c r="AG583" s="20"/>
      <c r="AH583" s="20"/>
      <c r="AI583" s="20"/>
    </row>
    <row r="584" spans="1:35" x14ac:dyDescent="0.2">
      <c r="A584" s="20"/>
      <c r="B584" s="2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0"/>
      <c r="AF584" s="20"/>
      <c r="AG584" s="20"/>
      <c r="AH584" s="20"/>
      <c r="AI584" s="20"/>
    </row>
    <row r="585" spans="1:35" x14ac:dyDescent="0.2">
      <c r="A585" s="20"/>
      <c r="B585" s="20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/>
      <c r="AD585" s="20"/>
      <c r="AE585" s="20"/>
      <c r="AF585" s="20"/>
      <c r="AG585" s="20"/>
      <c r="AH585" s="20"/>
      <c r="AI585" s="20"/>
    </row>
    <row r="586" spans="1:35" x14ac:dyDescent="0.2">
      <c r="A586" s="20"/>
      <c r="B586" s="2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  <c r="AG586" s="20"/>
      <c r="AH586" s="20"/>
      <c r="AI586" s="20"/>
    </row>
    <row r="587" spans="1:35" x14ac:dyDescent="0.2">
      <c r="A587" s="20"/>
      <c r="B587" s="20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AG587" s="20"/>
      <c r="AH587" s="20"/>
      <c r="AI587" s="20"/>
    </row>
    <row r="588" spans="1:35" x14ac:dyDescent="0.2">
      <c r="A588" s="20"/>
      <c r="B588" s="20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20"/>
      <c r="AF588" s="20"/>
      <c r="AG588" s="20"/>
      <c r="AH588" s="20"/>
      <c r="AI588" s="20"/>
    </row>
    <row r="589" spans="1:35" x14ac:dyDescent="0.2">
      <c r="A589" s="20"/>
      <c r="B589" s="20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</row>
    <row r="590" spans="1:35" x14ac:dyDescent="0.2">
      <c r="A590" s="20"/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</row>
    <row r="591" spans="1:35" x14ac:dyDescent="0.2">
      <c r="A591" s="20"/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</row>
    <row r="592" spans="1:35" x14ac:dyDescent="0.2">
      <c r="A592" s="20"/>
      <c r="B592" s="20"/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</row>
    <row r="593" spans="1:35" x14ac:dyDescent="0.2">
      <c r="A593" s="20"/>
      <c r="B593" s="20"/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  <c r="AC593" s="20"/>
      <c r="AD593" s="20"/>
      <c r="AE593" s="20"/>
      <c r="AF593" s="20"/>
      <c r="AG593" s="20"/>
      <c r="AH593" s="20"/>
      <c r="AI593" s="20"/>
    </row>
    <row r="594" spans="1:35" x14ac:dyDescent="0.2">
      <c r="A594" s="20"/>
      <c r="B594" s="20"/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  <c r="AC594" s="20"/>
      <c r="AD594" s="20"/>
      <c r="AE594" s="20"/>
      <c r="AF594" s="20"/>
      <c r="AG594" s="20"/>
      <c r="AH594" s="20"/>
      <c r="AI594" s="20"/>
    </row>
    <row r="595" spans="1:35" x14ac:dyDescent="0.2">
      <c r="A595" s="20"/>
      <c r="B595" s="20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</row>
    <row r="596" spans="1:35" x14ac:dyDescent="0.2">
      <c r="A596" s="20"/>
      <c r="B596" s="2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</row>
    <row r="597" spans="1:35" x14ac:dyDescent="0.2">
      <c r="A597" s="20"/>
      <c r="B597" s="20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</row>
    <row r="598" spans="1:35" x14ac:dyDescent="0.2">
      <c r="A598" s="20"/>
      <c r="B598" s="20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</row>
    <row r="599" spans="1:35" x14ac:dyDescent="0.2">
      <c r="A599" s="20"/>
      <c r="B599" s="20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</row>
    <row r="600" spans="1:35" x14ac:dyDescent="0.2">
      <c r="A600" s="20"/>
      <c r="B600" s="2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</row>
    <row r="601" spans="1:35" x14ac:dyDescent="0.2">
      <c r="A601" s="20"/>
      <c r="B601" s="20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  <c r="AH601" s="20"/>
      <c r="AI601" s="20"/>
    </row>
    <row r="602" spans="1:35" x14ac:dyDescent="0.2">
      <c r="A602" s="20"/>
      <c r="B602" s="2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AE602" s="20"/>
      <c r="AF602" s="20"/>
      <c r="AG602" s="20"/>
      <c r="AH602" s="20"/>
      <c r="AI602" s="20"/>
    </row>
    <row r="603" spans="1:35" x14ac:dyDescent="0.2">
      <c r="A603" s="20"/>
      <c r="B603" s="2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</row>
    <row r="604" spans="1:35" x14ac:dyDescent="0.2">
      <c r="A604" s="20"/>
      <c r="B604" s="2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G604" s="20"/>
      <c r="AH604" s="20"/>
      <c r="AI604" s="20"/>
    </row>
    <row r="605" spans="1:35" x14ac:dyDescent="0.2">
      <c r="A605" s="20"/>
      <c r="B605" s="2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</row>
    <row r="606" spans="1:35" x14ac:dyDescent="0.2">
      <c r="A606" s="20"/>
      <c r="B606" s="2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/>
      <c r="AD606" s="20"/>
      <c r="AE606" s="20"/>
      <c r="AF606" s="20"/>
      <c r="AG606" s="20"/>
      <c r="AH606" s="20"/>
      <c r="AI606" s="20"/>
    </row>
    <row r="607" spans="1:35" x14ac:dyDescent="0.2">
      <c r="A607" s="20"/>
      <c r="B607" s="20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AF607" s="20"/>
      <c r="AG607" s="20"/>
      <c r="AH607" s="20"/>
      <c r="AI607" s="20"/>
    </row>
    <row r="608" spans="1:35" x14ac:dyDescent="0.2">
      <c r="A608" s="20"/>
      <c r="B608" s="20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  <c r="AE608" s="20"/>
      <c r="AF608" s="20"/>
      <c r="AG608" s="20"/>
      <c r="AH608" s="20"/>
      <c r="AI608" s="20"/>
    </row>
    <row r="609" spans="1:35" x14ac:dyDescent="0.2">
      <c r="A609" s="20"/>
      <c r="B609" s="20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/>
      <c r="AD609" s="20"/>
      <c r="AE609" s="20"/>
      <c r="AF609" s="20"/>
      <c r="AG609" s="20"/>
      <c r="AH609" s="20"/>
      <c r="AI609" s="20"/>
    </row>
    <row r="610" spans="1:35" x14ac:dyDescent="0.2">
      <c r="A610" s="20"/>
      <c r="B610" s="20"/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  <c r="AC610" s="20"/>
      <c r="AD610" s="20"/>
      <c r="AE610" s="20"/>
      <c r="AF610" s="20"/>
      <c r="AG610" s="20"/>
      <c r="AH610" s="20"/>
      <c r="AI610" s="20"/>
    </row>
    <row r="611" spans="1:35" x14ac:dyDescent="0.2">
      <c r="A611" s="20"/>
      <c r="B611" s="20"/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/>
      <c r="AD611" s="20"/>
      <c r="AE611" s="20"/>
      <c r="AF611" s="20"/>
      <c r="AG611" s="20"/>
      <c r="AH611" s="20"/>
      <c r="AI611" s="20"/>
    </row>
    <row r="612" spans="1:35" x14ac:dyDescent="0.2">
      <c r="A612" s="20"/>
      <c r="B612" s="20"/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/>
      <c r="AD612" s="20"/>
      <c r="AE612" s="20"/>
      <c r="AF612" s="20"/>
      <c r="AG612" s="20"/>
      <c r="AH612" s="20"/>
      <c r="AI612" s="20"/>
    </row>
    <row r="613" spans="1:35" x14ac:dyDescent="0.2">
      <c r="A613" s="20"/>
      <c r="B613" s="20"/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0"/>
      <c r="AF613" s="20"/>
      <c r="AG613" s="20"/>
      <c r="AH613" s="20"/>
      <c r="AI613" s="20"/>
    </row>
    <row r="614" spans="1:35" x14ac:dyDescent="0.2">
      <c r="A614" s="20"/>
      <c r="B614" s="20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  <c r="AD614" s="20"/>
      <c r="AE614" s="20"/>
      <c r="AF614" s="20"/>
      <c r="AG614" s="20"/>
      <c r="AH614" s="20"/>
      <c r="AI614" s="20"/>
    </row>
    <row r="615" spans="1:35" x14ac:dyDescent="0.2">
      <c r="A615" s="20"/>
      <c r="B615" s="20"/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  <c r="AC615" s="20"/>
      <c r="AD615" s="20"/>
      <c r="AE615" s="20"/>
      <c r="AF615" s="20"/>
      <c r="AG615" s="20"/>
      <c r="AH615" s="20"/>
      <c r="AI615" s="20"/>
    </row>
    <row r="616" spans="1:35" x14ac:dyDescent="0.2">
      <c r="A616" s="20"/>
      <c r="B616" s="20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</row>
    <row r="617" spans="1:35" x14ac:dyDescent="0.2">
      <c r="A617" s="20"/>
      <c r="B617" s="20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/>
      <c r="AD617" s="20"/>
      <c r="AE617" s="20"/>
      <c r="AF617" s="20"/>
      <c r="AG617" s="20"/>
      <c r="AH617" s="20"/>
      <c r="AI617" s="20"/>
    </row>
    <row r="618" spans="1:35" x14ac:dyDescent="0.2">
      <c r="A618" s="20"/>
      <c r="B618" s="2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20"/>
      <c r="AF618" s="20"/>
      <c r="AG618" s="20"/>
      <c r="AH618" s="20"/>
      <c r="AI618" s="20"/>
    </row>
    <row r="619" spans="1:35" x14ac:dyDescent="0.2">
      <c r="A619" s="20"/>
      <c r="B619" s="20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AC619" s="20"/>
      <c r="AD619" s="20"/>
      <c r="AE619" s="20"/>
      <c r="AF619" s="20"/>
      <c r="AG619" s="20"/>
      <c r="AH619" s="20"/>
      <c r="AI619" s="20"/>
    </row>
    <row r="620" spans="1:35" x14ac:dyDescent="0.2">
      <c r="A620" s="20"/>
      <c r="B620" s="2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  <c r="AD620" s="20"/>
      <c r="AE620" s="20"/>
      <c r="AF620" s="20"/>
      <c r="AG620" s="20"/>
      <c r="AH620" s="20"/>
      <c r="AI620" s="20"/>
    </row>
    <row r="621" spans="1:35" x14ac:dyDescent="0.2">
      <c r="A621" s="20"/>
      <c r="B621" s="20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AD621" s="20"/>
      <c r="AE621" s="20"/>
      <c r="AF621" s="20"/>
      <c r="AG621" s="20"/>
      <c r="AH621" s="20"/>
      <c r="AI621" s="20"/>
    </row>
    <row r="622" spans="1:35" x14ac:dyDescent="0.2">
      <c r="A622" s="20"/>
      <c r="B622" s="20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AE622" s="20"/>
      <c r="AF622" s="20"/>
      <c r="AG622" s="20"/>
      <c r="AH622" s="20"/>
      <c r="AI622" s="20"/>
    </row>
    <row r="623" spans="1:35" x14ac:dyDescent="0.2">
      <c r="A623" s="20"/>
      <c r="B623" s="20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AG623" s="20"/>
      <c r="AH623" s="20"/>
      <c r="AI623" s="20"/>
    </row>
    <row r="624" spans="1:35" x14ac:dyDescent="0.2">
      <c r="A624" s="20"/>
      <c r="B624" s="2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AG624" s="20"/>
      <c r="AH624" s="20"/>
      <c r="AI624" s="20"/>
    </row>
    <row r="625" spans="1:35" x14ac:dyDescent="0.2">
      <c r="A625" s="20"/>
      <c r="B625" s="20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AE625" s="20"/>
      <c r="AF625" s="20"/>
      <c r="AG625" s="20"/>
      <c r="AH625" s="20"/>
      <c r="AI625" s="20"/>
    </row>
    <row r="626" spans="1:35" x14ac:dyDescent="0.2">
      <c r="A626" s="20"/>
      <c r="B626" s="20"/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AE626" s="20"/>
      <c r="AF626" s="20"/>
      <c r="AG626" s="20"/>
      <c r="AH626" s="20"/>
      <c r="AI626" s="20"/>
    </row>
    <row r="627" spans="1:35" x14ac:dyDescent="0.2">
      <c r="A627" s="20"/>
      <c r="B627" s="20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AC627" s="20"/>
      <c r="AD627" s="20"/>
      <c r="AE627" s="20"/>
      <c r="AF627" s="20"/>
      <c r="AG627" s="20"/>
      <c r="AH627" s="20"/>
      <c r="AI627" s="20"/>
    </row>
    <row r="628" spans="1:35" x14ac:dyDescent="0.2">
      <c r="A628" s="20"/>
      <c r="B628" s="20"/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  <c r="AD628" s="20"/>
      <c r="AE628" s="20"/>
      <c r="AF628" s="20"/>
      <c r="AG628" s="20"/>
      <c r="AH628" s="20"/>
      <c r="AI628" s="20"/>
    </row>
    <row r="629" spans="1:35" x14ac:dyDescent="0.2">
      <c r="A629" s="20"/>
      <c r="B629" s="20"/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  <c r="AG629" s="20"/>
      <c r="AH629" s="20"/>
      <c r="AI629" s="20"/>
    </row>
    <row r="630" spans="1:35" x14ac:dyDescent="0.2">
      <c r="A630" s="20"/>
      <c r="B630" s="20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20"/>
      <c r="AF630" s="20"/>
      <c r="AG630" s="20"/>
      <c r="AH630" s="20"/>
      <c r="AI630" s="20"/>
    </row>
    <row r="631" spans="1:35" x14ac:dyDescent="0.2">
      <c r="A631" s="20"/>
      <c r="B631" s="20"/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</row>
    <row r="632" spans="1:35" x14ac:dyDescent="0.2">
      <c r="A632" s="20"/>
      <c r="B632" s="20"/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  <c r="AG632" s="20"/>
      <c r="AH632" s="20"/>
      <c r="AI632" s="20"/>
    </row>
    <row r="633" spans="1:35" x14ac:dyDescent="0.2">
      <c r="A633" s="20"/>
      <c r="B633" s="20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  <c r="AD633" s="20"/>
      <c r="AE633" s="20"/>
      <c r="AF633" s="20"/>
      <c r="AG633" s="20"/>
      <c r="AH633" s="20"/>
      <c r="AI633" s="20"/>
    </row>
    <row r="634" spans="1:35" x14ac:dyDescent="0.2">
      <c r="A634" s="20"/>
      <c r="B634" s="20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  <c r="AD634" s="20"/>
      <c r="AE634" s="20"/>
      <c r="AF634" s="20"/>
      <c r="AG634" s="20"/>
      <c r="AH634" s="20"/>
      <c r="AI634" s="20"/>
    </row>
    <row r="635" spans="1:35" x14ac:dyDescent="0.2">
      <c r="A635" s="20"/>
      <c r="B635" s="20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  <c r="AD635" s="20"/>
      <c r="AE635" s="20"/>
      <c r="AF635" s="20"/>
      <c r="AG635" s="20"/>
      <c r="AH635" s="20"/>
      <c r="AI635" s="20"/>
    </row>
    <row r="636" spans="1:35" x14ac:dyDescent="0.2">
      <c r="A636" s="20"/>
      <c r="B636" s="20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0"/>
      <c r="AF636" s="20"/>
      <c r="AG636" s="20"/>
      <c r="AH636" s="20"/>
      <c r="AI636" s="20"/>
    </row>
    <row r="637" spans="1:35" x14ac:dyDescent="0.2">
      <c r="A637" s="20"/>
      <c r="B637" s="20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  <c r="AG637" s="20"/>
      <c r="AH637" s="20"/>
      <c r="AI637" s="20"/>
    </row>
    <row r="638" spans="1:35" x14ac:dyDescent="0.2">
      <c r="A638" s="20"/>
      <c r="B638" s="2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  <c r="AG638" s="20"/>
      <c r="AH638" s="20"/>
      <c r="AI638" s="20"/>
    </row>
    <row r="639" spans="1:35" x14ac:dyDescent="0.2">
      <c r="A639" s="20"/>
      <c r="B639" s="2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  <c r="AD639" s="20"/>
      <c r="AE639" s="20"/>
      <c r="AF639" s="20"/>
      <c r="AG639" s="20"/>
      <c r="AH639" s="20"/>
      <c r="AI639" s="20"/>
    </row>
    <row r="640" spans="1:35" x14ac:dyDescent="0.2">
      <c r="A640" s="20"/>
      <c r="B640" s="2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  <c r="AD640" s="20"/>
      <c r="AE640" s="20"/>
      <c r="AF640" s="20"/>
      <c r="AG640" s="20"/>
      <c r="AH640" s="20"/>
      <c r="AI640" s="20"/>
    </row>
    <row r="641" spans="1:35" x14ac:dyDescent="0.2">
      <c r="A641" s="20"/>
      <c r="B641" s="20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</row>
    <row r="642" spans="1:35" x14ac:dyDescent="0.2">
      <c r="A642" s="20"/>
      <c r="B642" s="2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  <c r="AE642" s="20"/>
      <c r="AF642" s="20"/>
      <c r="AG642" s="20"/>
      <c r="AH642" s="20"/>
      <c r="AI642" s="20"/>
    </row>
    <row r="643" spans="1:35" x14ac:dyDescent="0.2">
      <c r="A643" s="20"/>
      <c r="B643" s="20"/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</row>
    <row r="644" spans="1:35" x14ac:dyDescent="0.2">
      <c r="A644" s="20"/>
      <c r="B644" s="20"/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</row>
    <row r="645" spans="1:35" x14ac:dyDescent="0.2">
      <c r="A645" s="20"/>
      <c r="B645" s="20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</row>
    <row r="646" spans="1:35" x14ac:dyDescent="0.2">
      <c r="A646" s="20"/>
      <c r="B646" s="20"/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</row>
    <row r="647" spans="1:35" x14ac:dyDescent="0.2">
      <c r="A647" s="20"/>
      <c r="B647" s="20"/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</row>
    <row r="648" spans="1:35" x14ac:dyDescent="0.2">
      <c r="A648" s="20"/>
      <c r="B648" s="20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  <c r="AD648" s="20"/>
      <c r="AE648" s="20"/>
      <c r="AF648" s="20"/>
      <c r="AG648" s="20"/>
      <c r="AH648" s="20"/>
      <c r="AI648" s="20"/>
    </row>
    <row r="649" spans="1:35" x14ac:dyDescent="0.2">
      <c r="A649" s="20"/>
      <c r="B649" s="20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  <c r="AD649" s="20"/>
      <c r="AE649" s="20"/>
      <c r="AF649" s="20"/>
      <c r="AG649" s="20"/>
      <c r="AH649" s="20"/>
      <c r="AI649" s="20"/>
    </row>
    <row r="650" spans="1:35" x14ac:dyDescent="0.2">
      <c r="A650" s="20"/>
      <c r="B650" s="20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</row>
    <row r="651" spans="1:35" x14ac:dyDescent="0.2">
      <c r="A651" s="20"/>
      <c r="B651" s="2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</row>
    <row r="652" spans="1:35" x14ac:dyDescent="0.2">
      <c r="A652" s="20"/>
      <c r="B652" s="20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</row>
    <row r="653" spans="1:35" x14ac:dyDescent="0.2">
      <c r="A653" s="20"/>
      <c r="B653" s="20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</row>
    <row r="654" spans="1:35" x14ac:dyDescent="0.2">
      <c r="A654" s="20"/>
      <c r="B654" s="2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</row>
    <row r="655" spans="1:35" x14ac:dyDescent="0.2">
      <c r="A655" s="20"/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</row>
    <row r="656" spans="1:35" x14ac:dyDescent="0.2">
      <c r="A656" s="20"/>
      <c r="B656" s="2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</row>
    <row r="657" spans="1:35" x14ac:dyDescent="0.2">
      <c r="A657" s="20"/>
      <c r="B657" s="20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AD657" s="20"/>
      <c r="AE657" s="20"/>
      <c r="AF657" s="20"/>
      <c r="AG657" s="20"/>
      <c r="AH657" s="20"/>
      <c r="AI657" s="20"/>
    </row>
    <row r="658" spans="1:35" x14ac:dyDescent="0.2">
      <c r="A658" s="20"/>
      <c r="B658" s="2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AG658" s="20"/>
      <c r="AH658" s="20"/>
      <c r="AI658" s="20"/>
    </row>
    <row r="659" spans="1:35" x14ac:dyDescent="0.2">
      <c r="A659" s="20"/>
      <c r="B659" s="2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  <c r="AD659" s="20"/>
      <c r="AE659" s="20"/>
      <c r="AF659" s="20"/>
      <c r="AG659" s="20"/>
      <c r="AH659" s="20"/>
      <c r="AI659" s="20"/>
    </row>
    <row r="660" spans="1:35" x14ac:dyDescent="0.2">
      <c r="A660" s="20"/>
      <c r="B660" s="2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</row>
    <row r="661" spans="1:35" x14ac:dyDescent="0.2">
      <c r="A661" s="20"/>
      <c r="B661" s="2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</row>
    <row r="662" spans="1:35" x14ac:dyDescent="0.2">
      <c r="A662" s="20"/>
      <c r="B662" s="20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0"/>
      <c r="AE662" s="20"/>
      <c r="AF662" s="20"/>
      <c r="AG662" s="20"/>
      <c r="AH662" s="20"/>
      <c r="AI662" s="20"/>
    </row>
    <row r="663" spans="1:35" x14ac:dyDescent="0.2">
      <c r="A663" s="20"/>
      <c r="B663" s="2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</row>
    <row r="664" spans="1:35" x14ac:dyDescent="0.2">
      <c r="A664" s="20"/>
      <c r="B664" s="20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</row>
    <row r="665" spans="1:35" x14ac:dyDescent="0.2">
      <c r="A665" s="20"/>
      <c r="B665" s="20"/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/>
      <c r="AD665" s="20"/>
      <c r="AE665" s="20"/>
      <c r="AF665" s="20"/>
      <c r="AG665" s="20"/>
      <c r="AH665" s="20"/>
      <c r="AI665" s="20"/>
    </row>
    <row r="666" spans="1:35" x14ac:dyDescent="0.2">
      <c r="A666" s="20"/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</row>
    <row r="667" spans="1:35" x14ac:dyDescent="0.2">
      <c r="A667" s="20"/>
      <c r="B667" s="20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</row>
    <row r="668" spans="1:35" x14ac:dyDescent="0.2">
      <c r="A668" s="20"/>
      <c r="B668" s="20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  <c r="AD668" s="20"/>
      <c r="AE668" s="20"/>
      <c r="AF668" s="20"/>
      <c r="AG668" s="20"/>
      <c r="AH668" s="20"/>
      <c r="AI668" s="20"/>
    </row>
    <row r="669" spans="1:35" x14ac:dyDescent="0.2">
      <c r="A669" s="20"/>
      <c r="B669" s="2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/>
      <c r="AD669" s="20"/>
      <c r="AE669" s="20"/>
      <c r="AF669" s="20"/>
      <c r="AG669" s="20"/>
      <c r="AH669" s="20"/>
      <c r="AI669" s="20"/>
    </row>
    <row r="670" spans="1:35" x14ac:dyDescent="0.2">
      <c r="A670" s="20"/>
      <c r="B670" s="20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  <c r="AD670" s="20"/>
      <c r="AE670" s="20"/>
      <c r="AF670" s="20"/>
      <c r="AG670" s="20"/>
      <c r="AH670" s="20"/>
      <c r="AI670" s="20"/>
    </row>
    <row r="671" spans="1:35" x14ac:dyDescent="0.2">
      <c r="A671" s="20"/>
      <c r="B671" s="20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  <c r="AD671" s="20"/>
      <c r="AE671" s="20"/>
      <c r="AF671" s="20"/>
      <c r="AG671" s="20"/>
      <c r="AH671" s="20"/>
      <c r="AI671" s="20"/>
    </row>
    <row r="672" spans="1:35" x14ac:dyDescent="0.2">
      <c r="A672" s="20"/>
      <c r="B672" s="2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  <c r="AD672" s="20"/>
      <c r="AE672" s="20"/>
      <c r="AF672" s="20"/>
      <c r="AG672" s="20"/>
      <c r="AH672" s="20"/>
      <c r="AI672" s="20"/>
    </row>
    <row r="673" spans="1:35" x14ac:dyDescent="0.2">
      <c r="A673" s="20"/>
      <c r="B673" s="2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  <c r="AD673" s="20"/>
      <c r="AE673" s="20"/>
      <c r="AF673" s="20"/>
      <c r="AG673" s="20"/>
      <c r="AH673" s="20"/>
      <c r="AI673" s="20"/>
    </row>
    <row r="674" spans="1:35" x14ac:dyDescent="0.2">
      <c r="A674" s="20"/>
      <c r="B674" s="2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AD674" s="20"/>
      <c r="AE674" s="20"/>
      <c r="AF674" s="20"/>
      <c r="AG674" s="20"/>
      <c r="AH674" s="20"/>
      <c r="AI674" s="20"/>
    </row>
    <row r="675" spans="1:35" x14ac:dyDescent="0.2">
      <c r="A675" s="20"/>
      <c r="B675" s="20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  <c r="AD675" s="20"/>
      <c r="AE675" s="20"/>
      <c r="AF675" s="20"/>
      <c r="AG675" s="20"/>
      <c r="AH675" s="20"/>
      <c r="AI675" s="20"/>
    </row>
    <row r="676" spans="1:35" x14ac:dyDescent="0.2">
      <c r="A676" s="20"/>
      <c r="B676" s="2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  <c r="AD676" s="20"/>
      <c r="AE676" s="20"/>
      <c r="AF676" s="20"/>
      <c r="AG676" s="20"/>
      <c r="AH676" s="20"/>
      <c r="AI676" s="20"/>
    </row>
    <row r="677" spans="1:35" x14ac:dyDescent="0.2">
      <c r="A677" s="20"/>
      <c r="B677" s="2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  <c r="AG677" s="20"/>
      <c r="AH677" s="20"/>
      <c r="AI677" s="20"/>
    </row>
    <row r="678" spans="1:35" x14ac:dyDescent="0.2">
      <c r="A678" s="20"/>
      <c r="B678" s="2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AH678" s="20"/>
      <c r="AI678" s="20"/>
    </row>
    <row r="679" spans="1:35" x14ac:dyDescent="0.2">
      <c r="A679" s="20"/>
      <c r="B679" s="2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</row>
    <row r="680" spans="1:35" x14ac:dyDescent="0.2">
      <c r="A680" s="20"/>
      <c r="B680" s="20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  <c r="AD680" s="20"/>
      <c r="AE680" s="20"/>
      <c r="AF680" s="20"/>
      <c r="AG680" s="20"/>
      <c r="AH680" s="20"/>
      <c r="AI680" s="20"/>
    </row>
    <row r="681" spans="1:35" x14ac:dyDescent="0.2">
      <c r="A681" s="20"/>
      <c r="B681" s="2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  <c r="AD681" s="20"/>
      <c r="AE681" s="20"/>
      <c r="AF681" s="20"/>
      <c r="AG681" s="20"/>
      <c r="AH681" s="20"/>
      <c r="AI681" s="20"/>
    </row>
    <row r="682" spans="1:35" x14ac:dyDescent="0.2">
      <c r="A682" s="20"/>
      <c r="B682" s="20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  <c r="AD682" s="20"/>
      <c r="AE682" s="20"/>
      <c r="AF682" s="20"/>
      <c r="AG682" s="20"/>
      <c r="AH682" s="20"/>
      <c r="AI682" s="20"/>
    </row>
    <row r="683" spans="1:35" x14ac:dyDescent="0.2">
      <c r="A683" s="20"/>
      <c r="B683" s="20"/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  <c r="AD683" s="20"/>
      <c r="AE683" s="20"/>
      <c r="AF683" s="20"/>
      <c r="AG683" s="20"/>
      <c r="AH683" s="20"/>
      <c r="AI683" s="20"/>
    </row>
    <row r="684" spans="1:35" x14ac:dyDescent="0.2">
      <c r="A684" s="20"/>
      <c r="B684" s="20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  <c r="AD684" s="20"/>
      <c r="AE684" s="20"/>
      <c r="AF684" s="20"/>
      <c r="AG684" s="20"/>
      <c r="AH684" s="20"/>
      <c r="AI684" s="20"/>
    </row>
    <row r="685" spans="1:35" x14ac:dyDescent="0.2">
      <c r="A685" s="20"/>
      <c r="B685" s="20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G685" s="20"/>
      <c r="AH685" s="20"/>
      <c r="AI685" s="20"/>
    </row>
    <row r="686" spans="1:35" x14ac:dyDescent="0.2">
      <c r="A686" s="20"/>
      <c r="B686" s="2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</row>
    <row r="687" spans="1:35" x14ac:dyDescent="0.2">
      <c r="A687" s="20"/>
      <c r="B687" s="20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  <c r="AD687" s="20"/>
      <c r="AE687" s="20"/>
      <c r="AF687" s="20"/>
      <c r="AG687" s="20"/>
      <c r="AH687" s="20"/>
      <c r="AI687" s="20"/>
    </row>
    <row r="688" spans="1:35" x14ac:dyDescent="0.2">
      <c r="A688" s="20"/>
      <c r="B688" s="20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  <c r="AD688" s="20"/>
      <c r="AE688" s="20"/>
      <c r="AF688" s="20"/>
      <c r="AG688" s="20"/>
      <c r="AH688" s="20"/>
      <c r="AI688" s="20"/>
    </row>
    <row r="689" spans="1:35" x14ac:dyDescent="0.2">
      <c r="A689" s="20"/>
      <c r="B689" s="20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  <c r="AD689" s="20"/>
      <c r="AE689" s="20"/>
      <c r="AF689" s="20"/>
      <c r="AG689" s="20"/>
      <c r="AH689" s="20"/>
      <c r="AI689" s="20"/>
    </row>
    <row r="690" spans="1:35" x14ac:dyDescent="0.2">
      <c r="A690" s="20"/>
      <c r="B690" s="20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0"/>
      <c r="AE690" s="20"/>
      <c r="AF690" s="20"/>
      <c r="AG690" s="20"/>
      <c r="AH690" s="20"/>
      <c r="AI690" s="20"/>
    </row>
    <row r="691" spans="1:35" x14ac:dyDescent="0.2">
      <c r="A691" s="20"/>
      <c r="B691" s="2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  <c r="AD691" s="20"/>
      <c r="AE691" s="20"/>
      <c r="AF691" s="20"/>
      <c r="AG691" s="20"/>
      <c r="AH691" s="20"/>
      <c r="AI691" s="20"/>
    </row>
    <row r="692" spans="1:35" x14ac:dyDescent="0.2">
      <c r="A692" s="20"/>
      <c r="B692" s="2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0"/>
      <c r="AF692" s="20"/>
      <c r="AG692" s="20"/>
      <c r="AH692" s="20"/>
      <c r="AI692" s="20"/>
    </row>
    <row r="693" spans="1:35" x14ac:dyDescent="0.2">
      <c r="A693" s="20"/>
      <c r="B693" s="20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AE693" s="20"/>
      <c r="AF693" s="20"/>
      <c r="AG693" s="20"/>
      <c r="AH693" s="20"/>
      <c r="AI693" s="20"/>
    </row>
    <row r="694" spans="1:35" x14ac:dyDescent="0.2">
      <c r="A694" s="20"/>
      <c r="B694" s="2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  <c r="AE694" s="20"/>
      <c r="AF694" s="20"/>
      <c r="AG694" s="20"/>
      <c r="AH694" s="20"/>
      <c r="AI694" s="20"/>
    </row>
    <row r="695" spans="1:35" x14ac:dyDescent="0.2">
      <c r="A695" s="20"/>
      <c r="B695" s="2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AD695" s="20"/>
      <c r="AE695" s="20"/>
      <c r="AF695" s="20"/>
      <c r="AG695" s="20"/>
      <c r="AH695" s="20"/>
      <c r="AI695" s="20"/>
    </row>
    <row r="696" spans="1:35" x14ac:dyDescent="0.2">
      <c r="A696" s="20"/>
      <c r="B696" s="2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0"/>
      <c r="AE696" s="20"/>
      <c r="AF696" s="20"/>
      <c r="AG696" s="20"/>
      <c r="AH696" s="20"/>
      <c r="AI696" s="20"/>
    </row>
    <row r="697" spans="1:35" x14ac:dyDescent="0.2">
      <c r="A697" s="20"/>
      <c r="B697" s="20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  <c r="AD697" s="20"/>
      <c r="AE697" s="20"/>
      <c r="AF697" s="20"/>
      <c r="AG697" s="20"/>
      <c r="AH697" s="20"/>
      <c r="AI697" s="20"/>
    </row>
    <row r="698" spans="1:35" x14ac:dyDescent="0.2">
      <c r="A698" s="20"/>
      <c r="B698" s="20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20"/>
      <c r="AF698" s="20"/>
      <c r="AG698" s="20"/>
      <c r="AH698" s="20"/>
      <c r="AI698" s="20"/>
    </row>
    <row r="699" spans="1:35" x14ac:dyDescent="0.2">
      <c r="A699" s="20"/>
      <c r="B699" s="20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  <c r="AD699" s="20"/>
      <c r="AE699" s="20"/>
      <c r="AF699" s="20"/>
      <c r="AG699" s="20"/>
      <c r="AH699" s="20"/>
      <c r="AI699" s="20"/>
    </row>
    <row r="700" spans="1:35" x14ac:dyDescent="0.2">
      <c r="A700" s="20"/>
      <c r="B700" s="20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AD700" s="20"/>
      <c r="AE700" s="20"/>
      <c r="AF700" s="20"/>
      <c r="AG700" s="20"/>
      <c r="AH700" s="20"/>
      <c r="AI700" s="20"/>
    </row>
    <row r="701" spans="1:35" x14ac:dyDescent="0.2">
      <c r="A701" s="20"/>
      <c r="B701" s="20"/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  <c r="AD701" s="20"/>
      <c r="AE701" s="20"/>
      <c r="AF701" s="20"/>
      <c r="AG701" s="20"/>
      <c r="AH701" s="20"/>
      <c r="AI701" s="20"/>
    </row>
    <row r="702" spans="1:35" x14ac:dyDescent="0.2">
      <c r="A702" s="20"/>
      <c r="B702" s="20"/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0"/>
      <c r="AF702" s="20"/>
      <c r="AG702" s="20"/>
      <c r="AH702" s="20"/>
      <c r="AI702" s="20"/>
    </row>
    <row r="703" spans="1:35" x14ac:dyDescent="0.2">
      <c r="A703" s="20"/>
      <c r="B703" s="20"/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  <c r="AD703" s="20"/>
      <c r="AE703" s="20"/>
      <c r="AF703" s="20"/>
      <c r="AG703" s="20"/>
      <c r="AH703" s="20"/>
      <c r="AI703" s="20"/>
    </row>
    <row r="704" spans="1:35" x14ac:dyDescent="0.2">
      <c r="A704" s="20"/>
      <c r="B704" s="20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  <c r="AD704" s="20"/>
      <c r="AE704" s="20"/>
      <c r="AF704" s="20"/>
      <c r="AG704" s="20"/>
      <c r="AH704" s="20"/>
      <c r="AI704" s="20"/>
    </row>
    <row r="705" spans="1:35" x14ac:dyDescent="0.2">
      <c r="A705" s="20"/>
      <c r="B705" s="20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AC705" s="20"/>
      <c r="AD705" s="20"/>
      <c r="AE705" s="20"/>
      <c r="AF705" s="20"/>
      <c r="AG705" s="20"/>
      <c r="AH705" s="20"/>
      <c r="AI705" s="20"/>
    </row>
    <row r="706" spans="1:35" x14ac:dyDescent="0.2">
      <c r="A706" s="20"/>
      <c r="B706" s="20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  <c r="AD706" s="20"/>
      <c r="AE706" s="20"/>
      <c r="AF706" s="20"/>
      <c r="AG706" s="20"/>
      <c r="AH706" s="20"/>
      <c r="AI706" s="20"/>
    </row>
    <row r="707" spans="1:35" x14ac:dyDescent="0.2">
      <c r="A707" s="20"/>
      <c r="B707" s="20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  <c r="AC707" s="20"/>
      <c r="AD707" s="20"/>
      <c r="AE707" s="20"/>
      <c r="AF707" s="20"/>
      <c r="AG707" s="20"/>
      <c r="AH707" s="20"/>
      <c r="AI707" s="20"/>
    </row>
    <row r="708" spans="1:35" x14ac:dyDescent="0.2">
      <c r="A708" s="20"/>
      <c r="B708" s="20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  <c r="AD708" s="20"/>
      <c r="AE708" s="20"/>
      <c r="AF708" s="20"/>
      <c r="AG708" s="20"/>
      <c r="AH708" s="20"/>
      <c r="AI708" s="20"/>
    </row>
    <row r="709" spans="1:35" x14ac:dyDescent="0.2">
      <c r="A709" s="20"/>
      <c r="B709" s="20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  <c r="AD709" s="20"/>
      <c r="AE709" s="20"/>
      <c r="AF709" s="20"/>
      <c r="AG709" s="20"/>
      <c r="AH709" s="20"/>
      <c r="AI709" s="20"/>
    </row>
    <row r="710" spans="1:35" x14ac:dyDescent="0.2">
      <c r="A710" s="20"/>
      <c r="B710" s="2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  <c r="AD710" s="20"/>
      <c r="AE710" s="20"/>
      <c r="AF710" s="20"/>
      <c r="AG710" s="20"/>
      <c r="AH710" s="20"/>
      <c r="AI710" s="20"/>
    </row>
    <row r="711" spans="1:35" x14ac:dyDescent="0.2">
      <c r="A711" s="20"/>
      <c r="B711" s="2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  <c r="AD711" s="20"/>
      <c r="AE711" s="20"/>
      <c r="AF711" s="20"/>
      <c r="AG711" s="20"/>
      <c r="AH711" s="20"/>
      <c r="AI711" s="20"/>
    </row>
    <row r="712" spans="1:35" x14ac:dyDescent="0.2">
      <c r="A712" s="20"/>
      <c r="B712" s="2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  <c r="AD712" s="20"/>
      <c r="AE712" s="20"/>
      <c r="AF712" s="20"/>
      <c r="AG712" s="20"/>
      <c r="AH712" s="20"/>
      <c r="AI712" s="20"/>
    </row>
    <row r="713" spans="1:35" x14ac:dyDescent="0.2">
      <c r="A713" s="20"/>
      <c r="B713" s="20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  <c r="AG713" s="20"/>
      <c r="AH713" s="20"/>
      <c r="AI713" s="20"/>
    </row>
    <row r="714" spans="1:35" x14ac:dyDescent="0.2">
      <c r="A714" s="20"/>
      <c r="B714" s="2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G714" s="20"/>
      <c r="AH714" s="20"/>
      <c r="AI714" s="20"/>
    </row>
    <row r="715" spans="1:35" x14ac:dyDescent="0.2">
      <c r="A715" s="20"/>
      <c r="B715" s="2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/>
      <c r="AD715" s="20"/>
      <c r="AE715" s="20"/>
      <c r="AF715" s="20"/>
      <c r="AG715" s="20"/>
      <c r="AH715" s="20"/>
      <c r="AI715" s="20"/>
    </row>
    <row r="716" spans="1:35" x14ac:dyDescent="0.2">
      <c r="A716" s="20"/>
      <c r="B716" s="20"/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</row>
    <row r="717" spans="1:35" x14ac:dyDescent="0.2">
      <c r="A717" s="20"/>
      <c r="B717" s="20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</row>
    <row r="718" spans="1:35" x14ac:dyDescent="0.2">
      <c r="A718" s="20"/>
      <c r="B718" s="20"/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  <c r="AD718" s="20"/>
      <c r="AE718" s="20"/>
      <c r="AF718" s="20"/>
      <c r="AG718" s="20"/>
      <c r="AH718" s="20"/>
      <c r="AI718" s="20"/>
    </row>
    <row r="719" spans="1:35" x14ac:dyDescent="0.2">
      <c r="A719" s="20"/>
      <c r="B719" s="20"/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  <c r="AD719" s="20"/>
      <c r="AE719" s="20"/>
      <c r="AF719" s="20"/>
      <c r="AG719" s="20"/>
      <c r="AH719" s="20"/>
      <c r="AI719" s="20"/>
    </row>
    <row r="720" spans="1:35" x14ac:dyDescent="0.2">
      <c r="A720" s="20"/>
      <c r="B720" s="20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20"/>
      <c r="AF720" s="20"/>
      <c r="AG720" s="20"/>
      <c r="AH720" s="20"/>
      <c r="AI720" s="20"/>
    </row>
    <row r="721" spans="1:35" x14ac:dyDescent="0.2">
      <c r="A721" s="20"/>
      <c r="B721" s="20"/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  <c r="AD721" s="20"/>
      <c r="AE721" s="20"/>
      <c r="AF721" s="20"/>
      <c r="AG721" s="20"/>
      <c r="AH721" s="20"/>
      <c r="AI721" s="20"/>
    </row>
    <row r="722" spans="1:35" x14ac:dyDescent="0.2">
      <c r="A722" s="20"/>
      <c r="B722" s="20"/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20"/>
      <c r="AF722" s="20"/>
      <c r="AG722" s="20"/>
      <c r="AH722" s="20"/>
      <c r="AI722" s="20"/>
    </row>
    <row r="723" spans="1:35" x14ac:dyDescent="0.2">
      <c r="A723" s="20"/>
      <c r="B723" s="20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  <c r="AD723" s="20"/>
      <c r="AE723" s="20"/>
      <c r="AF723" s="20"/>
      <c r="AG723" s="20"/>
      <c r="AH723" s="20"/>
      <c r="AI723" s="20"/>
    </row>
    <row r="724" spans="1:35" x14ac:dyDescent="0.2">
      <c r="A724" s="20"/>
      <c r="B724" s="20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  <c r="AE724" s="20"/>
      <c r="AF724" s="20"/>
      <c r="AG724" s="20"/>
      <c r="AH724" s="20"/>
      <c r="AI724" s="20"/>
    </row>
    <row r="725" spans="1:35" x14ac:dyDescent="0.2">
      <c r="A725" s="20"/>
      <c r="B725" s="20"/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  <c r="AD725" s="20"/>
      <c r="AE725" s="20"/>
      <c r="AF725" s="20"/>
      <c r="AG725" s="20"/>
      <c r="AH725" s="20"/>
      <c r="AI725" s="20"/>
    </row>
    <row r="726" spans="1:35" x14ac:dyDescent="0.2">
      <c r="A726" s="20"/>
      <c r="B726" s="20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  <c r="AD726" s="20"/>
      <c r="AE726" s="20"/>
      <c r="AF726" s="20"/>
      <c r="AG726" s="20"/>
      <c r="AH726" s="20"/>
      <c r="AI726" s="20"/>
    </row>
    <row r="727" spans="1:35" x14ac:dyDescent="0.2">
      <c r="A727" s="20"/>
      <c r="B727" s="20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</row>
    <row r="728" spans="1:35" x14ac:dyDescent="0.2">
      <c r="A728" s="20"/>
      <c r="B728" s="2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</row>
    <row r="729" spans="1:35" x14ac:dyDescent="0.2">
      <c r="A729" s="20"/>
      <c r="B729" s="20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</row>
    <row r="730" spans="1:35" x14ac:dyDescent="0.2">
      <c r="A730" s="20"/>
      <c r="B730" s="2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  <c r="AD730" s="20"/>
      <c r="AE730" s="20"/>
      <c r="AF730" s="20"/>
      <c r="AG730" s="20"/>
      <c r="AH730" s="20"/>
      <c r="AI730" s="20"/>
    </row>
    <row r="731" spans="1:35" x14ac:dyDescent="0.2">
      <c r="A731" s="20"/>
      <c r="B731" s="20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0"/>
      <c r="AF731" s="20"/>
      <c r="AG731" s="20"/>
      <c r="AH731" s="20"/>
      <c r="AI731" s="20"/>
    </row>
    <row r="732" spans="1:35" x14ac:dyDescent="0.2">
      <c r="A732" s="20"/>
      <c r="B732" s="2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  <c r="AD732" s="20"/>
      <c r="AE732" s="20"/>
      <c r="AF732" s="20"/>
      <c r="AG732" s="20"/>
      <c r="AH732" s="20"/>
      <c r="AI732" s="20"/>
    </row>
    <row r="733" spans="1:35" x14ac:dyDescent="0.2">
      <c r="A733" s="20"/>
      <c r="B733" s="2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/>
      <c r="AD733" s="20"/>
      <c r="AE733" s="20"/>
      <c r="AF733" s="20"/>
      <c r="AG733" s="20"/>
      <c r="AH733" s="20"/>
      <c r="AI733" s="20"/>
    </row>
    <row r="734" spans="1:35" x14ac:dyDescent="0.2">
      <c r="A734" s="20"/>
      <c r="B734" s="20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  <c r="AD734" s="20"/>
      <c r="AE734" s="20"/>
      <c r="AF734" s="20"/>
      <c r="AG734" s="20"/>
      <c r="AH734" s="20"/>
      <c r="AI734" s="20"/>
    </row>
    <row r="735" spans="1:35" x14ac:dyDescent="0.2">
      <c r="A735" s="20"/>
      <c r="B735" s="20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  <c r="AD735" s="20"/>
      <c r="AE735" s="20"/>
      <c r="AF735" s="20"/>
      <c r="AG735" s="20"/>
      <c r="AH735" s="20"/>
      <c r="AI735" s="20"/>
    </row>
    <row r="736" spans="1:35" x14ac:dyDescent="0.2">
      <c r="A736" s="20"/>
      <c r="B736" s="20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  <c r="AD736" s="20"/>
      <c r="AE736" s="20"/>
      <c r="AF736" s="20"/>
      <c r="AG736" s="20"/>
      <c r="AH736" s="20"/>
      <c r="AI736" s="20"/>
    </row>
    <row r="737" spans="1:35" x14ac:dyDescent="0.2">
      <c r="A737" s="20"/>
      <c r="B737" s="20"/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  <c r="AD737" s="20"/>
      <c r="AE737" s="20"/>
      <c r="AF737" s="20"/>
      <c r="AG737" s="20"/>
      <c r="AH737" s="20"/>
      <c r="AI737" s="20"/>
    </row>
    <row r="738" spans="1:35" x14ac:dyDescent="0.2">
      <c r="A738" s="20"/>
      <c r="B738" s="20"/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  <c r="AD738" s="20"/>
      <c r="AE738" s="20"/>
      <c r="AF738" s="20"/>
      <c r="AG738" s="20"/>
      <c r="AH738" s="20"/>
      <c r="AI738" s="20"/>
    </row>
    <row r="739" spans="1:35" x14ac:dyDescent="0.2">
      <c r="A739" s="20"/>
      <c r="B739" s="20"/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  <c r="AD739" s="20"/>
      <c r="AE739" s="20"/>
      <c r="AF739" s="20"/>
      <c r="AG739" s="20"/>
      <c r="AH739" s="20"/>
      <c r="AI739" s="20"/>
    </row>
    <row r="740" spans="1:35" x14ac:dyDescent="0.2">
      <c r="A740" s="20"/>
      <c r="B740" s="20"/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0"/>
      <c r="AF740" s="20"/>
      <c r="AG740" s="20"/>
      <c r="AH740" s="20"/>
      <c r="AI740" s="20"/>
    </row>
    <row r="741" spans="1:35" x14ac:dyDescent="0.2">
      <c r="A741" s="20"/>
      <c r="B741" s="20"/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0"/>
      <c r="AF741" s="20"/>
      <c r="AG741" s="20"/>
      <c r="AH741" s="20"/>
      <c r="AI741" s="20"/>
    </row>
    <row r="742" spans="1:35" x14ac:dyDescent="0.2">
      <c r="A742" s="20"/>
      <c r="B742" s="20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  <c r="AD742" s="20"/>
      <c r="AE742" s="20"/>
      <c r="AF742" s="20"/>
      <c r="AG742" s="20"/>
      <c r="AH742" s="20"/>
      <c r="AI742" s="20"/>
    </row>
    <row r="743" spans="1:35" x14ac:dyDescent="0.2">
      <c r="A743" s="20"/>
      <c r="B743" s="20"/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  <c r="AD743" s="20"/>
      <c r="AE743" s="20"/>
      <c r="AF743" s="20"/>
      <c r="AG743" s="20"/>
      <c r="AH743" s="20"/>
      <c r="AI743" s="20"/>
    </row>
    <row r="744" spans="1:35" x14ac:dyDescent="0.2">
      <c r="A744" s="20"/>
      <c r="B744" s="20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  <c r="AD744" s="20"/>
      <c r="AE744" s="20"/>
      <c r="AF744" s="20"/>
      <c r="AG744" s="20"/>
      <c r="AH744" s="20"/>
      <c r="AI744" s="20"/>
    </row>
    <row r="745" spans="1:35" x14ac:dyDescent="0.2">
      <c r="A745" s="20"/>
      <c r="B745" s="20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  <c r="AC745" s="20"/>
      <c r="AD745" s="20"/>
      <c r="AE745" s="20"/>
      <c r="AF745" s="20"/>
      <c r="AG745" s="20"/>
      <c r="AH745" s="20"/>
      <c r="AI745" s="20"/>
    </row>
    <row r="746" spans="1:35" x14ac:dyDescent="0.2">
      <c r="A746" s="20"/>
      <c r="B746" s="20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  <c r="AD746" s="20"/>
      <c r="AE746" s="20"/>
      <c r="AF746" s="20"/>
      <c r="AG746" s="20"/>
      <c r="AH746" s="20"/>
      <c r="AI746" s="20"/>
    </row>
    <row r="747" spans="1:35" x14ac:dyDescent="0.2">
      <c r="A747" s="20"/>
      <c r="B747" s="20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/>
      <c r="AD747" s="20"/>
      <c r="AE747" s="20"/>
      <c r="AF747" s="20"/>
      <c r="AG747" s="20"/>
      <c r="AH747" s="20"/>
      <c r="AI747" s="20"/>
    </row>
    <row r="748" spans="1:35" x14ac:dyDescent="0.2">
      <c r="A748" s="20"/>
      <c r="B748" s="20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  <c r="AD748" s="20"/>
      <c r="AE748" s="20"/>
      <c r="AF748" s="20"/>
      <c r="AG748" s="20"/>
      <c r="AH748" s="20"/>
      <c r="AI748" s="20"/>
    </row>
    <row r="749" spans="1:35" x14ac:dyDescent="0.2">
      <c r="A749" s="20"/>
      <c r="B749" s="20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  <c r="AD749" s="20"/>
      <c r="AE749" s="20"/>
      <c r="AF749" s="20"/>
      <c r="AG749" s="20"/>
      <c r="AH749" s="20"/>
      <c r="AI749" s="20"/>
    </row>
    <row r="750" spans="1:35" x14ac:dyDescent="0.2">
      <c r="A750" s="20"/>
      <c r="B750" s="2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  <c r="AD750" s="20"/>
      <c r="AE750" s="20"/>
      <c r="AF750" s="20"/>
      <c r="AG750" s="20"/>
      <c r="AH750" s="20"/>
      <c r="AI750" s="20"/>
    </row>
    <row r="751" spans="1:35" x14ac:dyDescent="0.2">
      <c r="A751" s="20"/>
      <c r="B751" s="20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  <c r="AC751" s="20"/>
      <c r="AD751" s="20"/>
      <c r="AE751" s="20"/>
      <c r="AF751" s="20"/>
      <c r="AG751" s="20"/>
      <c r="AH751" s="20"/>
      <c r="AI751" s="20"/>
    </row>
    <row r="752" spans="1:35" x14ac:dyDescent="0.2">
      <c r="A752" s="20"/>
      <c r="B752" s="20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  <c r="AD752" s="20"/>
      <c r="AE752" s="20"/>
      <c r="AF752" s="20"/>
      <c r="AG752" s="20"/>
      <c r="AH752" s="20"/>
      <c r="AI752" s="20"/>
    </row>
    <row r="753" spans="1:35" x14ac:dyDescent="0.2">
      <c r="A753" s="20"/>
      <c r="B753" s="20"/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  <c r="AC753" s="20"/>
      <c r="AD753" s="20"/>
      <c r="AE753" s="20"/>
      <c r="AF753" s="20"/>
      <c r="AG753" s="20"/>
      <c r="AH753" s="20"/>
      <c r="AI753" s="20"/>
    </row>
    <row r="754" spans="1:35" x14ac:dyDescent="0.2">
      <c r="A754" s="20"/>
      <c r="B754" s="20"/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  <c r="AD754" s="20"/>
      <c r="AE754" s="20"/>
      <c r="AF754" s="20"/>
      <c r="AG754" s="20"/>
      <c r="AH754" s="20"/>
      <c r="AI754" s="20"/>
    </row>
    <row r="755" spans="1:35" x14ac:dyDescent="0.2">
      <c r="A755" s="20"/>
      <c r="B755" s="20"/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  <c r="AD755" s="20"/>
      <c r="AE755" s="20"/>
      <c r="AF755" s="20"/>
      <c r="AG755" s="20"/>
      <c r="AH755" s="20"/>
      <c r="AI755" s="20"/>
    </row>
    <row r="756" spans="1:35" x14ac:dyDescent="0.2">
      <c r="A756" s="20"/>
      <c r="B756" s="20"/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  <c r="AD756" s="20"/>
      <c r="AE756" s="20"/>
      <c r="AF756" s="20"/>
      <c r="AG756" s="20"/>
      <c r="AH756" s="20"/>
      <c r="AI756" s="20"/>
    </row>
    <row r="757" spans="1:35" x14ac:dyDescent="0.2">
      <c r="A757" s="20"/>
      <c r="B757" s="20"/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  <c r="AD757" s="20"/>
      <c r="AE757" s="20"/>
      <c r="AF757" s="20"/>
      <c r="AG757" s="20"/>
      <c r="AH757" s="20"/>
      <c r="AI757" s="20"/>
    </row>
    <row r="758" spans="1:35" x14ac:dyDescent="0.2">
      <c r="A758" s="20"/>
      <c r="B758" s="20"/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  <c r="AD758" s="20"/>
      <c r="AE758" s="20"/>
      <c r="AF758" s="20"/>
      <c r="AG758" s="20"/>
      <c r="AH758" s="20"/>
      <c r="AI758" s="20"/>
    </row>
    <row r="759" spans="1:35" x14ac:dyDescent="0.2">
      <c r="A759" s="20"/>
      <c r="B759" s="20"/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/>
      <c r="AD759" s="20"/>
      <c r="AE759" s="20"/>
      <c r="AF759" s="20"/>
      <c r="AG759" s="20"/>
      <c r="AH759" s="20"/>
      <c r="AI759" s="20"/>
    </row>
    <row r="760" spans="1:35" x14ac:dyDescent="0.2">
      <c r="A760" s="20"/>
      <c r="B760" s="20"/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  <c r="AE760" s="20"/>
      <c r="AF760" s="20"/>
      <c r="AG760" s="20"/>
      <c r="AH760" s="20"/>
      <c r="AI760" s="20"/>
    </row>
    <row r="761" spans="1:35" x14ac:dyDescent="0.2">
      <c r="A761" s="20"/>
      <c r="B761" s="20"/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  <c r="AD761" s="20"/>
      <c r="AE761" s="20"/>
      <c r="AF761" s="20"/>
      <c r="AG761" s="20"/>
      <c r="AH761" s="20"/>
      <c r="AI761" s="20"/>
    </row>
    <row r="762" spans="1:35" x14ac:dyDescent="0.2">
      <c r="A762" s="20"/>
      <c r="B762" s="20"/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  <c r="AD762" s="20"/>
      <c r="AE762" s="20"/>
      <c r="AF762" s="20"/>
      <c r="AG762" s="20"/>
      <c r="AH762" s="20"/>
      <c r="AI762" s="20"/>
    </row>
    <row r="763" spans="1:35" x14ac:dyDescent="0.2">
      <c r="A763" s="20"/>
      <c r="B763" s="20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  <c r="AD763" s="20"/>
      <c r="AE763" s="20"/>
      <c r="AF763" s="20"/>
      <c r="AG763" s="20"/>
      <c r="AH763" s="20"/>
      <c r="AI763" s="20"/>
    </row>
    <row r="764" spans="1:35" x14ac:dyDescent="0.2">
      <c r="A764" s="20"/>
      <c r="B764" s="2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AD764" s="20"/>
      <c r="AE764" s="20"/>
      <c r="AF764" s="20"/>
      <c r="AG764" s="20"/>
      <c r="AH764" s="20"/>
      <c r="AI764" s="20"/>
    </row>
    <row r="765" spans="1:35" x14ac:dyDescent="0.2">
      <c r="A765" s="20"/>
      <c r="B765" s="20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  <c r="AD765" s="20"/>
      <c r="AE765" s="20"/>
      <c r="AF765" s="20"/>
      <c r="AG765" s="20"/>
      <c r="AH765" s="20"/>
      <c r="AI765" s="20"/>
    </row>
    <row r="766" spans="1:35" x14ac:dyDescent="0.2">
      <c r="A766" s="20"/>
      <c r="B766" s="20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AC766" s="20"/>
      <c r="AD766" s="20"/>
      <c r="AE766" s="20"/>
      <c r="AF766" s="20"/>
      <c r="AG766" s="20"/>
      <c r="AH766" s="20"/>
      <c r="AI766" s="20"/>
    </row>
    <row r="767" spans="1:35" x14ac:dyDescent="0.2">
      <c r="A767" s="20"/>
      <c r="B767" s="20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AC767" s="20"/>
      <c r="AD767" s="20"/>
      <c r="AE767" s="20"/>
      <c r="AF767" s="20"/>
      <c r="AG767" s="20"/>
      <c r="AH767" s="20"/>
      <c r="AI767" s="20"/>
    </row>
    <row r="768" spans="1:35" x14ac:dyDescent="0.2">
      <c r="A768" s="20"/>
      <c r="B768" s="20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AD768" s="20"/>
      <c r="AE768" s="20"/>
      <c r="AF768" s="20"/>
      <c r="AG768" s="20"/>
      <c r="AH768" s="20"/>
      <c r="AI768" s="20"/>
    </row>
    <row r="769" spans="1:35" x14ac:dyDescent="0.2">
      <c r="A769" s="20"/>
      <c r="B769" s="20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AD769" s="20"/>
      <c r="AE769" s="20"/>
      <c r="AF769" s="20"/>
      <c r="AG769" s="20"/>
      <c r="AH769" s="20"/>
      <c r="AI769" s="20"/>
    </row>
    <row r="770" spans="1:35" x14ac:dyDescent="0.2">
      <c r="A770" s="20"/>
      <c r="B770" s="20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AD770" s="20"/>
      <c r="AE770" s="20"/>
      <c r="AF770" s="20"/>
      <c r="AG770" s="20"/>
      <c r="AH770" s="20"/>
      <c r="AI770" s="20"/>
    </row>
    <row r="771" spans="1:35" x14ac:dyDescent="0.2">
      <c r="A771" s="20"/>
      <c r="B771" s="20"/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  <c r="AC771" s="20"/>
      <c r="AD771" s="20"/>
      <c r="AE771" s="20"/>
      <c r="AF771" s="20"/>
      <c r="AG771" s="20"/>
      <c r="AH771" s="20"/>
      <c r="AI771" s="20"/>
    </row>
    <row r="772" spans="1:35" x14ac:dyDescent="0.2">
      <c r="A772" s="20"/>
      <c r="B772" s="20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  <c r="AD772" s="20"/>
      <c r="AE772" s="20"/>
      <c r="AF772" s="20"/>
      <c r="AG772" s="20"/>
      <c r="AH772" s="20"/>
      <c r="AI772" s="20"/>
    </row>
    <row r="773" spans="1:35" x14ac:dyDescent="0.2">
      <c r="A773" s="20"/>
      <c r="B773" s="20"/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  <c r="AC773" s="20"/>
      <c r="AD773" s="20"/>
      <c r="AE773" s="20"/>
      <c r="AF773" s="20"/>
      <c r="AG773" s="20"/>
      <c r="AH773" s="20"/>
      <c r="AI773" s="20"/>
    </row>
    <row r="774" spans="1:35" x14ac:dyDescent="0.2">
      <c r="A774" s="20"/>
      <c r="B774" s="20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</row>
    <row r="775" spans="1:35" x14ac:dyDescent="0.2">
      <c r="A775" s="20"/>
      <c r="B775" s="20"/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  <c r="AC775" s="20"/>
      <c r="AD775" s="20"/>
      <c r="AE775" s="20"/>
      <c r="AF775" s="20"/>
      <c r="AG775" s="20"/>
      <c r="AH775" s="20"/>
      <c r="AI775" s="20"/>
    </row>
    <row r="776" spans="1:35" x14ac:dyDescent="0.2">
      <c r="A776" s="20"/>
      <c r="B776" s="20"/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0"/>
      <c r="AE776" s="20"/>
      <c r="AF776" s="20"/>
      <c r="AG776" s="20"/>
      <c r="AH776" s="20"/>
      <c r="AI776" s="20"/>
    </row>
    <row r="777" spans="1:35" x14ac:dyDescent="0.2">
      <c r="A777" s="20"/>
      <c r="B777" s="20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  <c r="AC777" s="20"/>
      <c r="AD777" s="20"/>
      <c r="AE777" s="20"/>
      <c r="AF777" s="20"/>
      <c r="AG777" s="20"/>
      <c r="AH777" s="20"/>
      <c r="AI777" s="20"/>
    </row>
    <row r="778" spans="1:35" x14ac:dyDescent="0.2">
      <c r="A778" s="20"/>
      <c r="B778" s="20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  <c r="AC778" s="20"/>
      <c r="AD778" s="20"/>
      <c r="AE778" s="20"/>
      <c r="AF778" s="20"/>
      <c r="AG778" s="20"/>
      <c r="AH778" s="20"/>
      <c r="AI778" s="20"/>
    </row>
    <row r="779" spans="1:35" x14ac:dyDescent="0.2">
      <c r="A779" s="20"/>
      <c r="B779" s="20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  <c r="AC779" s="20"/>
      <c r="AD779" s="20"/>
      <c r="AE779" s="20"/>
      <c r="AF779" s="20"/>
      <c r="AG779" s="20"/>
      <c r="AH779" s="20"/>
      <c r="AI779" s="20"/>
    </row>
    <row r="780" spans="1:35" x14ac:dyDescent="0.2">
      <c r="A780" s="20"/>
      <c r="B780" s="20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</row>
    <row r="781" spans="1:35" x14ac:dyDescent="0.2">
      <c r="A781" s="20"/>
      <c r="B781" s="20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  <c r="AC781" s="20"/>
      <c r="AD781" s="20"/>
      <c r="AE781" s="20"/>
      <c r="AF781" s="20"/>
      <c r="AG781" s="20"/>
      <c r="AH781" s="20"/>
      <c r="AI781" s="20"/>
    </row>
    <row r="782" spans="1:35" x14ac:dyDescent="0.2">
      <c r="A782" s="20"/>
      <c r="B782" s="2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  <c r="AD782" s="20"/>
      <c r="AE782" s="20"/>
      <c r="AF782" s="20"/>
      <c r="AG782" s="20"/>
      <c r="AH782" s="20"/>
      <c r="AI782" s="20"/>
    </row>
    <row r="783" spans="1:35" x14ac:dyDescent="0.2">
      <c r="A783" s="20"/>
      <c r="B783" s="20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AC783" s="20"/>
      <c r="AD783" s="20"/>
      <c r="AE783" s="20"/>
      <c r="AF783" s="20"/>
      <c r="AG783" s="20"/>
      <c r="AH783" s="20"/>
      <c r="AI783" s="20"/>
    </row>
    <row r="784" spans="1:35" x14ac:dyDescent="0.2">
      <c r="A784" s="20"/>
      <c r="B784" s="20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AD784" s="20"/>
      <c r="AE784" s="20"/>
      <c r="AF784" s="20"/>
      <c r="AG784" s="20"/>
      <c r="AH784" s="20"/>
      <c r="AI784" s="20"/>
    </row>
    <row r="785" spans="1:35" x14ac:dyDescent="0.2">
      <c r="A785" s="20"/>
      <c r="B785" s="2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AC785" s="20"/>
      <c r="AD785" s="20"/>
      <c r="AE785" s="20"/>
      <c r="AF785" s="20"/>
      <c r="AG785" s="20"/>
      <c r="AH785" s="20"/>
      <c r="AI785" s="20"/>
    </row>
    <row r="786" spans="1:35" x14ac:dyDescent="0.2">
      <c r="A786" s="20"/>
      <c r="B786" s="2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  <c r="AD786" s="20"/>
      <c r="AE786" s="20"/>
      <c r="AF786" s="20"/>
      <c r="AG786" s="20"/>
      <c r="AH786" s="20"/>
      <c r="AI786" s="20"/>
    </row>
    <row r="787" spans="1:35" x14ac:dyDescent="0.2">
      <c r="A787" s="20"/>
      <c r="B787" s="2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  <c r="AC787" s="20"/>
      <c r="AD787" s="20"/>
      <c r="AE787" s="20"/>
      <c r="AF787" s="20"/>
      <c r="AG787" s="20"/>
      <c r="AH787" s="20"/>
      <c r="AI787" s="20"/>
    </row>
    <row r="788" spans="1:35" x14ac:dyDescent="0.2">
      <c r="A788" s="20"/>
      <c r="B788" s="2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  <c r="AD788" s="20"/>
      <c r="AE788" s="20"/>
      <c r="AF788" s="20"/>
      <c r="AG788" s="20"/>
      <c r="AH788" s="20"/>
      <c r="AI788" s="20"/>
    </row>
    <row r="789" spans="1:35" x14ac:dyDescent="0.2">
      <c r="A789" s="20"/>
      <c r="B789" s="20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/>
      <c r="AD789" s="20"/>
      <c r="AE789" s="20"/>
      <c r="AF789" s="20"/>
      <c r="AG789" s="20"/>
      <c r="AH789" s="20"/>
      <c r="AI789" s="20"/>
    </row>
    <row r="790" spans="1:35" x14ac:dyDescent="0.2">
      <c r="A790" s="20"/>
      <c r="B790" s="20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  <c r="AD790" s="20"/>
      <c r="AE790" s="20"/>
      <c r="AF790" s="20"/>
      <c r="AG790" s="20"/>
      <c r="AH790" s="20"/>
      <c r="AI790" s="20"/>
    </row>
    <row r="791" spans="1:35" x14ac:dyDescent="0.2">
      <c r="A791" s="20"/>
      <c r="B791" s="20"/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  <c r="AD791" s="20"/>
      <c r="AE791" s="20"/>
      <c r="AF791" s="20"/>
      <c r="AG791" s="20"/>
      <c r="AH791" s="20"/>
      <c r="AI791" s="20"/>
    </row>
    <row r="792" spans="1:35" x14ac:dyDescent="0.2">
      <c r="A792" s="20"/>
      <c r="B792" s="20"/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  <c r="AD792" s="20"/>
      <c r="AE792" s="20"/>
      <c r="AF792" s="20"/>
      <c r="AG792" s="20"/>
      <c r="AH792" s="20"/>
      <c r="AI792" s="20"/>
    </row>
    <row r="793" spans="1:35" x14ac:dyDescent="0.2">
      <c r="A793" s="20"/>
      <c r="B793" s="20"/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/>
      <c r="AD793" s="20"/>
      <c r="AE793" s="20"/>
      <c r="AF793" s="20"/>
      <c r="AG793" s="20"/>
      <c r="AH793" s="20"/>
      <c r="AI793" s="20"/>
    </row>
    <row r="794" spans="1:35" x14ac:dyDescent="0.2">
      <c r="A794" s="20"/>
      <c r="B794" s="20"/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0"/>
      <c r="AF794" s="20"/>
      <c r="AG794" s="20"/>
      <c r="AH794" s="20"/>
      <c r="AI794" s="20"/>
    </row>
    <row r="795" spans="1:35" x14ac:dyDescent="0.2">
      <c r="A795" s="20"/>
      <c r="B795" s="20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  <c r="AC795" s="20"/>
      <c r="AD795" s="20"/>
      <c r="AE795" s="20"/>
      <c r="AF795" s="20"/>
      <c r="AG795" s="20"/>
      <c r="AH795" s="20"/>
      <c r="AI795" s="20"/>
    </row>
    <row r="796" spans="1:35" x14ac:dyDescent="0.2">
      <c r="A796" s="20"/>
      <c r="B796" s="20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  <c r="AD796" s="20"/>
      <c r="AE796" s="20"/>
      <c r="AF796" s="20"/>
      <c r="AG796" s="20"/>
      <c r="AH796" s="20"/>
      <c r="AI796" s="20"/>
    </row>
    <row r="797" spans="1:35" x14ac:dyDescent="0.2">
      <c r="A797" s="20"/>
      <c r="B797" s="20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  <c r="AC797" s="20"/>
      <c r="AD797" s="20"/>
      <c r="AE797" s="20"/>
      <c r="AF797" s="20"/>
      <c r="AG797" s="20"/>
      <c r="AH797" s="20"/>
      <c r="AI797" s="20"/>
    </row>
    <row r="798" spans="1:35" x14ac:dyDescent="0.2">
      <c r="A798" s="20"/>
      <c r="B798" s="20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  <c r="AD798" s="20"/>
      <c r="AE798" s="20"/>
      <c r="AF798" s="20"/>
      <c r="AG798" s="20"/>
      <c r="AH798" s="20"/>
      <c r="AI798" s="20"/>
    </row>
    <row r="799" spans="1:35" x14ac:dyDescent="0.2">
      <c r="A799" s="20"/>
      <c r="B799" s="20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AC799" s="20"/>
      <c r="AD799" s="20"/>
      <c r="AE799" s="20"/>
      <c r="AF799" s="20"/>
      <c r="AG799" s="20"/>
      <c r="AH799" s="20"/>
      <c r="AI799" s="20"/>
    </row>
    <row r="800" spans="1:35" x14ac:dyDescent="0.2">
      <c r="A800" s="20"/>
      <c r="B800" s="2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  <c r="AE800" s="20"/>
      <c r="AF800" s="20"/>
      <c r="AG800" s="20"/>
      <c r="AH800" s="20"/>
      <c r="AI800" s="20"/>
    </row>
    <row r="801" spans="1:35" x14ac:dyDescent="0.2">
      <c r="A801" s="20"/>
      <c r="B801" s="20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  <c r="AD801" s="20"/>
      <c r="AE801" s="20"/>
      <c r="AF801" s="20"/>
      <c r="AG801" s="20"/>
      <c r="AH801" s="20"/>
      <c r="AI801" s="20"/>
    </row>
    <row r="802" spans="1:35" x14ac:dyDescent="0.2">
      <c r="A802" s="20"/>
      <c r="B802" s="20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  <c r="AD802" s="20"/>
      <c r="AE802" s="20"/>
      <c r="AF802" s="20"/>
      <c r="AG802" s="20"/>
      <c r="AH802" s="20"/>
      <c r="AI802" s="20"/>
    </row>
    <row r="803" spans="1:35" x14ac:dyDescent="0.2">
      <c r="A803" s="20"/>
      <c r="B803" s="2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  <c r="AD803" s="20"/>
      <c r="AE803" s="20"/>
      <c r="AF803" s="20"/>
      <c r="AG803" s="20"/>
      <c r="AH803" s="20"/>
      <c r="AI803" s="20"/>
    </row>
    <row r="804" spans="1:35" x14ac:dyDescent="0.2">
      <c r="A804" s="20"/>
      <c r="B804" s="2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AD804" s="20"/>
      <c r="AE804" s="20"/>
      <c r="AF804" s="20"/>
      <c r="AG804" s="20"/>
      <c r="AH804" s="20"/>
      <c r="AI804" s="20"/>
    </row>
    <row r="805" spans="1:35" x14ac:dyDescent="0.2">
      <c r="A805" s="20"/>
      <c r="B805" s="2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</row>
    <row r="806" spans="1:35" x14ac:dyDescent="0.2">
      <c r="A806" s="20"/>
      <c r="B806" s="20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  <c r="AD806" s="20"/>
      <c r="AE806" s="20"/>
      <c r="AF806" s="20"/>
      <c r="AG806" s="20"/>
      <c r="AH806" s="20"/>
      <c r="AI806" s="20"/>
    </row>
    <row r="807" spans="1:35" x14ac:dyDescent="0.2">
      <c r="A807" s="20"/>
      <c r="B807" s="20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AE807" s="20"/>
      <c r="AF807" s="20"/>
      <c r="AG807" s="20"/>
      <c r="AH807" s="20"/>
      <c r="AI807" s="20"/>
    </row>
    <row r="808" spans="1:35" x14ac:dyDescent="0.2">
      <c r="A808" s="20"/>
      <c r="B808" s="20"/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  <c r="AD808" s="20"/>
      <c r="AE808" s="20"/>
      <c r="AF808" s="20"/>
      <c r="AG808" s="20"/>
      <c r="AH808" s="20"/>
      <c r="AI808" s="20"/>
    </row>
    <row r="809" spans="1:35" x14ac:dyDescent="0.2">
      <c r="A809" s="20"/>
      <c r="B809" s="20"/>
      <c r="C809" s="20"/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  <c r="AC809" s="20"/>
      <c r="AD809" s="20"/>
      <c r="AE809" s="20"/>
      <c r="AF809" s="20"/>
      <c r="AG809" s="20"/>
      <c r="AH809" s="20"/>
      <c r="AI809" s="20"/>
    </row>
    <row r="810" spans="1:35" x14ac:dyDescent="0.2">
      <c r="A810" s="20"/>
      <c r="B810" s="20"/>
      <c r="C810" s="20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  <c r="AD810" s="20"/>
      <c r="AE810" s="20"/>
      <c r="AF810" s="20"/>
      <c r="AG810" s="20"/>
      <c r="AH810" s="20"/>
      <c r="AI810" s="20"/>
    </row>
    <row r="811" spans="1:35" x14ac:dyDescent="0.2">
      <c r="A811" s="20"/>
      <c r="B811" s="20"/>
      <c r="C811" s="20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  <c r="AC811" s="20"/>
      <c r="AD811" s="20"/>
      <c r="AE811" s="20"/>
      <c r="AF811" s="20"/>
      <c r="AG811" s="20"/>
      <c r="AH811" s="20"/>
      <c r="AI811" s="20"/>
    </row>
    <row r="812" spans="1:35" x14ac:dyDescent="0.2">
      <c r="A812" s="20"/>
      <c r="B812" s="20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</row>
    <row r="813" spans="1:35" x14ac:dyDescent="0.2">
      <c r="A813" s="20"/>
      <c r="B813" s="20"/>
      <c r="C813" s="20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  <c r="AC813" s="20"/>
      <c r="AD813" s="20"/>
      <c r="AE813" s="20"/>
      <c r="AF813" s="20"/>
      <c r="AG813" s="20"/>
      <c r="AH813" s="20"/>
      <c r="AI813" s="20"/>
    </row>
    <row r="814" spans="1:35" x14ac:dyDescent="0.2">
      <c r="A814" s="20"/>
      <c r="B814" s="20"/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  <c r="AD814" s="20"/>
      <c r="AE814" s="20"/>
      <c r="AF814" s="20"/>
      <c r="AG814" s="20"/>
      <c r="AH814" s="20"/>
      <c r="AI814" s="20"/>
    </row>
    <row r="815" spans="1:35" x14ac:dyDescent="0.2">
      <c r="A815" s="20"/>
      <c r="B815" s="20"/>
      <c r="C815" s="20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  <c r="AC815" s="20"/>
      <c r="AD815" s="20"/>
      <c r="AE815" s="20"/>
      <c r="AF815" s="20"/>
      <c r="AG815" s="20"/>
      <c r="AH815" s="20"/>
      <c r="AI815" s="20"/>
    </row>
    <row r="816" spans="1:35" x14ac:dyDescent="0.2">
      <c r="A816" s="20"/>
      <c r="B816" s="20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  <c r="AC816" s="20"/>
      <c r="AD816" s="20"/>
      <c r="AE816" s="20"/>
      <c r="AF816" s="20"/>
      <c r="AG816" s="20"/>
      <c r="AH816" s="20"/>
      <c r="AI816" s="20"/>
    </row>
    <row r="817" spans="1:35" x14ac:dyDescent="0.2">
      <c r="A817" s="20"/>
      <c r="B817" s="20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  <c r="AE817" s="20"/>
      <c r="AF817" s="20"/>
      <c r="AG817" s="20"/>
      <c r="AH817" s="20"/>
      <c r="AI817" s="20"/>
    </row>
    <row r="818" spans="1:35" x14ac:dyDescent="0.2">
      <c r="A818" s="20"/>
      <c r="B818" s="20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  <c r="AD818" s="20"/>
      <c r="AE818" s="20"/>
      <c r="AF818" s="20"/>
      <c r="AG818" s="20"/>
      <c r="AH818" s="20"/>
      <c r="AI818" s="20"/>
    </row>
    <row r="819" spans="1:35" x14ac:dyDescent="0.2">
      <c r="A819" s="20"/>
      <c r="B819" s="20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AD819" s="20"/>
      <c r="AE819" s="20"/>
      <c r="AF819" s="20"/>
      <c r="AG819" s="20"/>
      <c r="AH819" s="20"/>
      <c r="AI819" s="20"/>
    </row>
    <row r="820" spans="1:35" x14ac:dyDescent="0.2">
      <c r="A820" s="20"/>
      <c r="B820" s="2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  <c r="AD820" s="20"/>
      <c r="AE820" s="20"/>
      <c r="AF820" s="20"/>
      <c r="AG820" s="20"/>
      <c r="AH820" s="20"/>
      <c r="AI820" s="20"/>
    </row>
    <row r="821" spans="1:35" x14ac:dyDescent="0.2">
      <c r="A821" s="20"/>
      <c r="B821" s="2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  <c r="AD821" s="20"/>
      <c r="AE821" s="20"/>
      <c r="AF821" s="20"/>
      <c r="AG821" s="20"/>
      <c r="AH821" s="20"/>
      <c r="AI821" s="20"/>
    </row>
    <row r="822" spans="1:35" x14ac:dyDescent="0.2">
      <c r="A822" s="20"/>
      <c r="B822" s="20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</row>
    <row r="823" spans="1:35" x14ac:dyDescent="0.2">
      <c r="A823" s="20"/>
      <c r="B823" s="2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  <c r="AC823" s="20"/>
      <c r="AD823" s="20"/>
      <c r="AE823" s="20"/>
      <c r="AF823" s="20"/>
      <c r="AG823" s="20"/>
      <c r="AH823" s="20"/>
      <c r="AI823" s="20"/>
    </row>
    <row r="824" spans="1:35" x14ac:dyDescent="0.2">
      <c r="A824" s="20"/>
      <c r="B824" s="20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  <c r="AC824" s="20"/>
      <c r="AD824" s="20"/>
      <c r="AE824" s="20"/>
      <c r="AF824" s="20"/>
      <c r="AG824" s="20"/>
      <c r="AH824" s="20"/>
      <c r="AI824" s="20"/>
    </row>
    <row r="825" spans="1:35" x14ac:dyDescent="0.2">
      <c r="A825" s="20"/>
      <c r="B825" s="20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  <c r="AC825" s="20"/>
      <c r="AD825" s="20"/>
      <c r="AE825" s="20"/>
      <c r="AF825" s="20"/>
      <c r="AG825" s="20"/>
      <c r="AH825" s="20"/>
      <c r="AI825" s="20"/>
    </row>
    <row r="826" spans="1:35" x14ac:dyDescent="0.2">
      <c r="A826" s="20"/>
      <c r="B826" s="20"/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  <c r="AC826" s="20"/>
      <c r="AD826" s="20"/>
      <c r="AE826" s="20"/>
      <c r="AF826" s="20"/>
      <c r="AG826" s="20"/>
      <c r="AH826" s="20"/>
      <c r="AI826" s="20"/>
    </row>
    <row r="827" spans="1:35" x14ac:dyDescent="0.2">
      <c r="A827" s="20"/>
      <c r="B827" s="20"/>
      <c r="C827" s="20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  <c r="AA827" s="20"/>
      <c r="AB827" s="20"/>
      <c r="AC827" s="20"/>
      <c r="AD827" s="20"/>
      <c r="AE827" s="20"/>
      <c r="AF827" s="20"/>
      <c r="AG827" s="20"/>
      <c r="AH827" s="20"/>
      <c r="AI827" s="20"/>
    </row>
    <row r="828" spans="1:35" x14ac:dyDescent="0.2">
      <c r="A828" s="20"/>
      <c r="B828" s="20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</row>
    <row r="829" spans="1:35" x14ac:dyDescent="0.2">
      <c r="A829" s="20"/>
      <c r="B829" s="20"/>
      <c r="C829" s="20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  <c r="AC829" s="20"/>
      <c r="AD829" s="20"/>
      <c r="AE829" s="20"/>
      <c r="AF829" s="20"/>
      <c r="AG829" s="20"/>
      <c r="AH829" s="20"/>
      <c r="AI829" s="20"/>
    </row>
    <row r="830" spans="1:35" x14ac:dyDescent="0.2">
      <c r="A830" s="20"/>
      <c r="B830" s="20"/>
      <c r="C830" s="20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  <c r="AC830" s="20"/>
      <c r="AD830" s="20"/>
      <c r="AE830" s="20"/>
      <c r="AF830" s="20"/>
      <c r="AG830" s="20"/>
      <c r="AH830" s="20"/>
      <c r="AI830" s="20"/>
    </row>
    <row r="831" spans="1:35" x14ac:dyDescent="0.2">
      <c r="A831" s="20"/>
      <c r="B831" s="20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  <c r="AC831" s="20"/>
      <c r="AD831" s="20"/>
      <c r="AE831" s="20"/>
      <c r="AF831" s="20"/>
      <c r="AG831" s="20"/>
      <c r="AH831" s="20"/>
      <c r="AI831" s="20"/>
    </row>
    <row r="832" spans="1:35" x14ac:dyDescent="0.2">
      <c r="A832" s="20"/>
      <c r="B832" s="20"/>
      <c r="C832" s="20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  <c r="AC832" s="20"/>
      <c r="AD832" s="20"/>
      <c r="AE832" s="20"/>
      <c r="AF832" s="20"/>
      <c r="AG832" s="20"/>
      <c r="AH832" s="20"/>
      <c r="AI832" s="20"/>
    </row>
    <row r="833" spans="1:35" x14ac:dyDescent="0.2">
      <c r="A833" s="20"/>
      <c r="B833" s="20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  <c r="AD833" s="20"/>
      <c r="AE833" s="20"/>
      <c r="AF833" s="20"/>
      <c r="AG833" s="20"/>
      <c r="AH833" s="20"/>
      <c r="AI833" s="20"/>
    </row>
    <row r="834" spans="1:35" x14ac:dyDescent="0.2">
      <c r="A834" s="20"/>
      <c r="B834" s="20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  <c r="AC834" s="20"/>
      <c r="AD834" s="20"/>
      <c r="AE834" s="20"/>
      <c r="AF834" s="20"/>
      <c r="AG834" s="20"/>
      <c r="AH834" s="20"/>
      <c r="AI834" s="20"/>
    </row>
    <row r="835" spans="1:35" x14ac:dyDescent="0.2">
      <c r="A835" s="20"/>
      <c r="B835" s="20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  <c r="AC835" s="20"/>
      <c r="AD835" s="20"/>
      <c r="AE835" s="20"/>
      <c r="AF835" s="20"/>
      <c r="AG835" s="20"/>
      <c r="AH835" s="20"/>
      <c r="AI835" s="20"/>
    </row>
    <row r="836" spans="1:35" x14ac:dyDescent="0.2">
      <c r="A836" s="20"/>
      <c r="B836" s="20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/>
      <c r="AD836" s="20"/>
      <c r="AE836" s="20"/>
      <c r="AF836" s="20"/>
      <c r="AG836" s="20"/>
      <c r="AH836" s="20"/>
      <c r="AI836" s="20"/>
    </row>
    <row r="837" spans="1:35" x14ac:dyDescent="0.2">
      <c r="A837" s="20"/>
      <c r="B837" s="20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  <c r="AC837" s="20"/>
      <c r="AD837" s="20"/>
      <c r="AE837" s="20"/>
      <c r="AF837" s="20"/>
      <c r="AG837" s="20"/>
      <c r="AH837" s="20"/>
      <c r="AI837" s="20"/>
    </row>
    <row r="838" spans="1:35" x14ac:dyDescent="0.2">
      <c r="A838" s="20"/>
      <c r="B838" s="20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  <c r="AC838" s="20"/>
      <c r="AD838" s="20"/>
      <c r="AE838" s="20"/>
      <c r="AF838" s="20"/>
      <c r="AG838" s="20"/>
      <c r="AH838" s="20"/>
      <c r="AI838" s="20"/>
    </row>
    <row r="839" spans="1:35" x14ac:dyDescent="0.2">
      <c r="A839" s="20"/>
      <c r="B839" s="20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  <c r="AD839" s="20"/>
      <c r="AE839" s="20"/>
      <c r="AF839" s="20"/>
      <c r="AG839" s="20"/>
      <c r="AH839" s="20"/>
      <c r="AI839" s="20"/>
    </row>
    <row r="840" spans="1:35" x14ac:dyDescent="0.2">
      <c r="A840" s="20"/>
      <c r="B840" s="20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  <c r="AD840" s="20"/>
      <c r="AE840" s="20"/>
      <c r="AF840" s="20"/>
      <c r="AG840" s="20"/>
      <c r="AH840" s="20"/>
      <c r="AI840" s="20"/>
    </row>
    <row r="841" spans="1:35" x14ac:dyDescent="0.2">
      <c r="A841" s="20"/>
      <c r="B841" s="2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/>
      <c r="AD841" s="20"/>
      <c r="AE841" s="20"/>
      <c r="AF841" s="20"/>
      <c r="AG841" s="20"/>
      <c r="AH841" s="20"/>
      <c r="AI841" s="20"/>
    </row>
    <row r="842" spans="1:35" x14ac:dyDescent="0.2">
      <c r="A842" s="20"/>
      <c r="B842" s="20"/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  <c r="AC842" s="20"/>
      <c r="AD842" s="20"/>
      <c r="AE842" s="20"/>
      <c r="AF842" s="20"/>
      <c r="AG842" s="20"/>
      <c r="AH842" s="20"/>
      <c r="AI842" s="20"/>
    </row>
    <row r="843" spans="1:35" x14ac:dyDescent="0.2">
      <c r="A843" s="20"/>
      <c r="B843" s="20"/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  <c r="AC843" s="20"/>
      <c r="AD843" s="20"/>
      <c r="AE843" s="20"/>
      <c r="AF843" s="20"/>
      <c r="AG843" s="20"/>
      <c r="AH843" s="20"/>
      <c r="AI843" s="20"/>
    </row>
    <row r="844" spans="1:35" x14ac:dyDescent="0.2">
      <c r="A844" s="20"/>
      <c r="B844" s="20"/>
      <c r="C844" s="20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  <c r="AC844" s="20"/>
      <c r="AD844" s="20"/>
      <c r="AE844" s="20"/>
      <c r="AF844" s="20"/>
      <c r="AG844" s="20"/>
      <c r="AH844" s="20"/>
      <c r="AI844" s="20"/>
    </row>
    <row r="845" spans="1:35" x14ac:dyDescent="0.2">
      <c r="A845" s="20"/>
      <c r="B845" s="20"/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  <c r="AC845" s="20"/>
      <c r="AD845" s="20"/>
      <c r="AE845" s="20"/>
      <c r="AF845" s="20"/>
      <c r="AG845" s="20"/>
      <c r="AH845" s="20"/>
      <c r="AI845" s="20"/>
    </row>
    <row r="846" spans="1:35" x14ac:dyDescent="0.2">
      <c r="A846" s="20"/>
      <c r="B846" s="20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  <c r="AC846" s="20"/>
      <c r="AD846" s="20"/>
      <c r="AE846" s="20"/>
      <c r="AF846" s="20"/>
      <c r="AG846" s="20"/>
      <c r="AH846" s="20"/>
      <c r="AI846" s="20"/>
    </row>
    <row r="847" spans="1:35" x14ac:dyDescent="0.2">
      <c r="A847" s="20"/>
      <c r="B847" s="20"/>
      <c r="C847" s="20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  <c r="AC847" s="20"/>
      <c r="AD847" s="20"/>
      <c r="AE847" s="20"/>
      <c r="AF847" s="20"/>
      <c r="AG847" s="20"/>
      <c r="AH847" s="20"/>
      <c r="AI847" s="20"/>
    </row>
    <row r="848" spans="1:35" x14ac:dyDescent="0.2">
      <c r="A848" s="20"/>
      <c r="B848" s="20"/>
      <c r="C848" s="20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  <c r="AC848" s="20"/>
      <c r="AD848" s="20"/>
      <c r="AE848" s="20"/>
      <c r="AF848" s="20"/>
      <c r="AG848" s="20"/>
      <c r="AH848" s="20"/>
      <c r="AI848" s="20"/>
    </row>
    <row r="849" spans="1:35" x14ac:dyDescent="0.2">
      <c r="A849" s="20"/>
      <c r="B849" s="20"/>
      <c r="C849" s="20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  <c r="AC849" s="20"/>
      <c r="AD849" s="20"/>
      <c r="AE849" s="20"/>
      <c r="AF849" s="20"/>
      <c r="AG849" s="20"/>
      <c r="AH849" s="20"/>
      <c r="AI849" s="20"/>
    </row>
    <row r="850" spans="1:35" x14ac:dyDescent="0.2">
      <c r="A850" s="20"/>
      <c r="B850" s="20"/>
      <c r="C850" s="20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  <c r="AC850" s="20"/>
      <c r="AD850" s="20"/>
      <c r="AE850" s="20"/>
      <c r="AF850" s="20"/>
      <c r="AG850" s="20"/>
      <c r="AH850" s="20"/>
      <c r="AI850" s="20"/>
    </row>
    <row r="851" spans="1:35" x14ac:dyDescent="0.2">
      <c r="A851" s="20"/>
      <c r="B851" s="20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  <c r="AC851" s="20"/>
      <c r="AD851" s="20"/>
      <c r="AE851" s="20"/>
      <c r="AF851" s="20"/>
      <c r="AG851" s="20"/>
      <c r="AH851" s="20"/>
      <c r="AI851" s="20"/>
    </row>
    <row r="852" spans="1:35" x14ac:dyDescent="0.2">
      <c r="A852" s="20"/>
      <c r="B852" s="20"/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  <c r="AD852" s="20"/>
      <c r="AE852" s="20"/>
      <c r="AF852" s="20"/>
      <c r="AG852" s="20"/>
      <c r="AH852" s="20"/>
      <c r="AI852" s="20"/>
    </row>
    <row r="853" spans="1:35" x14ac:dyDescent="0.2">
      <c r="A853" s="20"/>
      <c r="B853" s="20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  <c r="AC853" s="20"/>
      <c r="AD853" s="20"/>
      <c r="AE853" s="20"/>
      <c r="AF853" s="20"/>
      <c r="AG853" s="20"/>
      <c r="AH853" s="20"/>
      <c r="AI853" s="20"/>
    </row>
    <row r="854" spans="1:35" x14ac:dyDescent="0.2">
      <c r="A854" s="20"/>
      <c r="B854" s="20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  <c r="AD854" s="20"/>
      <c r="AE854" s="20"/>
      <c r="AF854" s="20"/>
      <c r="AG854" s="20"/>
      <c r="AH854" s="20"/>
      <c r="AI854" s="20"/>
    </row>
    <row r="855" spans="1:35" x14ac:dyDescent="0.2">
      <c r="A855" s="20"/>
      <c r="B855" s="20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  <c r="AC855" s="20"/>
      <c r="AD855" s="20"/>
      <c r="AE855" s="20"/>
      <c r="AF855" s="20"/>
      <c r="AG855" s="20"/>
      <c r="AH855" s="20"/>
      <c r="AI855" s="20"/>
    </row>
    <row r="856" spans="1:35" x14ac:dyDescent="0.2">
      <c r="A856" s="20"/>
      <c r="B856" s="20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  <c r="AC856" s="20"/>
      <c r="AD856" s="20"/>
      <c r="AE856" s="20"/>
      <c r="AF856" s="20"/>
      <c r="AG856" s="20"/>
      <c r="AH856" s="20"/>
      <c r="AI856" s="20"/>
    </row>
    <row r="857" spans="1:35" x14ac:dyDescent="0.2">
      <c r="A857" s="20"/>
      <c r="B857" s="20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  <c r="AC857" s="20"/>
      <c r="AD857" s="20"/>
      <c r="AE857" s="20"/>
      <c r="AF857" s="20"/>
      <c r="AG857" s="20"/>
      <c r="AH857" s="20"/>
      <c r="AI857" s="20"/>
    </row>
    <row r="858" spans="1:35" x14ac:dyDescent="0.2">
      <c r="A858" s="20"/>
      <c r="B858" s="20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/>
      <c r="AD858" s="20"/>
      <c r="AE858" s="20"/>
      <c r="AF858" s="20"/>
      <c r="AG858" s="20"/>
      <c r="AH858" s="20"/>
      <c r="AI858" s="20"/>
    </row>
    <row r="859" spans="1:35" x14ac:dyDescent="0.2">
      <c r="A859" s="20"/>
      <c r="B859" s="20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  <c r="AD859" s="20"/>
      <c r="AE859" s="20"/>
      <c r="AF859" s="20"/>
      <c r="AG859" s="20"/>
      <c r="AH859" s="20"/>
      <c r="AI859" s="20"/>
    </row>
    <row r="860" spans="1:35" x14ac:dyDescent="0.2">
      <c r="A860" s="20"/>
      <c r="B860" s="20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  <c r="AC860" s="20"/>
      <c r="AD860" s="20"/>
      <c r="AE860" s="20"/>
      <c r="AF860" s="20"/>
      <c r="AG860" s="20"/>
      <c r="AH860" s="20"/>
      <c r="AI860" s="20"/>
    </row>
    <row r="861" spans="1:35" x14ac:dyDescent="0.2">
      <c r="A861" s="20"/>
      <c r="B861" s="2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AE861" s="20"/>
      <c r="AF861" s="20"/>
      <c r="AG861" s="20"/>
      <c r="AH861" s="20"/>
      <c r="AI861" s="20"/>
    </row>
    <row r="862" spans="1:35" x14ac:dyDescent="0.2">
      <c r="A862" s="20"/>
      <c r="B862" s="20"/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  <c r="AD862" s="20"/>
      <c r="AE862" s="20"/>
      <c r="AF862" s="20"/>
      <c r="AG862" s="20"/>
      <c r="AH862" s="20"/>
      <c r="AI862" s="20"/>
    </row>
    <row r="863" spans="1:35" x14ac:dyDescent="0.2">
      <c r="A863" s="20"/>
      <c r="B863" s="20"/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  <c r="AC863" s="20"/>
      <c r="AD863" s="20"/>
      <c r="AE863" s="20"/>
      <c r="AF863" s="20"/>
      <c r="AG863" s="20"/>
      <c r="AH863" s="20"/>
      <c r="AI863" s="20"/>
    </row>
    <row r="864" spans="1:35" x14ac:dyDescent="0.2">
      <c r="A864" s="20"/>
      <c r="B864" s="20"/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  <c r="AD864" s="20"/>
      <c r="AE864" s="20"/>
      <c r="AF864" s="20"/>
      <c r="AG864" s="20"/>
      <c r="AH864" s="20"/>
      <c r="AI864" s="20"/>
    </row>
    <row r="865" spans="1:35" x14ac:dyDescent="0.2">
      <c r="A865" s="20"/>
      <c r="B865" s="20"/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  <c r="AC865" s="20"/>
      <c r="AD865" s="20"/>
      <c r="AE865" s="20"/>
      <c r="AF865" s="20"/>
      <c r="AG865" s="20"/>
      <c r="AH865" s="20"/>
      <c r="AI865" s="20"/>
    </row>
    <row r="866" spans="1:35" x14ac:dyDescent="0.2">
      <c r="A866" s="20"/>
      <c r="B866" s="20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  <c r="AD866" s="20"/>
      <c r="AE866" s="20"/>
      <c r="AF866" s="20"/>
      <c r="AG866" s="20"/>
      <c r="AH866" s="20"/>
      <c r="AI866" s="20"/>
    </row>
    <row r="867" spans="1:35" x14ac:dyDescent="0.2">
      <c r="A867" s="20"/>
      <c r="B867" s="20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  <c r="AC867" s="20"/>
      <c r="AD867" s="20"/>
      <c r="AE867" s="20"/>
      <c r="AF867" s="20"/>
      <c r="AG867" s="20"/>
      <c r="AH867" s="20"/>
      <c r="AI867" s="20"/>
    </row>
    <row r="868" spans="1:35" x14ac:dyDescent="0.2">
      <c r="A868" s="20"/>
      <c r="B868" s="20"/>
      <c r="C868" s="20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/>
      <c r="AD868" s="20"/>
      <c r="AE868" s="20"/>
      <c r="AF868" s="20"/>
      <c r="AG868" s="20"/>
      <c r="AH868" s="20"/>
      <c r="AI868" s="20"/>
    </row>
    <row r="869" spans="1:35" x14ac:dyDescent="0.2">
      <c r="A869" s="20"/>
      <c r="B869" s="20"/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  <c r="AD869" s="20"/>
      <c r="AE869" s="20"/>
      <c r="AF869" s="20"/>
      <c r="AG869" s="20"/>
      <c r="AH869" s="20"/>
      <c r="AI869" s="20"/>
    </row>
    <row r="870" spans="1:35" x14ac:dyDescent="0.2">
      <c r="A870" s="20"/>
      <c r="B870" s="20"/>
      <c r="C870" s="20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  <c r="AC870" s="20"/>
      <c r="AD870" s="20"/>
      <c r="AE870" s="20"/>
      <c r="AF870" s="20"/>
      <c r="AG870" s="20"/>
      <c r="AH870" s="20"/>
      <c r="AI870" s="20"/>
    </row>
    <row r="871" spans="1:35" x14ac:dyDescent="0.2">
      <c r="A871" s="20"/>
      <c r="B871" s="20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  <c r="AC871" s="20"/>
      <c r="AD871" s="20"/>
      <c r="AE871" s="20"/>
      <c r="AF871" s="20"/>
      <c r="AG871" s="20"/>
      <c r="AH871" s="20"/>
      <c r="AI871" s="20"/>
    </row>
    <row r="872" spans="1:35" x14ac:dyDescent="0.2">
      <c r="A872" s="20"/>
      <c r="B872" s="20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  <c r="AC872" s="20"/>
      <c r="AD872" s="20"/>
      <c r="AE872" s="20"/>
      <c r="AF872" s="20"/>
      <c r="AG872" s="20"/>
      <c r="AH872" s="20"/>
      <c r="AI872" s="20"/>
    </row>
    <row r="873" spans="1:35" x14ac:dyDescent="0.2">
      <c r="A873" s="20"/>
      <c r="B873" s="20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  <c r="AC873" s="20"/>
      <c r="AD873" s="20"/>
      <c r="AE873" s="20"/>
      <c r="AF873" s="20"/>
      <c r="AG873" s="20"/>
      <c r="AH873" s="20"/>
      <c r="AI873" s="20"/>
    </row>
    <row r="874" spans="1:35" x14ac:dyDescent="0.2">
      <c r="A874" s="20"/>
      <c r="B874" s="2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  <c r="AC874" s="20"/>
      <c r="AD874" s="20"/>
      <c r="AE874" s="20"/>
      <c r="AF874" s="20"/>
      <c r="AG874" s="20"/>
      <c r="AH874" s="20"/>
      <c r="AI874" s="20"/>
    </row>
    <row r="875" spans="1:35" x14ac:dyDescent="0.2">
      <c r="A875" s="20"/>
      <c r="B875" s="20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  <c r="AC875" s="20"/>
      <c r="AD875" s="20"/>
      <c r="AE875" s="20"/>
      <c r="AF875" s="20"/>
      <c r="AG875" s="20"/>
      <c r="AH875" s="20"/>
      <c r="AI875" s="20"/>
    </row>
    <row r="876" spans="1:35" x14ac:dyDescent="0.2">
      <c r="A876" s="20"/>
      <c r="B876" s="20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AD876" s="20"/>
      <c r="AE876" s="20"/>
      <c r="AF876" s="20"/>
      <c r="AG876" s="20"/>
      <c r="AH876" s="20"/>
      <c r="AI876" s="20"/>
    </row>
    <row r="877" spans="1:35" x14ac:dyDescent="0.2">
      <c r="A877" s="20"/>
      <c r="B877" s="20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  <c r="AD877" s="20"/>
      <c r="AE877" s="20"/>
      <c r="AF877" s="20"/>
      <c r="AG877" s="20"/>
      <c r="AH877" s="20"/>
      <c r="AI877" s="20"/>
    </row>
    <row r="878" spans="1:35" x14ac:dyDescent="0.2">
      <c r="A878" s="20"/>
      <c r="B878" s="20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AE878" s="20"/>
      <c r="AF878" s="20"/>
      <c r="AG878" s="20"/>
      <c r="AH878" s="20"/>
      <c r="AI878" s="20"/>
    </row>
    <row r="879" spans="1:35" x14ac:dyDescent="0.2">
      <c r="A879" s="20"/>
      <c r="B879" s="20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  <c r="AC879" s="20"/>
      <c r="AD879" s="20"/>
      <c r="AE879" s="20"/>
      <c r="AF879" s="20"/>
      <c r="AG879" s="20"/>
      <c r="AH879" s="20"/>
      <c r="AI879" s="20"/>
    </row>
    <row r="880" spans="1:35" x14ac:dyDescent="0.2">
      <c r="A880" s="20"/>
      <c r="B880" s="20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  <c r="AD880" s="20"/>
      <c r="AE880" s="20"/>
      <c r="AF880" s="20"/>
      <c r="AG880" s="20"/>
      <c r="AH880" s="20"/>
      <c r="AI880" s="20"/>
    </row>
    <row r="881" spans="1:35" x14ac:dyDescent="0.2">
      <c r="A881" s="20"/>
      <c r="B881" s="20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  <c r="AD881" s="20"/>
      <c r="AE881" s="20"/>
      <c r="AF881" s="20"/>
      <c r="AG881" s="20"/>
      <c r="AH881" s="20"/>
      <c r="AI881" s="20"/>
    </row>
    <row r="882" spans="1:35" x14ac:dyDescent="0.2">
      <c r="A882" s="20"/>
      <c r="B882" s="20"/>
      <c r="C882" s="20"/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  <c r="AC882" s="20"/>
      <c r="AD882" s="20"/>
      <c r="AE882" s="20"/>
      <c r="AF882" s="20"/>
      <c r="AG882" s="20"/>
      <c r="AH882" s="20"/>
      <c r="AI882" s="20"/>
    </row>
    <row r="883" spans="1:35" x14ac:dyDescent="0.2">
      <c r="A883" s="20"/>
      <c r="B883" s="20"/>
      <c r="C883" s="20"/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  <c r="AC883" s="20"/>
      <c r="AD883" s="20"/>
      <c r="AE883" s="20"/>
      <c r="AF883" s="20"/>
      <c r="AG883" s="20"/>
      <c r="AH883" s="20"/>
      <c r="AI883" s="20"/>
    </row>
    <row r="884" spans="1:35" x14ac:dyDescent="0.2">
      <c r="A884" s="20"/>
      <c r="B884" s="20"/>
      <c r="C884" s="20"/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  <c r="AC884" s="20"/>
      <c r="AD884" s="20"/>
      <c r="AE884" s="20"/>
      <c r="AF884" s="20"/>
      <c r="AG884" s="20"/>
      <c r="AH884" s="20"/>
      <c r="AI884" s="20"/>
    </row>
    <row r="885" spans="1:35" x14ac:dyDescent="0.2">
      <c r="A885" s="20"/>
      <c r="B885" s="20"/>
      <c r="C885" s="20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  <c r="AA885" s="20"/>
      <c r="AB885" s="20"/>
      <c r="AC885" s="20"/>
      <c r="AD885" s="20"/>
      <c r="AE885" s="20"/>
      <c r="AF885" s="20"/>
      <c r="AG885" s="20"/>
      <c r="AH885" s="20"/>
      <c r="AI885" s="20"/>
    </row>
    <row r="886" spans="1:35" x14ac:dyDescent="0.2">
      <c r="A886" s="20"/>
      <c r="B886" s="20"/>
      <c r="C886" s="20"/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  <c r="AD886" s="20"/>
      <c r="AE886" s="20"/>
      <c r="AF886" s="20"/>
      <c r="AG886" s="20"/>
      <c r="AH886" s="20"/>
      <c r="AI886" s="20"/>
    </row>
    <row r="887" spans="1:35" x14ac:dyDescent="0.2">
      <c r="A887" s="20"/>
      <c r="B887" s="20"/>
      <c r="C887" s="20"/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0"/>
      <c r="AC887" s="20"/>
      <c r="AD887" s="20"/>
      <c r="AE887" s="20"/>
      <c r="AF887" s="20"/>
      <c r="AG887" s="20"/>
      <c r="AH887" s="20"/>
      <c r="AI887" s="20"/>
    </row>
    <row r="888" spans="1:35" x14ac:dyDescent="0.2">
      <c r="A888" s="20"/>
      <c r="B888" s="20"/>
      <c r="C888" s="20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  <c r="AA888" s="20"/>
      <c r="AB888" s="20"/>
      <c r="AC888" s="20"/>
      <c r="AD888" s="20"/>
      <c r="AE888" s="20"/>
      <c r="AF888" s="20"/>
      <c r="AG888" s="20"/>
      <c r="AH888" s="20"/>
      <c r="AI888" s="20"/>
    </row>
    <row r="889" spans="1:35" x14ac:dyDescent="0.2">
      <c r="A889" s="20"/>
      <c r="B889" s="20"/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  <c r="AA889" s="20"/>
      <c r="AB889" s="20"/>
      <c r="AC889" s="20"/>
      <c r="AD889" s="20"/>
      <c r="AE889" s="20"/>
      <c r="AF889" s="20"/>
      <c r="AG889" s="20"/>
      <c r="AH889" s="20"/>
      <c r="AI889" s="20"/>
    </row>
    <row r="890" spans="1:35" x14ac:dyDescent="0.2">
      <c r="A890" s="20"/>
      <c r="B890" s="20"/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  <c r="AA890" s="20"/>
      <c r="AB890" s="20"/>
      <c r="AC890" s="20"/>
      <c r="AD890" s="20"/>
      <c r="AE890" s="20"/>
      <c r="AF890" s="20"/>
      <c r="AG890" s="20"/>
      <c r="AH890" s="20"/>
      <c r="AI890" s="20"/>
    </row>
    <row r="891" spans="1:35" x14ac:dyDescent="0.2">
      <c r="A891" s="20"/>
      <c r="B891" s="20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  <c r="AA891" s="20"/>
      <c r="AB891" s="20"/>
      <c r="AC891" s="20"/>
      <c r="AD891" s="20"/>
      <c r="AE891" s="20"/>
      <c r="AF891" s="20"/>
      <c r="AG891" s="20"/>
      <c r="AH891" s="20"/>
      <c r="AI891" s="20"/>
    </row>
    <row r="892" spans="1:35" x14ac:dyDescent="0.2">
      <c r="A892" s="20"/>
      <c r="B892" s="20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  <c r="AA892" s="20"/>
      <c r="AB892" s="20"/>
      <c r="AC892" s="20"/>
      <c r="AD892" s="20"/>
      <c r="AE892" s="20"/>
      <c r="AF892" s="20"/>
      <c r="AG892" s="20"/>
      <c r="AH892" s="20"/>
      <c r="AI892" s="20"/>
    </row>
    <row r="893" spans="1:35" x14ac:dyDescent="0.2">
      <c r="A893" s="20"/>
      <c r="B893" s="20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  <c r="AA893" s="20"/>
      <c r="AB893" s="20"/>
      <c r="AC893" s="20"/>
      <c r="AD893" s="20"/>
      <c r="AE893" s="20"/>
      <c r="AF893" s="20"/>
      <c r="AG893" s="20"/>
      <c r="AH893" s="20"/>
      <c r="AI893" s="20"/>
    </row>
    <row r="894" spans="1:35" x14ac:dyDescent="0.2">
      <c r="A894" s="20"/>
      <c r="B894" s="20"/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  <c r="AA894" s="20"/>
      <c r="AB894" s="20"/>
      <c r="AC894" s="20"/>
      <c r="AD894" s="20"/>
      <c r="AE894" s="20"/>
      <c r="AF894" s="20"/>
      <c r="AG894" s="20"/>
      <c r="AH894" s="20"/>
      <c r="AI894" s="20"/>
    </row>
    <row r="895" spans="1:35" x14ac:dyDescent="0.2">
      <c r="A895" s="20"/>
      <c r="B895" s="20"/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  <c r="AA895" s="20"/>
      <c r="AB895" s="20"/>
      <c r="AC895" s="20"/>
      <c r="AD895" s="20"/>
      <c r="AE895" s="20"/>
      <c r="AF895" s="20"/>
      <c r="AG895" s="20"/>
      <c r="AH895" s="20"/>
      <c r="AI895" s="20"/>
    </row>
    <row r="896" spans="1:35" x14ac:dyDescent="0.2">
      <c r="A896" s="20"/>
      <c r="B896" s="20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  <c r="AA896" s="20"/>
      <c r="AB896" s="20"/>
      <c r="AC896" s="20"/>
      <c r="AD896" s="20"/>
      <c r="AE896" s="20"/>
      <c r="AF896" s="20"/>
      <c r="AG896" s="20"/>
      <c r="AH896" s="20"/>
      <c r="AI896" s="20"/>
    </row>
    <row r="897" spans="1:35" x14ac:dyDescent="0.2">
      <c r="A897" s="20"/>
      <c r="B897" s="20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  <c r="AA897" s="20"/>
      <c r="AB897" s="20"/>
      <c r="AC897" s="20"/>
      <c r="AD897" s="20"/>
      <c r="AE897" s="20"/>
      <c r="AF897" s="20"/>
      <c r="AG897" s="20"/>
      <c r="AH897" s="20"/>
      <c r="AI897" s="20"/>
    </row>
    <row r="898" spans="1:35" x14ac:dyDescent="0.2">
      <c r="A898" s="20"/>
      <c r="B898" s="20"/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AA898" s="20"/>
      <c r="AB898" s="20"/>
      <c r="AC898" s="20"/>
      <c r="AD898" s="20"/>
      <c r="AE898" s="20"/>
      <c r="AF898" s="20"/>
      <c r="AG898" s="20"/>
      <c r="AH898" s="20"/>
      <c r="AI898" s="20"/>
    </row>
    <row r="899" spans="1:35" x14ac:dyDescent="0.2">
      <c r="A899" s="20"/>
      <c r="B899" s="20"/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AA899" s="20"/>
      <c r="AB899" s="20"/>
      <c r="AC899" s="20"/>
      <c r="AD899" s="20"/>
      <c r="AE899" s="20"/>
      <c r="AF899" s="20"/>
      <c r="AG899" s="20"/>
      <c r="AH899" s="20"/>
      <c r="AI899" s="20"/>
    </row>
    <row r="900" spans="1:35" x14ac:dyDescent="0.2">
      <c r="A900" s="20"/>
      <c r="B900" s="20"/>
      <c r="C900" s="20"/>
      <c r="D900" s="20"/>
      <c r="E900" s="20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  <c r="AA900" s="20"/>
      <c r="AB900" s="20"/>
      <c r="AC900" s="20"/>
      <c r="AD900" s="20"/>
      <c r="AE900" s="20"/>
      <c r="AF900" s="20"/>
      <c r="AG900" s="20"/>
      <c r="AH900" s="20"/>
      <c r="AI900" s="20"/>
    </row>
    <row r="901" spans="1:35" x14ac:dyDescent="0.2">
      <c r="A901" s="20"/>
      <c r="B901" s="20"/>
      <c r="C901" s="20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  <c r="AA901" s="20"/>
      <c r="AB901" s="20"/>
      <c r="AC901" s="20"/>
      <c r="AD901" s="20"/>
      <c r="AE901" s="20"/>
      <c r="AF901" s="20"/>
      <c r="AG901" s="20"/>
      <c r="AH901" s="20"/>
      <c r="AI901" s="20"/>
    </row>
    <row r="902" spans="1:35" x14ac:dyDescent="0.2">
      <c r="A902" s="20"/>
      <c r="B902" s="20"/>
      <c r="C902" s="20"/>
      <c r="D902" s="20"/>
      <c r="E902" s="20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  <c r="AA902" s="20"/>
      <c r="AB902" s="20"/>
      <c r="AC902" s="20"/>
      <c r="AD902" s="20"/>
      <c r="AE902" s="20"/>
      <c r="AF902" s="20"/>
      <c r="AG902" s="20"/>
      <c r="AH902" s="20"/>
      <c r="AI902" s="20"/>
    </row>
    <row r="903" spans="1:35" x14ac:dyDescent="0.2">
      <c r="A903" s="20"/>
      <c r="B903" s="20"/>
      <c r="C903" s="20"/>
      <c r="D903" s="20"/>
      <c r="E903" s="20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  <c r="AA903" s="20"/>
      <c r="AB903" s="20"/>
      <c r="AC903" s="20"/>
      <c r="AD903" s="20"/>
      <c r="AE903" s="20"/>
      <c r="AF903" s="20"/>
      <c r="AG903" s="20"/>
      <c r="AH903" s="20"/>
      <c r="AI903" s="20"/>
    </row>
    <row r="904" spans="1:35" x14ac:dyDescent="0.2">
      <c r="A904" s="20"/>
      <c r="B904" s="20"/>
      <c r="C904" s="20"/>
      <c r="D904" s="20"/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  <c r="AA904" s="20"/>
      <c r="AB904" s="20"/>
      <c r="AC904" s="20"/>
      <c r="AD904" s="20"/>
      <c r="AE904" s="20"/>
      <c r="AF904" s="20"/>
      <c r="AG904" s="20"/>
      <c r="AH904" s="20"/>
      <c r="AI904" s="20"/>
    </row>
    <row r="905" spans="1:35" x14ac:dyDescent="0.2">
      <c r="A905" s="20"/>
      <c r="B905" s="20"/>
      <c r="C905" s="20"/>
      <c r="D905" s="20"/>
      <c r="E905" s="20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  <c r="AA905" s="20"/>
      <c r="AB905" s="20"/>
      <c r="AC905" s="20"/>
      <c r="AD905" s="20"/>
      <c r="AE905" s="20"/>
      <c r="AF905" s="20"/>
      <c r="AG905" s="20"/>
      <c r="AH905" s="20"/>
      <c r="AI905" s="20"/>
    </row>
    <row r="906" spans="1:35" x14ac:dyDescent="0.2">
      <c r="A906" s="20"/>
      <c r="B906" s="20"/>
      <c r="C906" s="20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  <c r="AA906" s="20"/>
      <c r="AB906" s="20"/>
      <c r="AC906" s="20"/>
      <c r="AD906" s="20"/>
      <c r="AE906" s="20"/>
      <c r="AF906" s="20"/>
      <c r="AG906" s="20"/>
      <c r="AH906" s="20"/>
      <c r="AI906" s="20"/>
    </row>
    <row r="907" spans="1:35" x14ac:dyDescent="0.2">
      <c r="A907" s="20"/>
      <c r="B907" s="20"/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  <c r="AA907" s="20"/>
      <c r="AB907" s="20"/>
      <c r="AC907" s="20"/>
      <c r="AD907" s="20"/>
      <c r="AE907" s="20"/>
      <c r="AF907" s="20"/>
      <c r="AG907" s="20"/>
      <c r="AH907" s="20"/>
      <c r="AI907" s="20"/>
    </row>
    <row r="908" spans="1:35" x14ac:dyDescent="0.2">
      <c r="A908" s="20"/>
      <c r="B908" s="20"/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  <c r="AA908" s="20"/>
      <c r="AB908" s="20"/>
      <c r="AC908" s="20"/>
      <c r="AD908" s="20"/>
      <c r="AE908" s="20"/>
      <c r="AF908" s="20"/>
      <c r="AG908" s="20"/>
      <c r="AH908" s="20"/>
      <c r="AI908" s="20"/>
    </row>
    <row r="909" spans="1:35" x14ac:dyDescent="0.2">
      <c r="A909" s="20"/>
      <c r="B909" s="20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  <c r="AA909" s="20"/>
      <c r="AB909" s="20"/>
      <c r="AC909" s="20"/>
      <c r="AD909" s="20"/>
      <c r="AE909" s="20"/>
      <c r="AF909" s="20"/>
      <c r="AG909" s="20"/>
      <c r="AH909" s="20"/>
      <c r="AI909" s="20"/>
    </row>
    <row r="910" spans="1:35" x14ac:dyDescent="0.2">
      <c r="A910" s="20"/>
      <c r="B910" s="20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  <c r="AA910" s="20"/>
      <c r="AB910" s="20"/>
      <c r="AC910" s="20"/>
      <c r="AD910" s="20"/>
      <c r="AE910" s="20"/>
      <c r="AF910" s="20"/>
      <c r="AG910" s="20"/>
      <c r="AH910" s="20"/>
      <c r="AI910" s="20"/>
    </row>
    <row r="911" spans="1:35" x14ac:dyDescent="0.2">
      <c r="A911" s="20"/>
      <c r="B911" s="20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  <c r="AA911" s="20"/>
      <c r="AB911" s="20"/>
      <c r="AC911" s="20"/>
      <c r="AD911" s="20"/>
      <c r="AE911" s="20"/>
      <c r="AF911" s="20"/>
      <c r="AG911" s="20"/>
      <c r="AH911" s="20"/>
      <c r="AI911" s="20"/>
    </row>
    <row r="912" spans="1:35" x14ac:dyDescent="0.2">
      <c r="A912" s="20"/>
      <c r="B912" s="20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  <c r="AA912" s="20"/>
      <c r="AB912" s="20"/>
      <c r="AC912" s="20"/>
      <c r="AD912" s="20"/>
      <c r="AE912" s="20"/>
      <c r="AF912" s="20"/>
      <c r="AG912" s="20"/>
      <c r="AH912" s="20"/>
      <c r="AI912" s="20"/>
    </row>
    <row r="913" spans="1:35" x14ac:dyDescent="0.2">
      <c r="A913" s="20"/>
      <c r="B913" s="20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  <c r="AA913" s="20"/>
      <c r="AB913" s="20"/>
      <c r="AC913" s="20"/>
      <c r="AD913" s="20"/>
      <c r="AE913" s="20"/>
      <c r="AF913" s="20"/>
      <c r="AG913" s="20"/>
      <c r="AH913" s="20"/>
      <c r="AI913" s="20"/>
    </row>
    <row r="914" spans="1:35" x14ac:dyDescent="0.2">
      <c r="A914" s="20"/>
      <c r="B914" s="20"/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  <c r="AA914" s="20"/>
      <c r="AB914" s="20"/>
      <c r="AC914" s="20"/>
      <c r="AD914" s="20"/>
      <c r="AE914" s="20"/>
      <c r="AF914" s="20"/>
      <c r="AG914" s="20"/>
      <c r="AH914" s="20"/>
      <c r="AI914" s="20"/>
    </row>
    <row r="915" spans="1:35" x14ac:dyDescent="0.2">
      <c r="A915" s="20"/>
      <c r="B915" s="20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  <c r="AA915" s="20"/>
      <c r="AB915" s="20"/>
      <c r="AC915" s="20"/>
      <c r="AD915" s="20"/>
      <c r="AE915" s="20"/>
      <c r="AF915" s="20"/>
      <c r="AG915" s="20"/>
      <c r="AH915" s="20"/>
      <c r="AI915" s="20"/>
    </row>
    <row r="916" spans="1:35" x14ac:dyDescent="0.2">
      <c r="A916" s="20"/>
      <c r="B916" s="20"/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  <c r="AA916" s="20"/>
      <c r="AB916" s="20"/>
      <c r="AC916" s="20"/>
      <c r="AD916" s="20"/>
      <c r="AE916" s="20"/>
      <c r="AF916" s="20"/>
      <c r="AG916" s="20"/>
      <c r="AH916" s="20"/>
      <c r="AI916" s="20"/>
    </row>
    <row r="917" spans="1:35" x14ac:dyDescent="0.2">
      <c r="A917" s="20"/>
      <c r="B917" s="20"/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  <c r="AA917" s="20"/>
      <c r="AB917" s="20"/>
      <c r="AC917" s="20"/>
      <c r="AD917" s="20"/>
      <c r="AE917" s="20"/>
      <c r="AF917" s="20"/>
      <c r="AG917" s="20"/>
      <c r="AH917" s="20"/>
      <c r="AI917" s="20"/>
    </row>
    <row r="918" spans="1:35" x14ac:dyDescent="0.2">
      <c r="A918" s="20"/>
      <c r="B918" s="20"/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  <c r="AA918" s="20"/>
      <c r="AB918" s="20"/>
      <c r="AC918" s="20"/>
      <c r="AD918" s="20"/>
      <c r="AE918" s="20"/>
      <c r="AF918" s="20"/>
      <c r="AG918" s="20"/>
      <c r="AH918" s="20"/>
      <c r="AI918" s="20"/>
    </row>
    <row r="919" spans="1:35" x14ac:dyDescent="0.2">
      <c r="A919" s="20"/>
      <c r="B919" s="20"/>
      <c r="C919" s="20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  <c r="AA919" s="20"/>
      <c r="AB919" s="20"/>
      <c r="AC919" s="20"/>
      <c r="AD919" s="20"/>
      <c r="AE919" s="20"/>
      <c r="AF919" s="20"/>
      <c r="AG919" s="20"/>
      <c r="AH919" s="20"/>
      <c r="AI919" s="20"/>
    </row>
    <row r="920" spans="1:35" x14ac:dyDescent="0.2">
      <c r="A920" s="20"/>
      <c r="B920" s="2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  <c r="AA920" s="20"/>
      <c r="AB920" s="20"/>
      <c r="AC920" s="20"/>
      <c r="AD920" s="20"/>
      <c r="AE920" s="20"/>
      <c r="AF920" s="20"/>
      <c r="AG920" s="20"/>
      <c r="AH920" s="20"/>
      <c r="AI920" s="20"/>
    </row>
    <row r="921" spans="1:35" x14ac:dyDescent="0.2">
      <c r="A921" s="20"/>
      <c r="B921" s="20"/>
      <c r="C921" s="20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  <c r="AA921" s="20"/>
      <c r="AB921" s="20"/>
      <c r="AC921" s="20"/>
      <c r="AD921" s="20"/>
      <c r="AE921" s="20"/>
      <c r="AF921" s="20"/>
      <c r="AG921" s="20"/>
      <c r="AH921" s="20"/>
      <c r="AI921" s="20"/>
    </row>
    <row r="922" spans="1:35" x14ac:dyDescent="0.2">
      <c r="A922" s="20"/>
      <c r="B922" s="20"/>
      <c r="C922" s="20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  <c r="AA922" s="20"/>
      <c r="AB922" s="20"/>
      <c r="AC922" s="20"/>
      <c r="AD922" s="20"/>
      <c r="AE922" s="20"/>
      <c r="AF922" s="20"/>
      <c r="AG922" s="20"/>
      <c r="AH922" s="20"/>
      <c r="AI922" s="20"/>
    </row>
    <row r="923" spans="1:35" x14ac:dyDescent="0.2">
      <c r="A923" s="20"/>
      <c r="B923" s="20"/>
      <c r="C923" s="20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  <c r="AA923" s="20"/>
      <c r="AB923" s="20"/>
      <c r="AC923" s="20"/>
      <c r="AD923" s="20"/>
      <c r="AE923" s="20"/>
      <c r="AF923" s="20"/>
      <c r="AG923" s="20"/>
      <c r="AH923" s="20"/>
      <c r="AI923" s="20"/>
    </row>
    <row r="924" spans="1:35" x14ac:dyDescent="0.2">
      <c r="A924" s="20"/>
      <c r="B924" s="20"/>
      <c r="C924" s="20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  <c r="AA924" s="20"/>
      <c r="AB924" s="20"/>
      <c r="AC924" s="20"/>
      <c r="AD924" s="20"/>
      <c r="AE924" s="20"/>
      <c r="AF924" s="20"/>
      <c r="AG924" s="20"/>
      <c r="AH924" s="20"/>
      <c r="AI924" s="20"/>
    </row>
    <row r="925" spans="1:35" x14ac:dyDescent="0.2">
      <c r="A925" s="20"/>
      <c r="B925" s="20"/>
      <c r="C925" s="20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  <c r="AA925" s="20"/>
      <c r="AB925" s="20"/>
      <c r="AC925" s="20"/>
      <c r="AD925" s="20"/>
      <c r="AE925" s="20"/>
      <c r="AF925" s="20"/>
      <c r="AG925" s="20"/>
      <c r="AH925" s="20"/>
      <c r="AI925" s="20"/>
    </row>
    <row r="926" spans="1:35" x14ac:dyDescent="0.2">
      <c r="A926" s="20"/>
      <c r="B926" s="20"/>
      <c r="C926" s="20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  <c r="AC926" s="20"/>
      <c r="AD926" s="20"/>
      <c r="AE926" s="20"/>
      <c r="AF926" s="20"/>
      <c r="AG926" s="20"/>
      <c r="AH926" s="20"/>
      <c r="AI926" s="20"/>
    </row>
    <row r="927" spans="1:35" x14ac:dyDescent="0.2">
      <c r="A927" s="20"/>
      <c r="B927" s="20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  <c r="AA927" s="20"/>
      <c r="AB927" s="20"/>
      <c r="AC927" s="20"/>
      <c r="AD927" s="20"/>
      <c r="AE927" s="20"/>
      <c r="AF927" s="20"/>
      <c r="AG927" s="20"/>
      <c r="AH927" s="20"/>
      <c r="AI927" s="20"/>
    </row>
    <row r="928" spans="1:35" x14ac:dyDescent="0.2">
      <c r="A928" s="20"/>
      <c r="B928" s="20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  <c r="AA928" s="20"/>
      <c r="AB928" s="20"/>
      <c r="AC928" s="20"/>
      <c r="AD928" s="20"/>
      <c r="AE928" s="20"/>
      <c r="AF928" s="20"/>
      <c r="AG928" s="20"/>
      <c r="AH928" s="20"/>
      <c r="AI928" s="20"/>
    </row>
    <row r="929" spans="1:35" x14ac:dyDescent="0.2">
      <c r="A929" s="20"/>
      <c r="B929" s="20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  <c r="AA929" s="20"/>
      <c r="AB929" s="20"/>
      <c r="AC929" s="20"/>
      <c r="AD929" s="20"/>
      <c r="AE929" s="20"/>
      <c r="AF929" s="20"/>
      <c r="AG929" s="20"/>
      <c r="AH929" s="20"/>
      <c r="AI929" s="20"/>
    </row>
    <row r="930" spans="1:35" x14ac:dyDescent="0.2">
      <c r="A930" s="20"/>
      <c r="B930" s="20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  <c r="AC930" s="20"/>
      <c r="AD930" s="20"/>
      <c r="AE930" s="20"/>
      <c r="AF930" s="20"/>
      <c r="AG930" s="20"/>
      <c r="AH930" s="20"/>
      <c r="AI930" s="20"/>
    </row>
    <row r="931" spans="1:35" x14ac:dyDescent="0.2">
      <c r="A931" s="20"/>
      <c r="B931" s="20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  <c r="AC931" s="20"/>
      <c r="AD931" s="20"/>
      <c r="AE931" s="20"/>
      <c r="AF931" s="20"/>
      <c r="AG931" s="20"/>
      <c r="AH931" s="20"/>
      <c r="AI931" s="20"/>
    </row>
    <row r="932" spans="1:35" x14ac:dyDescent="0.2">
      <c r="A932" s="20"/>
      <c r="B932" s="20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  <c r="AD932" s="20"/>
      <c r="AE932" s="20"/>
      <c r="AF932" s="20"/>
      <c r="AG932" s="20"/>
      <c r="AH932" s="20"/>
      <c r="AI932" s="20"/>
    </row>
    <row r="933" spans="1:35" x14ac:dyDescent="0.2">
      <c r="A933" s="20"/>
      <c r="B933" s="20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  <c r="AA933" s="20"/>
      <c r="AB933" s="20"/>
      <c r="AC933" s="20"/>
      <c r="AD933" s="20"/>
      <c r="AE933" s="20"/>
      <c r="AF933" s="20"/>
      <c r="AG933" s="20"/>
      <c r="AH933" s="20"/>
      <c r="AI933" s="20"/>
    </row>
    <row r="934" spans="1:35" x14ac:dyDescent="0.2">
      <c r="A934" s="20"/>
      <c r="B934" s="20"/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AB934" s="20"/>
      <c r="AC934" s="20"/>
      <c r="AD934" s="20"/>
      <c r="AE934" s="20"/>
      <c r="AF934" s="20"/>
      <c r="AG934" s="20"/>
      <c r="AH934" s="20"/>
      <c r="AI934" s="20"/>
    </row>
    <row r="935" spans="1:35" x14ac:dyDescent="0.2">
      <c r="A935" s="20"/>
      <c r="B935" s="20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  <c r="AA935" s="20"/>
      <c r="AB935" s="20"/>
      <c r="AC935" s="20"/>
      <c r="AD935" s="20"/>
      <c r="AE935" s="20"/>
      <c r="AF935" s="20"/>
      <c r="AG935" s="20"/>
      <c r="AH935" s="20"/>
      <c r="AI935" s="20"/>
    </row>
    <row r="936" spans="1:35" x14ac:dyDescent="0.2">
      <c r="A936" s="20"/>
      <c r="B936" s="20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  <c r="AA936" s="20"/>
      <c r="AB936" s="20"/>
      <c r="AC936" s="20"/>
      <c r="AD936" s="20"/>
      <c r="AE936" s="20"/>
      <c r="AF936" s="20"/>
      <c r="AG936" s="20"/>
      <c r="AH936" s="20"/>
      <c r="AI936" s="20"/>
    </row>
    <row r="937" spans="1:35" x14ac:dyDescent="0.2">
      <c r="A937" s="20"/>
      <c r="B937" s="20"/>
      <c r="C937" s="20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  <c r="AA937" s="20"/>
      <c r="AB937" s="20"/>
      <c r="AC937" s="20"/>
      <c r="AD937" s="20"/>
      <c r="AE937" s="20"/>
      <c r="AF937" s="20"/>
      <c r="AG937" s="20"/>
      <c r="AH937" s="20"/>
      <c r="AI937" s="20"/>
    </row>
    <row r="938" spans="1:35" x14ac:dyDescent="0.2">
      <c r="A938" s="20"/>
      <c r="B938" s="20"/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  <c r="AA938" s="20"/>
      <c r="AB938" s="20"/>
      <c r="AC938" s="20"/>
      <c r="AD938" s="20"/>
      <c r="AE938" s="20"/>
      <c r="AF938" s="20"/>
      <c r="AG938" s="20"/>
      <c r="AH938" s="20"/>
      <c r="AI938" s="20"/>
    </row>
    <row r="939" spans="1:35" x14ac:dyDescent="0.2">
      <c r="A939" s="20"/>
      <c r="B939" s="20"/>
      <c r="C939" s="20"/>
      <c r="D939" s="20"/>
      <c r="E939" s="20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  <c r="AA939" s="20"/>
      <c r="AB939" s="20"/>
      <c r="AC939" s="20"/>
      <c r="AD939" s="20"/>
      <c r="AE939" s="20"/>
      <c r="AF939" s="20"/>
      <c r="AG939" s="20"/>
      <c r="AH939" s="20"/>
      <c r="AI939" s="20"/>
    </row>
    <row r="940" spans="1:35" x14ac:dyDescent="0.2">
      <c r="A940" s="20"/>
      <c r="B940" s="20"/>
      <c r="C940" s="20"/>
      <c r="D940" s="20"/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  <c r="AA940" s="20"/>
      <c r="AB940" s="20"/>
      <c r="AC940" s="20"/>
      <c r="AD940" s="20"/>
      <c r="AE940" s="20"/>
      <c r="AF940" s="20"/>
      <c r="AG940" s="20"/>
      <c r="AH940" s="20"/>
      <c r="AI940" s="20"/>
    </row>
    <row r="941" spans="1:35" x14ac:dyDescent="0.2">
      <c r="A941" s="20"/>
      <c r="B941" s="20"/>
      <c r="C941" s="20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  <c r="AA941" s="20"/>
      <c r="AB941" s="20"/>
      <c r="AC941" s="20"/>
      <c r="AD941" s="20"/>
      <c r="AE941" s="20"/>
      <c r="AF941" s="20"/>
      <c r="AG941" s="20"/>
      <c r="AH941" s="20"/>
      <c r="AI941" s="20"/>
    </row>
    <row r="942" spans="1:35" x14ac:dyDescent="0.2">
      <c r="A942" s="20"/>
      <c r="B942" s="20"/>
      <c r="C942" s="20"/>
      <c r="D942" s="20"/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  <c r="AA942" s="20"/>
      <c r="AB942" s="20"/>
      <c r="AC942" s="20"/>
      <c r="AD942" s="20"/>
      <c r="AE942" s="20"/>
      <c r="AF942" s="20"/>
      <c r="AG942" s="20"/>
      <c r="AH942" s="20"/>
      <c r="AI942" s="20"/>
    </row>
    <row r="943" spans="1:35" x14ac:dyDescent="0.2">
      <c r="A943" s="20"/>
      <c r="B943" s="20"/>
      <c r="C943" s="20"/>
      <c r="D943" s="20"/>
      <c r="E943" s="20"/>
      <c r="F943" s="20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  <c r="AA943" s="20"/>
      <c r="AB943" s="20"/>
      <c r="AC943" s="20"/>
      <c r="AD943" s="20"/>
      <c r="AE943" s="20"/>
      <c r="AF943" s="20"/>
      <c r="AG943" s="20"/>
      <c r="AH943" s="20"/>
      <c r="AI943" s="20"/>
    </row>
    <row r="944" spans="1:35" x14ac:dyDescent="0.2">
      <c r="A944" s="20"/>
      <c r="B944" s="20"/>
      <c r="C944" s="20"/>
      <c r="D944" s="20"/>
      <c r="E944" s="20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  <c r="AA944" s="20"/>
      <c r="AB944" s="20"/>
      <c r="AC944" s="20"/>
      <c r="AD944" s="20"/>
      <c r="AE944" s="20"/>
      <c r="AF944" s="20"/>
      <c r="AG944" s="20"/>
      <c r="AH944" s="20"/>
      <c r="AI944" s="20"/>
    </row>
    <row r="945" spans="1:35" x14ac:dyDescent="0.2">
      <c r="A945" s="20"/>
      <c r="B945" s="20"/>
      <c r="C945" s="20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  <c r="AA945" s="20"/>
      <c r="AB945" s="20"/>
      <c r="AC945" s="20"/>
      <c r="AD945" s="20"/>
      <c r="AE945" s="20"/>
      <c r="AF945" s="20"/>
      <c r="AG945" s="20"/>
      <c r="AH945" s="20"/>
      <c r="AI945" s="20"/>
    </row>
    <row r="946" spans="1:35" x14ac:dyDescent="0.2">
      <c r="A946" s="20"/>
      <c r="B946" s="20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  <c r="AA946" s="20"/>
      <c r="AB946" s="20"/>
      <c r="AC946" s="20"/>
      <c r="AD946" s="20"/>
      <c r="AE946" s="20"/>
      <c r="AF946" s="20"/>
      <c r="AG946" s="20"/>
      <c r="AH946" s="20"/>
      <c r="AI946" s="20"/>
    </row>
    <row r="947" spans="1:35" x14ac:dyDescent="0.2">
      <c r="A947" s="20"/>
      <c r="B947" s="20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  <c r="AA947" s="20"/>
      <c r="AB947" s="20"/>
      <c r="AC947" s="20"/>
      <c r="AD947" s="20"/>
      <c r="AE947" s="20"/>
      <c r="AF947" s="20"/>
      <c r="AG947" s="20"/>
      <c r="AH947" s="20"/>
      <c r="AI947" s="20"/>
    </row>
    <row r="948" spans="1:35" x14ac:dyDescent="0.2">
      <c r="A948" s="20"/>
      <c r="B948" s="20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  <c r="AA948" s="20"/>
      <c r="AB948" s="20"/>
      <c r="AC948" s="20"/>
      <c r="AD948" s="20"/>
      <c r="AE948" s="20"/>
      <c r="AF948" s="20"/>
      <c r="AG948" s="20"/>
      <c r="AH948" s="20"/>
      <c r="AI948" s="20"/>
    </row>
  </sheetData>
  <phoneticPr fontId="28" type="noConversion"/>
  <pageMargins left="0.75" right="0.75" top="1" bottom="1" header="0.5" footer="0.5"/>
  <headerFooter alignWithMargins="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indexed="45"/>
  </sheetPr>
  <dimension ref="A1:D140"/>
  <sheetViews>
    <sheetView workbookViewId="0">
      <selection activeCell="A11" sqref="A11:D140"/>
    </sheetView>
  </sheetViews>
  <sheetFormatPr defaultRowHeight="12.75" x14ac:dyDescent="0.2"/>
  <cols>
    <col min="1" max="1" width="18.42578125" customWidth="1"/>
  </cols>
  <sheetData>
    <row r="1" spans="1:4" ht="18" x14ac:dyDescent="0.25">
      <c r="A1" s="102" t="s">
        <v>259</v>
      </c>
    </row>
    <row r="11" spans="1:4" x14ac:dyDescent="0.2">
      <c r="A11" t="s">
        <v>217</v>
      </c>
      <c r="B11" s="5" t="s">
        <v>83</v>
      </c>
      <c r="C11" s="10">
        <v>29051.314999999999</v>
      </c>
      <c r="D11" s="10" t="s">
        <v>216</v>
      </c>
    </row>
    <row r="12" spans="1:4" x14ac:dyDescent="0.2">
      <c r="A12" t="s">
        <v>217</v>
      </c>
      <c r="B12" s="5" t="s">
        <v>84</v>
      </c>
      <c r="C12" s="10">
        <v>29399.292000000001</v>
      </c>
      <c r="D12" s="10" t="s">
        <v>216</v>
      </c>
    </row>
    <row r="13" spans="1:4" x14ac:dyDescent="0.2">
      <c r="A13" t="s">
        <v>219</v>
      </c>
      <c r="B13" s="5" t="s">
        <v>83</v>
      </c>
      <c r="C13" s="10">
        <v>31173.404999999999</v>
      </c>
      <c r="D13" s="10" t="s">
        <v>216</v>
      </c>
    </row>
    <row r="14" spans="1:4" x14ac:dyDescent="0.2">
      <c r="A14" t="s">
        <v>219</v>
      </c>
      <c r="B14" s="5" t="s">
        <v>83</v>
      </c>
      <c r="C14" s="10">
        <v>31174.421999999999</v>
      </c>
      <c r="D14" s="10" t="s">
        <v>216</v>
      </c>
    </row>
    <row r="15" spans="1:4" x14ac:dyDescent="0.2">
      <c r="A15" t="s">
        <v>219</v>
      </c>
      <c r="B15" s="5" t="s">
        <v>83</v>
      </c>
      <c r="C15" s="10">
        <v>31176.492999999999</v>
      </c>
      <c r="D15" s="10" t="s">
        <v>216</v>
      </c>
    </row>
    <row r="16" spans="1:4" x14ac:dyDescent="0.2">
      <c r="A16" t="s">
        <v>219</v>
      </c>
      <c r="B16" s="5" t="s">
        <v>84</v>
      </c>
      <c r="C16" s="10">
        <v>31177.334999999999</v>
      </c>
      <c r="D16" s="10" t="s">
        <v>216</v>
      </c>
    </row>
    <row r="17" spans="1:4" x14ac:dyDescent="0.2">
      <c r="A17" t="s">
        <v>219</v>
      </c>
      <c r="B17" s="5" t="s">
        <v>84</v>
      </c>
      <c r="C17" s="10">
        <v>31178.376</v>
      </c>
      <c r="D17" s="10" t="s">
        <v>216</v>
      </c>
    </row>
    <row r="18" spans="1:4" x14ac:dyDescent="0.2">
      <c r="A18" t="s">
        <v>219</v>
      </c>
      <c r="B18" s="5" t="s">
        <v>84</v>
      </c>
      <c r="C18" s="10">
        <v>31180.428</v>
      </c>
      <c r="D18" s="10" t="s">
        <v>216</v>
      </c>
    </row>
    <row r="19" spans="1:4" x14ac:dyDescent="0.2">
      <c r="A19" t="s">
        <v>219</v>
      </c>
      <c r="B19" s="5" t="s">
        <v>83</v>
      </c>
      <c r="C19" s="10">
        <v>31194.280999999999</v>
      </c>
      <c r="D19" s="10" t="s">
        <v>216</v>
      </c>
    </row>
    <row r="20" spans="1:4" x14ac:dyDescent="0.2">
      <c r="A20" t="s">
        <v>219</v>
      </c>
      <c r="B20" s="5" t="s">
        <v>83</v>
      </c>
      <c r="C20" s="10">
        <v>31206.267</v>
      </c>
      <c r="D20" s="10" t="s">
        <v>216</v>
      </c>
    </row>
    <row r="21" spans="1:4" x14ac:dyDescent="0.2">
      <c r="A21" t="s">
        <v>219</v>
      </c>
      <c r="B21" s="5" t="s">
        <v>83</v>
      </c>
      <c r="C21" s="10">
        <v>31212.432000000001</v>
      </c>
      <c r="D21" s="10" t="s">
        <v>216</v>
      </c>
    </row>
    <row r="22" spans="1:4" x14ac:dyDescent="0.2">
      <c r="A22" t="s">
        <v>219</v>
      </c>
      <c r="B22" s="5" t="s">
        <v>84</v>
      </c>
      <c r="C22" s="10">
        <v>31213.29</v>
      </c>
      <c r="D22" s="10" t="s">
        <v>216</v>
      </c>
    </row>
    <row r="23" spans="1:4" x14ac:dyDescent="0.2">
      <c r="A23" t="s">
        <v>219</v>
      </c>
      <c r="B23" s="5" t="s">
        <v>83</v>
      </c>
      <c r="C23" s="10">
        <v>31244.27</v>
      </c>
      <c r="D23" s="10" t="s">
        <v>216</v>
      </c>
    </row>
    <row r="24" spans="1:4" x14ac:dyDescent="0.2">
      <c r="A24" t="s">
        <v>219</v>
      </c>
      <c r="B24" s="5" t="s">
        <v>83</v>
      </c>
      <c r="C24" s="10">
        <v>31245.3</v>
      </c>
      <c r="D24" s="10" t="s">
        <v>216</v>
      </c>
    </row>
    <row r="25" spans="1:4" x14ac:dyDescent="0.2">
      <c r="A25" t="s">
        <v>219</v>
      </c>
      <c r="B25" s="5" t="s">
        <v>83</v>
      </c>
      <c r="C25" s="10">
        <v>31269.267</v>
      </c>
      <c r="D25" s="10" t="s">
        <v>216</v>
      </c>
    </row>
    <row r="26" spans="1:4" x14ac:dyDescent="0.2">
      <c r="A26" t="s">
        <v>219</v>
      </c>
      <c r="B26" s="5" t="s">
        <v>83</v>
      </c>
      <c r="C26" s="10">
        <v>31270.286</v>
      </c>
      <c r="D26" s="10" t="s">
        <v>216</v>
      </c>
    </row>
    <row r="27" spans="1:4" x14ac:dyDescent="0.2">
      <c r="A27" t="s">
        <v>219</v>
      </c>
      <c r="B27" s="5" t="s">
        <v>84</v>
      </c>
      <c r="C27" s="10">
        <v>31275.244999999999</v>
      </c>
      <c r="D27" s="10" t="s">
        <v>216</v>
      </c>
    </row>
    <row r="28" spans="1:4" x14ac:dyDescent="0.2">
      <c r="A28" t="s">
        <v>220</v>
      </c>
      <c r="B28" s="5" t="s">
        <v>83</v>
      </c>
      <c r="C28" s="10">
        <v>36339.434000000001</v>
      </c>
      <c r="D28" s="10" t="s">
        <v>216</v>
      </c>
    </row>
    <row r="29" spans="1:4" x14ac:dyDescent="0.2">
      <c r="A29" t="s">
        <v>221</v>
      </c>
      <c r="B29" s="5" t="s">
        <v>83</v>
      </c>
      <c r="C29" s="10">
        <v>36631.421999999999</v>
      </c>
      <c r="D29" s="10" t="s">
        <v>216</v>
      </c>
    </row>
    <row r="30" spans="1:4" x14ac:dyDescent="0.2">
      <c r="A30" t="s">
        <v>222</v>
      </c>
      <c r="B30" s="5" t="s">
        <v>83</v>
      </c>
      <c r="C30" s="10">
        <v>36672.497000000003</v>
      </c>
      <c r="D30" s="10" t="s">
        <v>44</v>
      </c>
    </row>
    <row r="31" spans="1:4" x14ac:dyDescent="0.2">
      <c r="A31" t="s">
        <v>222</v>
      </c>
      <c r="B31" s="5" t="s">
        <v>83</v>
      </c>
      <c r="C31" s="10">
        <v>37016.519</v>
      </c>
      <c r="D31" s="10" t="s">
        <v>44</v>
      </c>
    </row>
    <row r="32" spans="1:4" x14ac:dyDescent="0.2">
      <c r="A32" t="s">
        <v>222</v>
      </c>
      <c r="B32" s="5" t="s">
        <v>83</v>
      </c>
      <c r="C32" s="10">
        <v>37076.47</v>
      </c>
      <c r="D32" s="10" t="s">
        <v>44</v>
      </c>
    </row>
    <row r="33" spans="1:4" x14ac:dyDescent="0.2">
      <c r="A33" t="s">
        <v>223</v>
      </c>
      <c r="B33" s="5" t="s">
        <v>83</v>
      </c>
      <c r="C33" s="10">
        <v>41090.857400000001</v>
      </c>
      <c r="D33" s="10" t="s">
        <v>258</v>
      </c>
    </row>
    <row r="34" spans="1:4" x14ac:dyDescent="0.2">
      <c r="A34" t="s">
        <v>223</v>
      </c>
      <c r="B34" s="5" t="s">
        <v>84</v>
      </c>
      <c r="C34" s="10">
        <v>41091.7137</v>
      </c>
      <c r="D34" s="10" t="s">
        <v>258</v>
      </c>
    </row>
    <row r="35" spans="1:4" x14ac:dyDescent="0.2">
      <c r="A35" t="s">
        <v>223</v>
      </c>
      <c r="B35" s="5" t="s">
        <v>83</v>
      </c>
      <c r="C35" s="10">
        <v>41091.883999999998</v>
      </c>
      <c r="D35" s="10" t="s">
        <v>258</v>
      </c>
    </row>
    <row r="36" spans="1:4" x14ac:dyDescent="0.2">
      <c r="A36" t="s">
        <v>33</v>
      </c>
      <c r="B36" s="5" t="s">
        <v>84</v>
      </c>
      <c r="C36" s="10">
        <v>42528.451999999997</v>
      </c>
      <c r="D36" s="10" t="s">
        <v>216</v>
      </c>
    </row>
    <row r="37" spans="1:4" x14ac:dyDescent="0.2">
      <c r="A37" t="s">
        <v>33</v>
      </c>
      <c r="B37" s="5" t="s">
        <v>84</v>
      </c>
      <c r="C37" s="10">
        <v>42529.466999999997</v>
      </c>
      <c r="D37" s="10" t="s">
        <v>216</v>
      </c>
    </row>
    <row r="38" spans="1:4" x14ac:dyDescent="0.2">
      <c r="A38" t="s">
        <v>224</v>
      </c>
      <c r="B38" s="5" t="s">
        <v>83</v>
      </c>
      <c r="C38" s="10">
        <v>42620.362000000001</v>
      </c>
      <c r="D38" s="10" t="s">
        <v>216</v>
      </c>
    </row>
    <row r="39" spans="1:4" x14ac:dyDescent="0.2">
      <c r="A39" t="s">
        <v>224</v>
      </c>
      <c r="B39" s="5" t="s">
        <v>83</v>
      </c>
      <c r="C39" s="10">
        <v>42621.373</v>
      </c>
      <c r="D39" s="10" t="s">
        <v>216</v>
      </c>
    </row>
    <row r="40" spans="1:4" x14ac:dyDescent="0.2">
      <c r="A40" t="s">
        <v>225</v>
      </c>
      <c r="B40" s="5" t="s">
        <v>83</v>
      </c>
      <c r="C40" s="10">
        <v>43358.39</v>
      </c>
      <c r="D40" s="10" t="s">
        <v>216</v>
      </c>
    </row>
    <row r="41" spans="1:4" x14ac:dyDescent="0.2">
      <c r="A41" t="s">
        <v>226</v>
      </c>
      <c r="B41" s="5" t="s">
        <v>84</v>
      </c>
      <c r="C41" s="10">
        <v>44343.4</v>
      </c>
      <c r="D41" s="10" t="s">
        <v>216</v>
      </c>
    </row>
    <row r="42" spans="1:4" x14ac:dyDescent="0.2">
      <c r="A42" t="s">
        <v>227</v>
      </c>
      <c r="B42" s="5" t="s">
        <v>83</v>
      </c>
      <c r="C42" s="10">
        <v>45441.4</v>
      </c>
      <c r="D42" s="10" t="s">
        <v>44</v>
      </c>
    </row>
    <row r="43" spans="1:4" x14ac:dyDescent="0.2">
      <c r="A43" t="s">
        <v>227</v>
      </c>
      <c r="B43" s="5" t="s">
        <v>84</v>
      </c>
      <c r="C43" s="10">
        <v>45441.574999999997</v>
      </c>
      <c r="D43" s="10" t="s">
        <v>44</v>
      </c>
    </row>
    <row r="44" spans="1:4" x14ac:dyDescent="0.2">
      <c r="A44" t="s">
        <v>228</v>
      </c>
      <c r="B44" s="5" t="s">
        <v>84</v>
      </c>
      <c r="C44" s="10">
        <v>45474.434399999998</v>
      </c>
      <c r="D44" s="10" t="s">
        <v>258</v>
      </c>
    </row>
    <row r="45" spans="1:4" x14ac:dyDescent="0.2">
      <c r="A45" t="s">
        <v>228</v>
      </c>
      <c r="B45" s="5" t="s">
        <v>84</v>
      </c>
      <c r="C45" s="10">
        <v>45474.436399999999</v>
      </c>
      <c r="D45" s="10" t="s">
        <v>258</v>
      </c>
    </row>
    <row r="46" spans="1:4" x14ac:dyDescent="0.2">
      <c r="A46" t="s">
        <v>227</v>
      </c>
      <c r="B46" s="5" t="s">
        <v>83</v>
      </c>
      <c r="C46" s="10">
        <v>45492.387000000002</v>
      </c>
      <c r="D46" s="10" t="s">
        <v>44</v>
      </c>
    </row>
    <row r="47" spans="1:4" x14ac:dyDescent="0.2">
      <c r="A47" t="s">
        <v>227</v>
      </c>
      <c r="B47" s="5" t="s">
        <v>83</v>
      </c>
      <c r="C47" s="10">
        <v>45494.442999999999</v>
      </c>
      <c r="D47" s="10" t="s">
        <v>44</v>
      </c>
    </row>
    <row r="48" spans="1:4" x14ac:dyDescent="0.2">
      <c r="A48" t="s">
        <v>229</v>
      </c>
      <c r="B48" s="5" t="s">
        <v>83</v>
      </c>
      <c r="C48" s="10">
        <v>45494.453000000001</v>
      </c>
      <c r="D48" s="10" t="s">
        <v>44</v>
      </c>
    </row>
    <row r="49" spans="1:4" x14ac:dyDescent="0.2">
      <c r="A49" t="s">
        <v>227</v>
      </c>
      <c r="B49" s="5" t="s">
        <v>83</v>
      </c>
      <c r="C49" s="10">
        <v>45494.463000000003</v>
      </c>
      <c r="D49" s="10" t="s">
        <v>44</v>
      </c>
    </row>
    <row r="50" spans="1:4" x14ac:dyDescent="0.2">
      <c r="A50" t="s">
        <v>227</v>
      </c>
      <c r="B50" s="5" t="s">
        <v>83</v>
      </c>
      <c r="C50" s="10">
        <v>45740.586000000003</v>
      </c>
      <c r="D50" s="10" t="s">
        <v>216</v>
      </c>
    </row>
    <row r="51" spans="1:4" x14ac:dyDescent="0.2">
      <c r="A51" t="s">
        <v>227</v>
      </c>
      <c r="B51" s="5" t="s">
        <v>83</v>
      </c>
      <c r="C51" s="10">
        <v>45742.642999999996</v>
      </c>
      <c r="D51" s="10" t="s">
        <v>216</v>
      </c>
    </row>
    <row r="52" spans="1:4" x14ac:dyDescent="0.2">
      <c r="A52" t="s">
        <v>227</v>
      </c>
      <c r="B52" s="5" t="s">
        <v>83</v>
      </c>
      <c r="C52" s="10">
        <v>45808.362000000001</v>
      </c>
      <c r="D52" s="10" t="s">
        <v>44</v>
      </c>
    </row>
    <row r="53" spans="1:4" x14ac:dyDescent="0.2">
      <c r="A53" t="s">
        <v>227</v>
      </c>
      <c r="B53" s="5" t="s">
        <v>83</v>
      </c>
      <c r="C53" s="10">
        <v>45808.368000000002</v>
      </c>
      <c r="D53" s="10" t="s">
        <v>44</v>
      </c>
    </row>
    <row r="54" spans="1:4" x14ac:dyDescent="0.2">
      <c r="A54" t="s">
        <v>227</v>
      </c>
      <c r="B54" s="5" t="s">
        <v>83</v>
      </c>
      <c r="C54" s="10">
        <v>45809.387000000002</v>
      </c>
      <c r="D54" s="10" t="s">
        <v>44</v>
      </c>
    </row>
    <row r="55" spans="1:4" x14ac:dyDescent="0.2">
      <c r="A55" t="s">
        <v>227</v>
      </c>
      <c r="B55" s="5" t="s">
        <v>83</v>
      </c>
      <c r="C55" s="10">
        <v>45809.387000000002</v>
      </c>
      <c r="D55" s="10" t="s">
        <v>44</v>
      </c>
    </row>
    <row r="56" spans="1:4" x14ac:dyDescent="0.2">
      <c r="A56" t="s">
        <v>230</v>
      </c>
      <c r="B56" s="5" t="s">
        <v>84</v>
      </c>
      <c r="C56" s="10">
        <v>45814.366000000002</v>
      </c>
      <c r="D56" s="10" t="s">
        <v>216</v>
      </c>
    </row>
    <row r="57" spans="1:4" x14ac:dyDescent="0.2">
      <c r="A57" t="s">
        <v>229</v>
      </c>
      <c r="B57" s="5" t="s">
        <v>83</v>
      </c>
      <c r="C57" s="10">
        <v>45816.578999999998</v>
      </c>
      <c r="D57" s="10" t="s">
        <v>44</v>
      </c>
    </row>
    <row r="58" spans="1:4" x14ac:dyDescent="0.2">
      <c r="A58" t="s">
        <v>231</v>
      </c>
      <c r="B58" s="5" t="s">
        <v>83</v>
      </c>
      <c r="C58" s="10">
        <v>46915.421999999999</v>
      </c>
      <c r="D58" s="10" t="s">
        <v>44</v>
      </c>
    </row>
    <row r="59" spans="1:4" x14ac:dyDescent="0.2">
      <c r="A59" t="s">
        <v>232</v>
      </c>
      <c r="B59" s="5" t="s">
        <v>83</v>
      </c>
      <c r="C59" s="10">
        <v>46952.398999999998</v>
      </c>
      <c r="D59" s="10" t="s">
        <v>216</v>
      </c>
    </row>
    <row r="60" spans="1:4" x14ac:dyDescent="0.2">
      <c r="A60" t="s">
        <v>232</v>
      </c>
      <c r="B60" s="5" t="s">
        <v>83</v>
      </c>
      <c r="C60" s="10">
        <v>46962.317000000003</v>
      </c>
      <c r="D60" s="10" t="s">
        <v>216</v>
      </c>
    </row>
    <row r="61" spans="1:4" x14ac:dyDescent="0.2">
      <c r="A61" t="s">
        <v>232</v>
      </c>
      <c r="B61" s="5" t="s">
        <v>83</v>
      </c>
      <c r="C61" s="10">
        <v>46963.358999999997</v>
      </c>
      <c r="D61" s="10" t="s">
        <v>216</v>
      </c>
    </row>
    <row r="62" spans="1:4" x14ac:dyDescent="0.2">
      <c r="A62" t="s">
        <v>232</v>
      </c>
      <c r="B62" s="5" t="s">
        <v>83</v>
      </c>
      <c r="C62" s="10">
        <v>46964.374000000003</v>
      </c>
      <c r="D62" s="10" t="s">
        <v>216</v>
      </c>
    </row>
    <row r="63" spans="1:4" x14ac:dyDescent="0.2">
      <c r="A63" t="s">
        <v>233</v>
      </c>
      <c r="B63" s="5" t="s">
        <v>83</v>
      </c>
      <c r="C63" s="10">
        <v>47271.442000000003</v>
      </c>
      <c r="D63" s="10" t="s">
        <v>216</v>
      </c>
    </row>
    <row r="64" spans="1:4" x14ac:dyDescent="0.2">
      <c r="A64" t="s">
        <v>234</v>
      </c>
      <c r="B64" s="5" t="s">
        <v>84</v>
      </c>
      <c r="C64" s="10">
        <v>47276.398800000003</v>
      </c>
      <c r="D64" s="10" t="s">
        <v>203</v>
      </c>
    </row>
    <row r="65" spans="1:4" x14ac:dyDescent="0.2">
      <c r="A65" t="s">
        <v>235</v>
      </c>
      <c r="B65" s="5" t="s">
        <v>84</v>
      </c>
      <c r="C65" s="10">
        <v>47276.413999999997</v>
      </c>
      <c r="D65" s="10" t="s">
        <v>216</v>
      </c>
    </row>
    <row r="66" spans="1:4" x14ac:dyDescent="0.2">
      <c r="A66" t="s">
        <v>235</v>
      </c>
      <c r="B66" s="5" t="s">
        <v>83</v>
      </c>
      <c r="C66" s="10">
        <v>47286.502999999997</v>
      </c>
      <c r="D66" s="10" t="s">
        <v>216</v>
      </c>
    </row>
    <row r="67" spans="1:4" x14ac:dyDescent="0.2">
      <c r="A67" t="s">
        <v>233</v>
      </c>
      <c r="B67" s="5" t="s">
        <v>83</v>
      </c>
      <c r="C67" s="10">
        <v>47947.514999999999</v>
      </c>
      <c r="D67" s="10" t="s">
        <v>216</v>
      </c>
    </row>
    <row r="68" spans="1:4" x14ac:dyDescent="0.2">
      <c r="A68" t="s">
        <v>236</v>
      </c>
      <c r="B68" s="5" t="s">
        <v>83</v>
      </c>
      <c r="C68" s="10">
        <v>48500.014999999999</v>
      </c>
      <c r="D68" s="10" t="s">
        <v>203</v>
      </c>
    </row>
    <row r="69" spans="1:4" x14ac:dyDescent="0.2">
      <c r="A69" t="s">
        <v>237</v>
      </c>
      <c r="B69" s="5" t="s">
        <v>83</v>
      </c>
      <c r="C69" s="10">
        <v>48720.467900000003</v>
      </c>
      <c r="D69" s="10" t="s">
        <v>203</v>
      </c>
    </row>
    <row r="70" spans="1:4" x14ac:dyDescent="0.2">
      <c r="A70" t="s">
        <v>237</v>
      </c>
      <c r="B70" s="5" t="s">
        <v>83</v>
      </c>
      <c r="C70" s="10">
        <v>48720.468000000001</v>
      </c>
      <c r="D70" s="10" t="s">
        <v>203</v>
      </c>
    </row>
    <row r="71" spans="1:4" x14ac:dyDescent="0.2">
      <c r="A71" t="s">
        <v>237</v>
      </c>
      <c r="B71" s="5" t="s">
        <v>83</v>
      </c>
      <c r="C71" s="10">
        <v>48770.4473</v>
      </c>
      <c r="D71" s="10" t="s">
        <v>216</v>
      </c>
    </row>
    <row r="72" spans="1:4" x14ac:dyDescent="0.2">
      <c r="A72" t="s">
        <v>238</v>
      </c>
      <c r="B72" s="5" t="s">
        <v>84</v>
      </c>
      <c r="C72" s="10">
        <v>49143.4</v>
      </c>
      <c r="D72" s="10" t="s">
        <v>203</v>
      </c>
    </row>
    <row r="73" spans="1:4" x14ac:dyDescent="0.2">
      <c r="A73" t="s">
        <v>238</v>
      </c>
      <c r="B73" s="5" t="s">
        <v>83</v>
      </c>
      <c r="C73" s="10">
        <v>49143.576000000001</v>
      </c>
      <c r="D73" s="10" t="s">
        <v>203</v>
      </c>
    </row>
    <row r="74" spans="1:4" x14ac:dyDescent="0.2">
      <c r="A74" t="s">
        <v>239</v>
      </c>
      <c r="B74" s="5" t="s">
        <v>83</v>
      </c>
      <c r="C74" s="10">
        <v>49398.600200000001</v>
      </c>
      <c r="D74" s="10" t="s">
        <v>258</v>
      </c>
    </row>
    <row r="75" spans="1:4" x14ac:dyDescent="0.2">
      <c r="A75" t="s">
        <v>240</v>
      </c>
      <c r="B75" s="5" t="s">
        <v>83</v>
      </c>
      <c r="C75" s="10">
        <v>49423.597000000002</v>
      </c>
      <c r="D75" s="10" t="s">
        <v>203</v>
      </c>
    </row>
    <row r="76" spans="1:4" x14ac:dyDescent="0.2">
      <c r="A76" t="s">
        <v>239</v>
      </c>
      <c r="B76" s="5" t="s">
        <v>84</v>
      </c>
      <c r="C76" s="10">
        <v>49474.425600000002</v>
      </c>
      <c r="D76" s="10" t="s">
        <v>203</v>
      </c>
    </row>
    <row r="77" spans="1:4" x14ac:dyDescent="0.2">
      <c r="A77" t="s">
        <v>239</v>
      </c>
      <c r="B77" s="5" t="s">
        <v>84</v>
      </c>
      <c r="C77" s="10">
        <v>49474.425799999997</v>
      </c>
      <c r="D77" s="10" t="s">
        <v>203</v>
      </c>
    </row>
    <row r="78" spans="1:4" x14ac:dyDescent="0.2">
      <c r="A78" t="s">
        <v>66</v>
      </c>
      <c r="B78" s="5" t="s">
        <v>83</v>
      </c>
      <c r="C78" s="10">
        <v>49786.445800000001</v>
      </c>
      <c r="D78" s="10" t="s">
        <v>203</v>
      </c>
    </row>
    <row r="79" spans="1:4" x14ac:dyDescent="0.2">
      <c r="A79" t="s">
        <v>68</v>
      </c>
      <c r="B79" s="5" t="s">
        <v>83</v>
      </c>
      <c r="C79" s="10">
        <v>50086.659299999999</v>
      </c>
      <c r="D79" s="10" t="s">
        <v>203</v>
      </c>
    </row>
    <row r="80" spans="1:4" x14ac:dyDescent="0.2">
      <c r="A80" t="s">
        <v>241</v>
      </c>
      <c r="B80" s="5" t="s">
        <v>83</v>
      </c>
      <c r="C80" s="10">
        <v>50204.418299999998</v>
      </c>
      <c r="D80" s="10" t="s">
        <v>203</v>
      </c>
    </row>
    <row r="81" spans="1:4" x14ac:dyDescent="0.2">
      <c r="A81" t="s">
        <v>79</v>
      </c>
      <c r="B81" s="5" t="s">
        <v>83</v>
      </c>
      <c r="C81" s="10">
        <v>50456.7071</v>
      </c>
      <c r="D81" s="10" t="s">
        <v>203</v>
      </c>
    </row>
    <row r="82" spans="1:4" x14ac:dyDescent="0.2">
      <c r="A82" t="s">
        <v>242</v>
      </c>
      <c r="B82" s="5" t="s">
        <v>83</v>
      </c>
      <c r="C82" s="10">
        <v>50584.392999999996</v>
      </c>
      <c r="D82" s="10" t="s">
        <v>203</v>
      </c>
    </row>
    <row r="83" spans="1:4" x14ac:dyDescent="0.2">
      <c r="A83" t="s">
        <v>72</v>
      </c>
      <c r="B83" s="5" t="s">
        <v>83</v>
      </c>
      <c r="C83" s="10">
        <v>50953.408799999997</v>
      </c>
      <c r="D83" s="10" t="s">
        <v>203</v>
      </c>
    </row>
    <row r="84" spans="1:4" x14ac:dyDescent="0.2">
      <c r="A84" t="s">
        <v>242</v>
      </c>
      <c r="B84" s="5" t="s">
        <v>83</v>
      </c>
      <c r="C84" s="10">
        <v>51274.845000000001</v>
      </c>
      <c r="D84" s="10" t="s">
        <v>203</v>
      </c>
    </row>
    <row r="85" spans="1:4" x14ac:dyDescent="0.2">
      <c r="A85" t="s">
        <v>86</v>
      </c>
      <c r="B85" s="5" t="s">
        <v>83</v>
      </c>
      <c r="C85" s="10">
        <v>51654.478600000002</v>
      </c>
      <c r="D85" s="10" t="s">
        <v>203</v>
      </c>
    </row>
    <row r="86" spans="1:4" x14ac:dyDescent="0.2">
      <c r="A86" t="s">
        <v>243</v>
      </c>
      <c r="B86" s="5" t="s">
        <v>83</v>
      </c>
      <c r="C86" s="10">
        <v>51999.535300000003</v>
      </c>
      <c r="D86" s="10" t="s">
        <v>203</v>
      </c>
    </row>
    <row r="87" spans="1:4" x14ac:dyDescent="0.2">
      <c r="A87" t="s">
        <v>244</v>
      </c>
      <c r="B87" s="5" t="s">
        <v>83</v>
      </c>
      <c r="C87" s="10">
        <v>52047.117449999998</v>
      </c>
      <c r="D87" s="10" t="s">
        <v>203</v>
      </c>
    </row>
    <row r="88" spans="1:4" x14ac:dyDescent="0.2">
      <c r="A88" t="s">
        <v>245</v>
      </c>
      <c r="B88" s="5" t="s">
        <v>84</v>
      </c>
      <c r="C88" s="10">
        <v>52051.398200000003</v>
      </c>
      <c r="D88" s="10" t="s">
        <v>203</v>
      </c>
    </row>
    <row r="89" spans="1:4" x14ac:dyDescent="0.2">
      <c r="A89" t="s">
        <v>246</v>
      </c>
      <c r="B89" s="5" t="s">
        <v>84</v>
      </c>
      <c r="C89" s="10">
        <v>52411.518700000001</v>
      </c>
      <c r="D89" s="10" t="s">
        <v>203</v>
      </c>
    </row>
    <row r="90" spans="1:4" x14ac:dyDescent="0.2">
      <c r="A90" t="s">
        <v>247</v>
      </c>
      <c r="B90" s="5" t="s">
        <v>83</v>
      </c>
      <c r="C90" s="10">
        <v>52435.646000000001</v>
      </c>
      <c r="D90" s="10" t="s">
        <v>216</v>
      </c>
    </row>
    <row r="91" spans="1:4" x14ac:dyDescent="0.2">
      <c r="A91" t="s">
        <v>248</v>
      </c>
      <c r="B91" s="5" t="s">
        <v>83</v>
      </c>
      <c r="C91" s="10">
        <v>52696.493300000002</v>
      </c>
      <c r="D91" s="10" t="s">
        <v>203</v>
      </c>
    </row>
    <row r="92" spans="1:4" x14ac:dyDescent="0.2">
      <c r="A92" t="s">
        <v>85</v>
      </c>
      <c r="B92" s="5" t="s">
        <v>84</v>
      </c>
      <c r="C92" s="10">
        <v>52716.520799999998</v>
      </c>
      <c r="D92" s="10" t="s">
        <v>203</v>
      </c>
    </row>
    <row r="93" spans="1:4" x14ac:dyDescent="0.2">
      <c r="A93" t="s">
        <v>89</v>
      </c>
      <c r="B93" s="5" t="s">
        <v>84</v>
      </c>
      <c r="C93" s="10">
        <v>52716.862399999998</v>
      </c>
      <c r="D93" s="10" t="s">
        <v>203</v>
      </c>
    </row>
    <row r="94" spans="1:4" x14ac:dyDescent="0.2">
      <c r="A94" t="s">
        <v>82</v>
      </c>
      <c r="B94" s="5" t="s">
        <v>83</v>
      </c>
      <c r="C94" s="10">
        <v>52794.396500000003</v>
      </c>
      <c r="D94" s="10" t="s">
        <v>203</v>
      </c>
    </row>
    <row r="95" spans="1:4" x14ac:dyDescent="0.2">
      <c r="A95" t="s">
        <v>82</v>
      </c>
      <c r="B95" s="5" t="s">
        <v>83</v>
      </c>
      <c r="C95" s="10">
        <v>52794.398200000003</v>
      </c>
      <c r="D95" s="10" t="s">
        <v>203</v>
      </c>
    </row>
    <row r="96" spans="1:4" x14ac:dyDescent="0.2">
      <c r="A96" t="s">
        <v>87</v>
      </c>
      <c r="B96" s="5" t="s">
        <v>84</v>
      </c>
      <c r="C96" s="10">
        <v>52839.413099999998</v>
      </c>
      <c r="D96" s="10" t="s">
        <v>203</v>
      </c>
    </row>
    <row r="97" spans="1:4" x14ac:dyDescent="0.2">
      <c r="A97" t="s">
        <v>249</v>
      </c>
      <c r="B97" s="5" t="s">
        <v>83</v>
      </c>
      <c r="C97" s="10">
        <v>53030.251900000003</v>
      </c>
      <c r="D97" s="10" t="s">
        <v>203</v>
      </c>
    </row>
    <row r="98" spans="1:4" x14ac:dyDescent="0.2">
      <c r="A98" t="s">
        <v>244</v>
      </c>
      <c r="B98" s="5" t="s">
        <v>84</v>
      </c>
      <c r="C98" s="10">
        <v>53076.295599999998</v>
      </c>
      <c r="D98" s="10" t="s">
        <v>203</v>
      </c>
    </row>
    <row r="99" spans="1:4" x14ac:dyDescent="0.2">
      <c r="A99" t="s">
        <v>244</v>
      </c>
      <c r="B99" s="5" t="s">
        <v>84</v>
      </c>
      <c r="C99" s="10">
        <v>53077.322</v>
      </c>
      <c r="D99" s="10" t="s">
        <v>203</v>
      </c>
    </row>
    <row r="100" spans="1:4" x14ac:dyDescent="0.2">
      <c r="A100" t="s">
        <v>91</v>
      </c>
      <c r="B100" s="5" t="s">
        <v>83</v>
      </c>
      <c r="C100" s="10">
        <v>53110.355900000002</v>
      </c>
      <c r="D100" s="10" t="s">
        <v>203</v>
      </c>
    </row>
    <row r="101" spans="1:4" x14ac:dyDescent="0.2">
      <c r="A101" t="s">
        <v>250</v>
      </c>
      <c r="B101" s="5" t="s">
        <v>83</v>
      </c>
      <c r="C101" s="10">
        <v>53163.413699999997</v>
      </c>
      <c r="D101" s="10" t="s">
        <v>203</v>
      </c>
    </row>
    <row r="102" spans="1:4" x14ac:dyDescent="0.2">
      <c r="A102" t="s">
        <v>251</v>
      </c>
      <c r="B102" s="5" t="s">
        <v>84</v>
      </c>
      <c r="C102" s="10">
        <v>53413.818500000001</v>
      </c>
      <c r="D102" s="10" t="s">
        <v>203</v>
      </c>
    </row>
    <row r="103" spans="1:4" x14ac:dyDescent="0.2">
      <c r="A103" t="s">
        <v>251</v>
      </c>
      <c r="B103" s="5" t="s">
        <v>83</v>
      </c>
      <c r="C103" s="10">
        <v>53420.835599999999</v>
      </c>
      <c r="D103" s="10" t="s">
        <v>203</v>
      </c>
    </row>
    <row r="104" spans="1:4" x14ac:dyDescent="0.2">
      <c r="A104" t="s">
        <v>250</v>
      </c>
      <c r="B104" s="5" t="s">
        <v>83</v>
      </c>
      <c r="C104" s="10">
        <v>53460.543299999998</v>
      </c>
      <c r="D104" s="10" t="s">
        <v>203</v>
      </c>
    </row>
    <row r="105" spans="1:4" x14ac:dyDescent="0.2">
      <c r="A105" t="s">
        <v>94</v>
      </c>
      <c r="B105" s="5" t="s">
        <v>84</v>
      </c>
      <c r="C105" s="10">
        <v>53502.478199999998</v>
      </c>
      <c r="D105" s="10" t="s">
        <v>203</v>
      </c>
    </row>
    <row r="106" spans="1:4" x14ac:dyDescent="0.2">
      <c r="A106" t="s">
        <v>252</v>
      </c>
      <c r="B106" s="5" t="s">
        <v>84</v>
      </c>
      <c r="C106" s="10">
        <v>53517.1996</v>
      </c>
      <c r="D106" s="10" t="s">
        <v>203</v>
      </c>
    </row>
    <row r="107" spans="1:4" x14ac:dyDescent="0.2">
      <c r="A107" t="s">
        <v>252</v>
      </c>
      <c r="B107" s="5" t="s">
        <v>83</v>
      </c>
      <c r="C107" s="10">
        <v>53522.161899999999</v>
      </c>
      <c r="D107" s="10" t="s">
        <v>203</v>
      </c>
    </row>
    <row r="108" spans="1:4" x14ac:dyDescent="0.2">
      <c r="A108" t="s">
        <v>252</v>
      </c>
      <c r="B108" s="5" t="s">
        <v>83</v>
      </c>
      <c r="C108" s="10">
        <v>53527.981099999997</v>
      </c>
      <c r="D108" s="10" t="s">
        <v>203</v>
      </c>
    </row>
    <row r="109" spans="1:4" x14ac:dyDescent="0.2">
      <c r="A109" t="s">
        <v>252</v>
      </c>
      <c r="B109" s="5" t="s">
        <v>83</v>
      </c>
      <c r="C109" s="10">
        <v>53553.996800000001</v>
      </c>
      <c r="D109" s="10" t="s">
        <v>203</v>
      </c>
    </row>
    <row r="110" spans="1:4" x14ac:dyDescent="0.2">
      <c r="A110" t="s">
        <v>251</v>
      </c>
      <c r="B110" s="5" t="s">
        <v>83</v>
      </c>
      <c r="C110" s="10">
        <v>53875.773300000001</v>
      </c>
      <c r="D110" s="10" t="s">
        <v>203</v>
      </c>
    </row>
    <row r="111" spans="1:4" x14ac:dyDescent="0.2">
      <c r="A111" t="s">
        <v>253</v>
      </c>
      <c r="B111" s="5" t="s">
        <v>83</v>
      </c>
      <c r="C111" s="10">
        <v>54097.249799999998</v>
      </c>
      <c r="D111" s="10" t="s">
        <v>203</v>
      </c>
    </row>
    <row r="112" spans="1:4" x14ac:dyDescent="0.2">
      <c r="A112" t="s">
        <v>100</v>
      </c>
      <c r="B112" s="5" t="s">
        <v>84</v>
      </c>
      <c r="C112" s="10">
        <v>54201.485500000003</v>
      </c>
      <c r="D112" s="10" t="s">
        <v>203</v>
      </c>
    </row>
    <row r="113" spans="1:4" x14ac:dyDescent="0.2">
      <c r="A113" t="s">
        <v>251</v>
      </c>
      <c r="B113" s="5" t="s">
        <v>84</v>
      </c>
      <c r="C113" s="10">
        <v>54209.701099999998</v>
      </c>
      <c r="D113" s="10" t="s">
        <v>203</v>
      </c>
    </row>
    <row r="114" spans="1:4" x14ac:dyDescent="0.2">
      <c r="A114" t="s">
        <v>251</v>
      </c>
      <c r="B114" s="5" t="s">
        <v>83</v>
      </c>
      <c r="C114" s="10">
        <v>54245.814599999998</v>
      </c>
      <c r="D114" s="10" t="s">
        <v>203</v>
      </c>
    </row>
    <row r="115" spans="1:4" x14ac:dyDescent="0.2">
      <c r="A115" t="s">
        <v>254</v>
      </c>
      <c r="B115" s="5" t="s">
        <v>84</v>
      </c>
      <c r="C115" s="10">
        <v>54555.438300000002</v>
      </c>
      <c r="D115" s="10" t="s">
        <v>203</v>
      </c>
    </row>
    <row r="116" spans="1:4" x14ac:dyDescent="0.2">
      <c r="A116" t="s">
        <v>255</v>
      </c>
      <c r="B116" s="5" t="s">
        <v>84</v>
      </c>
      <c r="C116" s="10">
        <v>54557.492200000001</v>
      </c>
      <c r="D116" s="10" t="s">
        <v>203</v>
      </c>
    </row>
    <row r="117" spans="1:4" x14ac:dyDescent="0.2">
      <c r="A117" t="s">
        <v>256</v>
      </c>
      <c r="B117" s="5" t="s">
        <v>83</v>
      </c>
      <c r="C117" s="10">
        <v>54560.743499999997</v>
      </c>
      <c r="D117" s="10" t="s">
        <v>203</v>
      </c>
    </row>
    <row r="118" spans="1:4" x14ac:dyDescent="0.2">
      <c r="A118" t="s">
        <v>256</v>
      </c>
      <c r="B118" s="5" t="s">
        <v>84</v>
      </c>
      <c r="C118" s="10">
        <v>54565.707999999999</v>
      </c>
      <c r="D118" s="10" t="s">
        <v>203</v>
      </c>
    </row>
    <row r="119" spans="1:4" x14ac:dyDescent="0.2">
      <c r="A119" t="s">
        <v>255</v>
      </c>
      <c r="B119" s="5" t="s">
        <v>84</v>
      </c>
      <c r="C119" s="10">
        <v>54581.454700000002</v>
      </c>
      <c r="D119" s="10" t="s">
        <v>203</v>
      </c>
    </row>
    <row r="120" spans="1:4" x14ac:dyDescent="0.2">
      <c r="A120" t="s">
        <v>255</v>
      </c>
      <c r="B120" s="5" t="s">
        <v>83</v>
      </c>
      <c r="C120" s="10">
        <v>54584.363100000002</v>
      </c>
      <c r="D120" s="10" t="s">
        <v>203</v>
      </c>
    </row>
    <row r="121" spans="1:4" x14ac:dyDescent="0.2">
      <c r="A121" t="s">
        <v>255</v>
      </c>
      <c r="B121" s="5" t="s">
        <v>84</v>
      </c>
      <c r="C121" s="10">
        <v>54584.535499999998</v>
      </c>
      <c r="D121" s="10" t="s">
        <v>203</v>
      </c>
    </row>
    <row r="122" spans="1:4" x14ac:dyDescent="0.2">
      <c r="A122" t="s">
        <v>254</v>
      </c>
      <c r="B122" s="5" t="s">
        <v>83</v>
      </c>
      <c r="C122" s="10">
        <v>54597.371500000001</v>
      </c>
      <c r="D122" s="10" t="s">
        <v>203</v>
      </c>
    </row>
    <row r="123" spans="1:4" x14ac:dyDescent="0.2">
      <c r="A123" t="s">
        <v>103</v>
      </c>
      <c r="B123" s="5" t="s">
        <v>83</v>
      </c>
      <c r="C123" s="10">
        <v>54610.379200000003</v>
      </c>
      <c r="D123" s="10" t="s">
        <v>203</v>
      </c>
    </row>
    <row r="124" spans="1:4" x14ac:dyDescent="0.2">
      <c r="A124" t="s">
        <v>256</v>
      </c>
      <c r="B124" s="5" t="s">
        <v>84</v>
      </c>
      <c r="C124" s="10">
        <v>54612.606099999997</v>
      </c>
      <c r="D124" s="10" t="s">
        <v>203</v>
      </c>
    </row>
    <row r="125" spans="1:4" x14ac:dyDescent="0.2">
      <c r="A125" t="s">
        <v>257</v>
      </c>
      <c r="B125" s="5" t="s">
        <v>83</v>
      </c>
      <c r="C125" s="10">
        <v>54894.842600000004</v>
      </c>
      <c r="D125" s="10" t="s">
        <v>203</v>
      </c>
    </row>
    <row r="126" spans="1:4" x14ac:dyDescent="0.2">
      <c r="A126" t="s">
        <v>257</v>
      </c>
      <c r="B126" s="5" t="s">
        <v>83</v>
      </c>
      <c r="C126" s="10">
        <v>54938.659</v>
      </c>
      <c r="D126" s="10" t="s">
        <v>203</v>
      </c>
    </row>
    <row r="127" spans="1:4" x14ac:dyDescent="0.2">
      <c r="A127" t="s">
        <v>257</v>
      </c>
      <c r="B127" s="5" t="s">
        <v>84</v>
      </c>
      <c r="C127" s="10">
        <v>54945.678</v>
      </c>
      <c r="D127" s="10" t="s">
        <v>203</v>
      </c>
    </row>
    <row r="128" spans="1:4" x14ac:dyDescent="0.2">
      <c r="A128" t="s">
        <v>257</v>
      </c>
      <c r="B128" s="5" t="s">
        <v>84</v>
      </c>
      <c r="C128" s="10">
        <v>54982.646800000002</v>
      </c>
      <c r="D128" s="10" t="s">
        <v>203</v>
      </c>
    </row>
    <row r="129" spans="1:4" x14ac:dyDescent="0.2">
      <c r="A129" t="s">
        <v>257</v>
      </c>
      <c r="B129" s="5" t="s">
        <v>83</v>
      </c>
      <c r="C129" s="10">
        <v>55000.271200000003</v>
      </c>
      <c r="D129" s="10" t="s">
        <v>203</v>
      </c>
    </row>
    <row r="130" spans="1:4" x14ac:dyDescent="0.2">
      <c r="A130" t="s">
        <v>244</v>
      </c>
      <c r="B130" s="5" t="s">
        <v>83</v>
      </c>
      <c r="C130" s="10">
        <v>55196.420680000003</v>
      </c>
      <c r="D130" s="10" t="s">
        <v>203</v>
      </c>
    </row>
    <row r="131" spans="1:4" x14ac:dyDescent="0.2">
      <c r="A131" t="s">
        <v>244</v>
      </c>
      <c r="B131" s="5" t="s">
        <v>84</v>
      </c>
      <c r="C131" s="10">
        <v>55212.339979999997</v>
      </c>
      <c r="D131" s="10" t="s">
        <v>203</v>
      </c>
    </row>
    <row r="132" spans="1:4" x14ac:dyDescent="0.2">
      <c r="A132" t="s">
        <v>244</v>
      </c>
      <c r="B132" s="5" t="s">
        <v>84</v>
      </c>
      <c r="C132" s="10">
        <v>55213.36591</v>
      </c>
      <c r="D132" s="10" t="s">
        <v>203</v>
      </c>
    </row>
    <row r="133" spans="1:4" x14ac:dyDescent="0.2">
      <c r="A133" t="s">
        <v>244</v>
      </c>
      <c r="B133" s="5" t="s">
        <v>84</v>
      </c>
      <c r="C133" s="10">
        <v>55215.418769999997</v>
      </c>
      <c r="D133" s="10" t="s">
        <v>203</v>
      </c>
    </row>
    <row r="134" spans="1:4" x14ac:dyDescent="0.2">
      <c r="A134" t="s">
        <v>244</v>
      </c>
      <c r="B134" s="5" t="s">
        <v>83</v>
      </c>
      <c r="C134" s="10">
        <v>55241.263359999997</v>
      </c>
      <c r="D134" s="10" t="s">
        <v>203</v>
      </c>
    </row>
    <row r="135" spans="1:4" x14ac:dyDescent="0.2">
      <c r="A135" t="s">
        <v>244</v>
      </c>
      <c r="B135" s="5" t="s">
        <v>84</v>
      </c>
      <c r="C135" s="10">
        <v>55241.435539999999</v>
      </c>
      <c r="D135" s="10" t="s">
        <v>203</v>
      </c>
    </row>
    <row r="136" spans="1:4" x14ac:dyDescent="0.2">
      <c r="A136" t="s">
        <v>244</v>
      </c>
      <c r="B136" s="5" t="s">
        <v>83</v>
      </c>
      <c r="C136" s="10">
        <v>55253.245340000001</v>
      </c>
      <c r="D136" s="10" t="s">
        <v>203</v>
      </c>
    </row>
    <row r="137" spans="1:4" x14ac:dyDescent="0.2">
      <c r="A137" t="s">
        <v>244</v>
      </c>
      <c r="B137" s="5" t="s">
        <v>84</v>
      </c>
      <c r="C137" s="10">
        <v>55293.125659999998</v>
      </c>
      <c r="D137" s="10" t="s">
        <v>203</v>
      </c>
    </row>
    <row r="138" spans="1:4" x14ac:dyDescent="0.2">
      <c r="A138" t="s">
        <v>244</v>
      </c>
      <c r="B138" s="5" t="s">
        <v>83</v>
      </c>
      <c r="C138" s="10">
        <v>55293.294970000003</v>
      </c>
      <c r="D138" s="10" t="s">
        <v>203</v>
      </c>
    </row>
    <row r="139" spans="1:4" x14ac:dyDescent="0.2">
      <c r="A139" t="s">
        <v>244</v>
      </c>
      <c r="B139" s="5" t="s">
        <v>83</v>
      </c>
      <c r="C139" s="10">
        <v>55300.141040000002</v>
      </c>
      <c r="D139" s="10" t="s">
        <v>203</v>
      </c>
    </row>
    <row r="140" spans="1:4" x14ac:dyDescent="0.2">
      <c r="A140" t="s">
        <v>244</v>
      </c>
      <c r="B140" s="5" t="s">
        <v>84</v>
      </c>
      <c r="C140" s="10">
        <v>55300.313829999999</v>
      </c>
      <c r="D140" s="10" t="s">
        <v>203</v>
      </c>
    </row>
  </sheetData>
  <phoneticPr fontId="28" type="noConversion"/>
  <pageMargins left="0.75" right="0.75" top="1" bottom="1" header="0.5" footer="0.5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P1139"/>
  <sheetViews>
    <sheetView topLeftCell="A134" workbookViewId="0">
      <selection activeCell="A157" sqref="A157:C188"/>
    </sheetView>
  </sheetViews>
  <sheetFormatPr defaultRowHeight="12.75" x14ac:dyDescent="0.2"/>
  <cols>
    <col min="1" max="1" width="19.7109375" style="10" customWidth="1"/>
    <col min="2" max="2" width="4.42578125" style="20" customWidth="1"/>
    <col min="3" max="3" width="12.7109375" style="10" customWidth="1"/>
    <col min="4" max="4" width="5.42578125" style="20" customWidth="1"/>
    <col min="5" max="5" width="14.85546875" style="20" customWidth="1"/>
    <col min="6" max="6" width="9.140625" style="20"/>
    <col min="7" max="7" width="12" style="20" customWidth="1"/>
    <col min="8" max="8" width="14.140625" style="10" customWidth="1"/>
    <col min="9" max="9" width="22.5703125" style="20" customWidth="1"/>
    <col min="10" max="10" width="25.140625" style="20" customWidth="1"/>
    <col min="11" max="11" width="15.7109375" style="20" customWidth="1"/>
    <col min="12" max="12" width="14.140625" style="20" customWidth="1"/>
    <col min="13" max="13" width="9.5703125" style="20" customWidth="1"/>
    <col min="14" max="14" width="14.140625" style="20" customWidth="1"/>
    <col min="15" max="15" width="23.42578125" style="20" customWidth="1"/>
    <col min="16" max="16" width="16.5703125" style="20" customWidth="1"/>
    <col min="17" max="17" width="41" style="20" customWidth="1"/>
    <col min="18" max="16384" width="9.140625" style="20"/>
  </cols>
  <sheetData>
    <row r="1" spans="1:16" ht="15.75" x14ac:dyDescent="0.25">
      <c r="A1" s="142" t="s">
        <v>277</v>
      </c>
      <c r="I1" s="143" t="s">
        <v>131</v>
      </c>
      <c r="J1" s="144" t="s">
        <v>203</v>
      </c>
    </row>
    <row r="2" spans="1:16" x14ac:dyDescent="0.2">
      <c r="I2" s="145" t="s">
        <v>142</v>
      </c>
      <c r="J2" s="146" t="s">
        <v>258</v>
      </c>
    </row>
    <row r="3" spans="1:16" x14ac:dyDescent="0.2">
      <c r="A3" s="147" t="s">
        <v>278</v>
      </c>
      <c r="I3" s="145" t="s">
        <v>146</v>
      </c>
      <c r="J3" s="146" t="s">
        <v>44</v>
      </c>
    </row>
    <row r="4" spans="1:16" x14ac:dyDescent="0.2">
      <c r="I4" s="145" t="s">
        <v>159</v>
      </c>
      <c r="J4" s="146" t="s">
        <v>44</v>
      </c>
    </row>
    <row r="5" spans="1:16" ht="13.5" thickBot="1" x14ac:dyDescent="0.25">
      <c r="I5" s="148" t="s">
        <v>117</v>
      </c>
      <c r="J5" s="149" t="s">
        <v>216</v>
      </c>
    </row>
    <row r="10" spans="1:16" ht="13.5" thickBot="1" x14ac:dyDescent="0.25"/>
    <row r="11" spans="1:16" ht="12.75" customHeight="1" thickBot="1" x14ac:dyDescent="0.25">
      <c r="A11" s="10" t="s">
        <v>285</v>
      </c>
      <c r="B11" s="5" t="s">
        <v>83</v>
      </c>
      <c r="C11" s="10">
        <v>29051.314999999999</v>
      </c>
      <c r="D11" s="20" t="s">
        <v>216</v>
      </c>
      <c r="E11" s="150">
        <v>-6199.177814446537</v>
      </c>
      <c r="F11" s="5" t="s">
        <v>117</v>
      </c>
      <c r="G11" s="20" t="s">
        <v>1025</v>
      </c>
      <c r="H11" s="10">
        <v>-68499</v>
      </c>
      <c r="I11" s="151" t="s">
        <v>280</v>
      </c>
      <c r="J11" s="152" t="s">
        <v>281</v>
      </c>
      <c r="K11" s="151">
        <v>-68499</v>
      </c>
      <c r="L11" s="151" t="s">
        <v>282</v>
      </c>
      <c r="M11" s="152" t="s">
        <v>283</v>
      </c>
      <c r="N11" s="152"/>
      <c r="O11" s="153" t="s">
        <v>284</v>
      </c>
      <c r="P11" s="153" t="s">
        <v>285</v>
      </c>
    </row>
    <row r="12" spans="1:16" ht="12.75" customHeight="1" thickBot="1" x14ac:dyDescent="0.25">
      <c r="A12" s="10" t="s">
        <v>285</v>
      </c>
      <c r="B12" s="5" t="s">
        <v>84</v>
      </c>
      <c r="C12" s="10">
        <v>29399.292000000001</v>
      </c>
      <c r="D12" s="20" t="s">
        <v>216</v>
      </c>
      <c r="E12" s="150">
        <v>-5182.6468087838784</v>
      </c>
      <c r="F12" s="5" t="s">
        <v>117</v>
      </c>
      <c r="G12" s="20" t="s">
        <v>1026</v>
      </c>
      <c r="H12" s="10">
        <v>-67482.5</v>
      </c>
      <c r="I12" s="151" t="s">
        <v>286</v>
      </c>
      <c r="J12" s="152" t="s">
        <v>287</v>
      </c>
      <c r="K12" s="151">
        <v>-67482.5</v>
      </c>
      <c r="L12" s="151" t="s">
        <v>288</v>
      </c>
      <c r="M12" s="152" t="s">
        <v>283</v>
      </c>
      <c r="N12" s="152"/>
      <c r="O12" s="153" t="s">
        <v>284</v>
      </c>
      <c r="P12" s="153" t="s">
        <v>285</v>
      </c>
    </row>
    <row r="13" spans="1:16" ht="12.75" customHeight="1" thickBot="1" x14ac:dyDescent="0.25">
      <c r="A13" s="10" t="s">
        <v>293</v>
      </c>
      <c r="B13" s="5" t="s">
        <v>83</v>
      </c>
      <c r="C13" s="10">
        <v>31173.404999999999</v>
      </c>
      <c r="D13" s="20" t="s">
        <v>216</v>
      </c>
      <c r="E13" s="150">
        <v>-2.9212591805485603E-3</v>
      </c>
      <c r="F13" s="5" t="s">
        <v>117</v>
      </c>
      <c r="G13" s="20" t="s">
        <v>1027</v>
      </c>
      <c r="H13" s="10">
        <v>-62300</v>
      </c>
      <c r="I13" s="151" t="s">
        <v>289</v>
      </c>
      <c r="J13" s="152" t="s">
        <v>290</v>
      </c>
      <c r="K13" s="151">
        <v>-62300</v>
      </c>
      <c r="L13" s="151" t="s">
        <v>291</v>
      </c>
      <c r="M13" s="152" t="s">
        <v>283</v>
      </c>
      <c r="N13" s="152"/>
      <c r="O13" s="153" t="s">
        <v>292</v>
      </c>
      <c r="P13" s="153" t="s">
        <v>293</v>
      </c>
    </row>
    <row r="14" spans="1:16" ht="12.75" customHeight="1" thickBot="1" x14ac:dyDescent="0.25">
      <c r="A14" s="10" t="s">
        <v>293</v>
      </c>
      <c r="B14" s="5" t="s">
        <v>83</v>
      </c>
      <c r="C14" s="10">
        <v>31174.421999999999</v>
      </c>
      <c r="D14" s="20" t="s">
        <v>216</v>
      </c>
      <c r="E14" s="150">
        <v>2.967999326831571</v>
      </c>
      <c r="F14" s="5" t="s">
        <v>117</v>
      </c>
      <c r="G14" s="20" t="s">
        <v>1028</v>
      </c>
      <c r="H14" s="10">
        <v>-62297</v>
      </c>
      <c r="I14" s="151" t="s">
        <v>294</v>
      </c>
      <c r="J14" s="152" t="s">
        <v>295</v>
      </c>
      <c r="K14" s="151">
        <v>-62297</v>
      </c>
      <c r="L14" s="151" t="s">
        <v>296</v>
      </c>
      <c r="M14" s="152" t="s">
        <v>283</v>
      </c>
      <c r="N14" s="152"/>
      <c r="O14" s="153" t="s">
        <v>292</v>
      </c>
      <c r="P14" s="153" t="s">
        <v>293</v>
      </c>
    </row>
    <row r="15" spans="1:16" ht="12.75" customHeight="1" thickBot="1" x14ac:dyDescent="0.25">
      <c r="A15" s="10" t="s">
        <v>293</v>
      </c>
      <c r="B15" s="5" t="s">
        <v>83</v>
      </c>
      <c r="C15" s="10">
        <v>31176.492999999999</v>
      </c>
      <c r="D15" s="20" t="s">
        <v>216</v>
      </c>
      <c r="E15" s="150">
        <v>9.0179270885148526</v>
      </c>
      <c r="F15" s="5" t="s">
        <v>117</v>
      </c>
      <c r="G15" s="20" t="s">
        <v>1029</v>
      </c>
      <c r="H15" s="10">
        <v>-62291</v>
      </c>
      <c r="I15" s="151" t="s">
        <v>297</v>
      </c>
      <c r="J15" s="152" t="s">
        <v>298</v>
      </c>
      <c r="K15" s="151">
        <v>-62291</v>
      </c>
      <c r="L15" s="151" t="s">
        <v>299</v>
      </c>
      <c r="M15" s="152" t="s">
        <v>283</v>
      </c>
      <c r="N15" s="152"/>
      <c r="O15" s="153" t="s">
        <v>292</v>
      </c>
      <c r="P15" s="153" t="s">
        <v>293</v>
      </c>
    </row>
    <row r="16" spans="1:16" ht="12.75" customHeight="1" thickBot="1" x14ac:dyDescent="0.25">
      <c r="A16" s="10" t="s">
        <v>293</v>
      </c>
      <c r="B16" s="5" t="s">
        <v>84</v>
      </c>
      <c r="C16" s="10">
        <v>31177.334999999999</v>
      </c>
      <c r="D16" s="20" t="s">
        <v>216</v>
      </c>
      <c r="E16" s="150">
        <v>11.477627318037248</v>
      </c>
      <c r="F16" s="5" t="s">
        <v>117</v>
      </c>
      <c r="G16" s="20" t="s">
        <v>1030</v>
      </c>
      <c r="H16" s="10">
        <v>-62288.5</v>
      </c>
      <c r="I16" s="151" t="s">
        <v>300</v>
      </c>
      <c r="J16" s="152" t="s">
        <v>301</v>
      </c>
      <c r="K16" s="151">
        <v>-62288.5</v>
      </c>
      <c r="L16" s="151" t="s">
        <v>302</v>
      </c>
      <c r="M16" s="152" t="s">
        <v>283</v>
      </c>
      <c r="N16" s="152"/>
      <c r="O16" s="153" t="s">
        <v>292</v>
      </c>
      <c r="P16" s="153" t="s">
        <v>293</v>
      </c>
    </row>
    <row r="17" spans="1:16" ht="12.75" customHeight="1" thickBot="1" x14ac:dyDescent="0.25">
      <c r="A17" s="10" t="s">
        <v>293</v>
      </c>
      <c r="B17" s="5" t="s">
        <v>84</v>
      </c>
      <c r="C17" s="10">
        <v>31178.376</v>
      </c>
      <c r="D17" s="20" t="s">
        <v>216</v>
      </c>
      <c r="E17" s="150">
        <v>14.518658124371905</v>
      </c>
      <c r="F17" s="5" t="s">
        <v>117</v>
      </c>
      <c r="G17" s="20" t="s">
        <v>1031</v>
      </c>
      <c r="H17" s="10">
        <v>-62285.5</v>
      </c>
      <c r="I17" s="151" t="s">
        <v>303</v>
      </c>
      <c r="J17" s="152" t="s">
        <v>304</v>
      </c>
      <c r="K17" s="151">
        <v>-62285.5</v>
      </c>
      <c r="L17" s="151" t="s">
        <v>299</v>
      </c>
      <c r="M17" s="152" t="s">
        <v>283</v>
      </c>
      <c r="N17" s="152"/>
      <c r="O17" s="153" t="s">
        <v>292</v>
      </c>
      <c r="P17" s="153" t="s">
        <v>293</v>
      </c>
    </row>
    <row r="18" spans="1:16" ht="12.75" customHeight="1" thickBot="1" x14ac:dyDescent="0.25">
      <c r="A18" s="10" t="s">
        <v>293</v>
      </c>
      <c r="B18" s="5" t="s">
        <v>84</v>
      </c>
      <c r="C18" s="10">
        <v>31180.428</v>
      </c>
      <c r="D18" s="20" t="s">
        <v>216</v>
      </c>
      <c r="E18" s="150">
        <v>20.513081961635393</v>
      </c>
      <c r="F18" s="5" t="s">
        <v>117</v>
      </c>
      <c r="G18" s="20" t="s">
        <v>1032</v>
      </c>
      <c r="H18" s="10">
        <v>-62279.5</v>
      </c>
      <c r="I18" s="151" t="s">
        <v>305</v>
      </c>
      <c r="J18" s="152" t="s">
        <v>306</v>
      </c>
      <c r="K18" s="151">
        <v>-62279.5</v>
      </c>
      <c r="L18" s="151" t="s">
        <v>307</v>
      </c>
      <c r="M18" s="152" t="s">
        <v>283</v>
      </c>
      <c r="N18" s="152"/>
      <c r="O18" s="153" t="s">
        <v>292</v>
      </c>
      <c r="P18" s="153" t="s">
        <v>293</v>
      </c>
    </row>
    <row r="19" spans="1:16" ht="12.75" customHeight="1" thickBot="1" x14ac:dyDescent="0.25">
      <c r="A19" s="10" t="s">
        <v>293</v>
      </c>
      <c r="B19" s="5" t="s">
        <v>83</v>
      </c>
      <c r="C19" s="10">
        <v>31194.280999999999</v>
      </c>
      <c r="D19" s="20" t="s">
        <v>216</v>
      </c>
      <c r="E19" s="150">
        <v>60.981285381527677</v>
      </c>
      <c r="F19" s="5" t="s">
        <v>117</v>
      </c>
      <c r="G19" s="20" t="s">
        <v>1033</v>
      </c>
      <c r="H19" s="10">
        <v>-62239</v>
      </c>
      <c r="I19" s="151" t="s">
        <v>308</v>
      </c>
      <c r="J19" s="152" t="s">
        <v>309</v>
      </c>
      <c r="K19" s="151">
        <v>-62239</v>
      </c>
      <c r="L19" s="151" t="s">
        <v>310</v>
      </c>
      <c r="M19" s="152" t="s">
        <v>283</v>
      </c>
      <c r="N19" s="152"/>
      <c r="O19" s="153" t="s">
        <v>292</v>
      </c>
      <c r="P19" s="153" t="s">
        <v>293</v>
      </c>
    </row>
    <row r="20" spans="1:16" ht="12.75" customHeight="1" thickBot="1" x14ac:dyDescent="0.25">
      <c r="A20" s="10" t="s">
        <v>293</v>
      </c>
      <c r="B20" s="5" t="s">
        <v>83</v>
      </c>
      <c r="C20" s="10">
        <v>31206.267</v>
      </c>
      <c r="D20" s="20" t="s">
        <v>216</v>
      </c>
      <c r="E20" s="150">
        <v>95.995497912451683</v>
      </c>
      <c r="F20" s="5" t="s">
        <v>117</v>
      </c>
      <c r="G20" s="20" t="s">
        <v>1034</v>
      </c>
      <c r="H20" s="10">
        <v>-62204</v>
      </c>
      <c r="I20" s="151" t="s">
        <v>311</v>
      </c>
      <c r="J20" s="152" t="s">
        <v>312</v>
      </c>
      <c r="K20" s="151">
        <v>-62204</v>
      </c>
      <c r="L20" s="151" t="s">
        <v>291</v>
      </c>
      <c r="M20" s="152" t="s">
        <v>283</v>
      </c>
      <c r="N20" s="152"/>
      <c r="O20" s="153" t="s">
        <v>292</v>
      </c>
      <c r="P20" s="153" t="s">
        <v>293</v>
      </c>
    </row>
    <row r="21" spans="1:16" ht="12.75" customHeight="1" thickBot="1" x14ac:dyDescent="0.25">
      <c r="A21" s="10" t="s">
        <v>293</v>
      </c>
      <c r="B21" s="5" t="s">
        <v>83</v>
      </c>
      <c r="C21" s="10">
        <v>31212.432000000001</v>
      </c>
      <c r="D21" s="20" t="s">
        <v>216</v>
      </c>
      <c r="E21" s="150">
        <v>114.00506075686708</v>
      </c>
      <c r="F21" s="5" t="s">
        <v>117</v>
      </c>
      <c r="G21" s="20" t="s">
        <v>1035</v>
      </c>
      <c r="H21" s="10">
        <v>-62186</v>
      </c>
      <c r="I21" s="151" t="s">
        <v>313</v>
      </c>
      <c r="J21" s="152" t="s">
        <v>314</v>
      </c>
      <c r="K21" s="151">
        <v>-62186</v>
      </c>
      <c r="L21" s="151" t="s">
        <v>315</v>
      </c>
      <c r="M21" s="152" t="s">
        <v>283</v>
      </c>
      <c r="N21" s="152"/>
      <c r="O21" s="153" t="s">
        <v>292</v>
      </c>
      <c r="P21" s="153" t="s">
        <v>293</v>
      </c>
    </row>
    <row r="22" spans="1:16" ht="12.75" customHeight="1" thickBot="1" x14ac:dyDescent="0.25">
      <c r="A22" s="10" t="s">
        <v>293</v>
      </c>
      <c r="B22" s="5" t="s">
        <v>84</v>
      </c>
      <c r="C22" s="10">
        <v>31213.29</v>
      </c>
      <c r="D22" s="20" t="s">
        <v>216</v>
      </c>
      <c r="E22" s="150">
        <v>116.51150113326761</v>
      </c>
      <c r="F22" s="5" t="s">
        <v>117</v>
      </c>
      <c r="G22" s="20" t="s">
        <v>1036</v>
      </c>
      <c r="H22" s="10">
        <v>-62183.5</v>
      </c>
      <c r="I22" s="151" t="s">
        <v>316</v>
      </c>
      <c r="J22" s="152" t="s">
        <v>317</v>
      </c>
      <c r="K22" s="151">
        <v>-62183.5</v>
      </c>
      <c r="L22" s="151" t="s">
        <v>307</v>
      </c>
      <c r="M22" s="152" t="s">
        <v>283</v>
      </c>
      <c r="N22" s="152"/>
      <c r="O22" s="153" t="s">
        <v>292</v>
      </c>
      <c r="P22" s="153" t="s">
        <v>293</v>
      </c>
    </row>
    <row r="23" spans="1:16" ht="12.75" customHeight="1" thickBot="1" x14ac:dyDescent="0.25">
      <c r="A23" s="10" t="s">
        <v>293</v>
      </c>
      <c r="B23" s="5" t="s">
        <v>83</v>
      </c>
      <c r="C23" s="10">
        <v>31244.27</v>
      </c>
      <c r="D23" s="20" t="s">
        <v>216</v>
      </c>
      <c r="E23" s="150">
        <v>207.01211052822336</v>
      </c>
      <c r="F23" s="5" t="s">
        <v>117</v>
      </c>
      <c r="G23" s="20" t="s">
        <v>1037</v>
      </c>
      <c r="H23" s="10">
        <v>-62093</v>
      </c>
      <c r="I23" s="151" t="s">
        <v>318</v>
      </c>
      <c r="J23" s="152" t="s">
        <v>319</v>
      </c>
      <c r="K23" s="151">
        <v>-62093</v>
      </c>
      <c r="L23" s="151" t="s">
        <v>320</v>
      </c>
      <c r="M23" s="152" t="s">
        <v>283</v>
      </c>
      <c r="N23" s="152"/>
      <c r="O23" s="153" t="s">
        <v>292</v>
      </c>
      <c r="P23" s="153" t="s">
        <v>293</v>
      </c>
    </row>
    <row r="24" spans="1:16" ht="12.75" customHeight="1" thickBot="1" x14ac:dyDescent="0.25">
      <c r="A24" s="10" t="s">
        <v>293</v>
      </c>
      <c r="B24" s="5" t="s">
        <v>83</v>
      </c>
      <c r="C24" s="10">
        <v>31245.3</v>
      </c>
      <c r="D24" s="20" t="s">
        <v>216</v>
      </c>
      <c r="E24" s="150">
        <v>210.02100748357196</v>
      </c>
      <c r="F24" s="5" t="s">
        <v>117</v>
      </c>
      <c r="G24" s="20" t="s">
        <v>1038</v>
      </c>
      <c r="H24" s="10">
        <v>-62090</v>
      </c>
      <c r="I24" s="151" t="s">
        <v>321</v>
      </c>
      <c r="J24" s="152" t="s">
        <v>322</v>
      </c>
      <c r="K24" s="151">
        <v>-62090</v>
      </c>
      <c r="L24" s="151" t="s">
        <v>323</v>
      </c>
      <c r="M24" s="152" t="s">
        <v>283</v>
      </c>
      <c r="N24" s="152"/>
      <c r="O24" s="153" t="s">
        <v>292</v>
      </c>
      <c r="P24" s="153" t="s">
        <v>293</v>
      </c>
    </row>
    <row r="25" spans="1:16" ht="12.75" customHeight="1" thickBot="1" x14ac:dyDescent="0.25">
      <c r="A25" s="10" t="s">
        <v>293</v>
      </c>
      <c r="B25" s="5" t="s">
        <v>83</v>
      </c>
      <c r="C25" s="10">
        <v>31269.267</v>
      </c>
      <c r="D25" s="20" t="s">
        <v>216</v>
      </c>
      <c r="E25" s="150">
        <v>280.03482624951727</v>
      </c>
      <c r="F25" s="5" t="s">
        <v>117</v>
      </c>
      <c r="G25" s="20" t="s">
        <v>1039</v>
      </c>
      <c r="H25" s="10">
        <v>-62020</v>
      </c>
      <c r="I25" s="151" t="s">
        <v>324</v>
      </c>
      <c r="J25" s="152" t="s">
        <v>325</v>
      </c>
      <c r="K25" s="151">
        <v>-62020</v>
      </c>
      <c r="L25" s="151" t="s">
        <v>326</v>
      </c>
      <c r="M25" s="152" t="s">
        <v>283</v>
      </c>
      <c r="N25" s="152"/>
      <c r="O25" s="153" t="s">
        <v>292</v>
      </c>
      <c r="P25" s="153" t="s">
        <v>293</v>
      </c>
    </row>
    <row r="26" spans="1:16" ht="12.75" customHeight="1" thickBot="1" x14ac:dyDescent="0.25">
      <c r="A26" s="10" t="s">
        <v>293</v>
      </c>
      <c r="B26" s="5" t="s">
        <v>83</v>
      </c>
      <c r="C26" s="10">
        <v>31270.286</v>
      </c>
      <c r="D26" s="20" t="s">
        <v>216</v>
      </c>
      <c r="E26" s="150">
        <v>283.01158935389043</v>
      </c>
      <c r="F26" s="5" t="s">
        <v>117</v>
      </c>
      <c r="G26" s="20" t="s">
        <v>1040</v>
      </c>
      <c r="H26" s="10">
        <v>-62017</v>
      </c>
      <c r="I26" s="151" t="s">
        <v>327</v>
      </c>
      <c r="J26" s="152" t="s">
        <v>328</v>
      </c>
      <c r="K26" s="151">
        <v>-62017</v>
      </c>
      <c r="L26" s="151" t="s">
        <v>320</v>
      </c>
      <c r="M26" s="152" t="s">
        <v>283</v>
      </c>
      <c r="N26" s="152"/>
      <c r="O26" s="153" t="s">
        <v>292</v>
      </c>
      <c r="P26" s="153" t="s">
        <v>293</v>
      </c>
    </row>
    <row r="27" spans="1:16" ht="12.75" customHeight="1" thickBot="1" x14ac:dyDescent="0.25">
      <c r="A27" s="10" t="s">
        <v>293</v>
      </c>
      <c r="B27" s="5" t="s">
        <v>84</v>
      </c>
      <c r="C27" s="10">
        <v>31275.244999999999</v>
      </c>
      <c r="D27" s="20" t="s">
        <v>216</v>
      </c>
      <c r="E27" s="150">
        <v>297.49811362727633</v>
      </c>
      <c r="F27" s="5" t="s">
        <v>117</v>
      </c>
      <c r="G27" s="20" t="s">
        <v>1041</v>
      </c>
      <c r="H27" s="10">
        <v>-62002.5</v>
      </c>
      <c r="I27" s="151" t="s">
        <v>329</v>
      </c>
      <c r="J27" s="152" t="s">
        <v>330</v>
      </c>
      <c r="K27" s="151">
        <v>-62002.5</v>
      </c>
      <c r="L27" s="151" t="s">
        <v>331</v>
      </c>
      <c r="M27" s="152" t="s">
        <v>283</v>
      </c>
      <c r="N27" s="152"/>
      <c r="O27" s="153" t="s">
        <v>292</v>
      </c>
      <c r="P27" s="153" t="s">
        <v>293</v>
      </c>
    </row>
    <row r="28" spans="1:16" ht="12.75" customHeight="1" thickBot="1" x14ac:dyDescent="0.25">
      <c r="A28" s="10" t="s">
        <v>345</v>
      </c>
      <c r="B28" s="5" t="s">
        <v>83</v>
      </c>
      <c r="C28" s="10">
        <v>35127.608999999997</v>
      </c>
      <c r="D28" s="20" t="s">
        <v>216</v>
      </c>
      <c r="E28" s="150">
        <v>11551.251813149353</v>
      </c>
      <c r="F28" s="5" t="s">
        <v>117</v>
      </c>
      <c r="G28" s="20" t="s">
        <v>1045</v>
      </c>
      <c r="H28" s="10">
        <v>-50749</v>
      </c>
      <c r="I28" s="151" t="s">
        <v>341</v>
      </c>
      <c r="J28" s="152" t="s">
        <v>342</v>
      </c>
      <c r="K28" s="151">
        <v>-50749</v>
      </c>
      <c r="L28" s="151" t="s">
        <v>343</v>
      </c>
      <c r="M28" s="152" t="s">
        <v>283</v>
      </c>
      <c r="N28" s="152"/>
      <c r="O28" s="153" t="s">
        <v>344</v>
      </c>
      <c r="P28" s="153" t="s">
        <v>345</v>
      </c>
    </row>
    <row r="29" spans="1:16" ht="12.75" customHeight="1" thickBot="1" x14ac:dyDescent="0.25">
      <c r="A29" s="10" t="s">
        <v>345</v>
      </c>
      <c r="B29" s="5" t="s">
        <v>83</v>
      </c>
      <c r="C29" s="10">
        <v>35151.57</v>
      </c>
      <c r="D29" s="20" t="s">
        <v>216</v>
      </c>
      <c r="E29" s="150">
        <v>11621.248104360226</v>
      </c>
      <c r="F29" s="5" t="s">
        <v>117</v>
      </c>
      <c r="G29" s="20" t="s">
        <v>1046</v>
      </c>
      <c r="H29" s="10">
        <v>-50679</v>
      </c>
      <c r="I29" s="151" t="s">
        <v>346</v>
      </c>
      <c r="J29" s="152" t="s">
        <v>347</v>
      </c>
      <c r="K29" s="151">
        <v>-50679</v>
      </c>
      <c r="L29" s="151" t="s">
        <v>348</v>
      </c>
      <c r="M29" s="152" t="s">
        <v>283</v>
      </c>
      <c r="N29" s="152"/>
      <c r="O29" s="153" t="s">
        <v>344</v>
      </c>
      <c r="P29" s="153" t="s">
        <v>345</v>
      </c>
    </row>
    <row r="30" spans="1:16" ht="12.75" customHeight="1" thickBot="1" x14ac:dyDescent="0.25">
      <c r="A30" s="10" t="s">
        <v>345</v>
      </c>
      <c r="B30" s="5" t="s">
        <v>84</v>
      </c>
      <c r="C30" s="10">
        <v>35168.504999999997</v>
      </c>
      <c r="D30" s="20" t="s">
        <v>216</v>
      </c>
      <c r="E30" s="150">
        <v>11670.71962857273</v>
      </c>
      <c r="F30" s="5" t="s">
        <v>117</v>
      </c>
      <c r="G30" s="20" t="s">
        <v>1047</v>
      </c>
      <c r="H30" s="10">
        <v>-50629.5</v>
      </c>
      <c r="I30" s="151" t="s">
        <v>349</v>
      </c>
      <c r="J30" s="152" t="s">
        <v>350</v>
      </c>
      <c r="K30" s="151">
        <v>-50629.5</v>
      </c>
      <c r="L30" s="151" t="s">
        <v>351</v>
      </c>
      <c r="M30" s="152" t="s">
        <v>283</v>
      </c>
      <c r="N30" s="152"/>
      <c r="O30" s="153" t="s">
        <v>344</v>
      </c>
      <c r="P30" s="153" t="s">
        <v>345</v>
      </c>
    </row>
    <row r="31" spans="1:16" ht="12.75" customHeight="1" thickBot="1" x14ac:dyDescent="0.25">
      <c r="A31" s="10" t="s">
        <v>345</v>
      </c>
      <c r="B31" s="5" t="s">
        <v>83</v>
      </c>
      <c r="C31" s="10">
        <v>35197.434000000001</v>
      </c>
      <c r="D31" s="20" t="s">
        <v>216</v>
      </c>
      <c r="E31" s="150">
        <v>11755.228735389614</v>
      </c>
      <c r="F31" s="5" t="s">
        <v>117</v>
      </c>
      <c r="G31" s="20" t="s">
        <v>1048</v>
      </c>
      <c r="H31" s="10">
        <v>-50545</v>
      </c>
      <c r="I31" s="151" t="s">
        <v>352</v>
      </c>
      <c r="J31" s="152" t="s">
        <v>353</v>
      </c>
      <c r="K31" s="151">
        <v>-50545</v>
      </c>
      <c r="L31" s="151" t="s">
        <v>354</v>
      </c>
      <c r="M31" s="152" t="s">
        <v>283</v>
      </c>
      <c r="N31" s="152"/>
      <c r="O31" s="153" t="s">
        <v>344</v>
      </c>
      <c r="P31" s="153" t="s">
        <v>345</v>
      </c>
    </row>
    <row r="32" spans="1:16" ht="12.75" customHeight="1" thickBot="1" x14ac:dyDescent="0.25">
      <c r="A32" s="10" t="s">
        <v>345</v>
      </c>
      <c r="B32" s="5" t="s">
        <v>83</v>
      </c>
      <c r="C32" s="10">
        <v>35223.438999999998</v>
      </c>
      <c r="D32" s="20" t="s">
        <v>216</v>
      </c>
      <c r="E32" s="150">
        <v>11831.196080364294</v>
      </c>
      <c r="F32" s="5" t="s">
        <v>117</v>
      </c>
      <c r="G32" s="20" t="s">
        <v>1049</v>
      </c>
      <c r="H32" s="10">
        <v>-50469</v>
      </c>
      <c r="I32" s="151" t="s">
        <v>355</v>
      </c>
      <c r="J32" s="152" t="s">
        <v>356</v>
      </c>
      <c r="K32" s="151">
        <v>-50469</v>
      </c>
      <c r="L32" s="151" t="s">
        <v>357</v>
      </c>
      <c r="M32" s="152" t="s">
        <v>283</v>
      </c>
      <c r="N32" s="152"/>
      <c r="O32" s="153" t="s">
        <v>344</v>
      </c>
      <c r="P32" s="153" t="s">
        <v>345</v>
      </c>
    </row>
    <row r="33" spans="1:16" ht="12.75" customHeight="1" thickBot="1" x14ac:dyDescent="0.25">
      <c r="A33" s="10" t="s">
        <v>345</v>
      </c>
      <c r="B33" s="5" t="s">
        <v>84</v>
      </c>
      <c r="C33" s="10">
        <v>35228.423000000003</v>
      </c>
      <c r="D33" s="20" t="s">
        <v>216</v>
      </c>
      <c r="E33" s="150">
        <v>11845.755636117194</v>
      </c>
      <c r="F33" s="5" t="s">
        <v>117</v>
      </c>
      <c r="G33" s="20" t="s">
        <v>1050</v>
      </c>
      <c r="H33" s="10">
        <v>-50454.5</v>
      </c>
      <c r="I33" s="151" t="s">
        <v>358</v>
      </c>
      <c r="J33" s="152" t="s">
        <v>359</v>
      </c>
      <c r="K33" s="151">
        <v>-50454.5</v>
      </c>
      <c r="L33" s="151" t="s">
        <v>360</v>
      </c>
      <c r="M33" s="152" t="s">
        <v>283</v>
      </c>
      <c r="N33" s="152"/>
      <c r="O33" s="153" t="s">
        <v>344</v>
      </c>
      <c r="P33" s="153" t="s">
        <v>345</v>
      </c>
    </row>
    <row r="34" spans="1:16" ht="12.75" customHeight="1" thickBot="1" x14ac:dyDescent="0.25">
      <c r="A34" s="10" t="s">
        <v>377</v>
      </c>
      <c r="B34" s="5" t="s">
        <v>83</v>
      </c>
      <c r="C34" s="10">
        <v>35933.430999999997</v>
      </c>
      <c r="D34" s="20" t="s">
        <v>216</v>
      </c>
      <c r="E34" s="150">
        <v>13905.266728057779</v>
      </c>
      <c r="F34" s="5" t="s">
        <v>117</v>
      </c>
      <c r="G34" s="20" t="s">
        <v>1054</v>
      </c>
      <c r="H34" s="10">
        <v>-48395</v>
      </c>
      <c r="I34" s="151" t="s">
        <v>374</v>
      </c>
      <c r="J34" s="152" t="s">
        <v>375</v>
      </c>
      <c r="K34" s="151">
        <v>-48395</v>
      </c>
      <c r="L34" s="151" t="s">
        <v>376</v>
      </c>
      <c r="M34" s="152" t="s">
        <v>283</v>
      </c>
      <c r="N34" s="152"/>
      <c r="O34" s="153" t="s">
        <v>344</v>
      </c>
      <c r="P34" s="153" t="s">
        <v>377</v>
      </c>
    </row>
    <row r="35" spans="1:16" ht="12.75" customHeight="1" thickBot="1" x14ac:dyDescent="0.25">
      <c r="A35" s="10" t="s">
        <v>387</v>
      </c>
      <c r="B35" s="5" t="s">
        <v>83</v>
      </c>
      <c r="C35" s="10">
        <v>36339.434000000001</v>
      </c>
      <c r="D35" s="20" t="s">
        <v>216</v>
      </c>
      <c r="E35" s="150">
        <v>15091.30671889642</v>
      </c>
      <c r="F35" s="5" t="s">
        <v>117</v>
      </c>
      <c r="G35" s="20" t="s">
        <v>1057</v>
      </c>
      <c r="H35" s="10">
        <v>-47209</v>
      </c>
      <c r="I35" s="151" t="s">
        <v>384</v>
      </c>
      <c r="J35" s="152" t="s">
        <v>385</v>
      </c>
      <c r="K35" s="151">
        <v>-47209</v>
      </c>
      <c r="L35" s="151" t="s">
        <v>386</v>
      </c>
      <c r="M35" s="152" t="s">
        <v>283</v>
      </c>
      <c r="N35" s="152"/>
      <c r="O35" s="153" t="s">
        <v>344</v>
      </c>
      <c r="P35" s="153" t="s">
        <v>387</v>
      </c>
    </row>
    <row r="36" spans="1:16" ht="12.75" customHeight="1" thickBot="1" x14ac:dyDescent="0.25">
      <c r="A36" s="10" t="s">
        <v>391</v>
      </c>
      <c r="B36" s="5" t="s">
        <v>83</v>
      </c>
      <c r="C36" s="10">
        <v>36631.421999999999</v>
      </c>
      <c r="D36" s="20" t="s">
        <v>216</v>
      </c>
      <c r="E36" s="150">
        <v>15944.279344332654</v>
      </c>
      <c r="F36" s="5" t="s">
        <v>117</v>
      </c>
      <c r="G36" s="20" t="s">
        <v>1058</v>
      </c>
      <c r="H36" s="10">
        <v>-46356</v>
      </c>
      <c r="I36" s="151" t="s">
        <v>388</v>
      </c>
      <c r="J36" s="152" t="s">
        <v>389</v>
      </c>
      <c r="K36" s="151">
        <v>-46356</v>
      </c>
      <c r="L36" s="151" t="s">
        <v>390</v>
      </c>
      <c r="M36" s="152" t="s">
        <v>283</v>
      </c>
      <c r="N36" s="152"/>
      <c r="O36" s="153" t="s">
        <v>344</v>
      </c>
      <c r="P36" s="153" t="s">
        <v>391</v>
      </c>
    </row>
    <row r="37" spans="1:16" ht="12.75" customHeight="1" thickBot="1" x14ac:dyDescent="0.25">
      <c r="A37" s="10" t="s">
        <v>395</v>
      </c>
      <c r="B37" s="5" t="s">
        <v>83</v>
      </c>
      <c r="C37" s="10">
        <v>36672.497000000003</v>
      </c>
      <c r="D37" s="20" t="s">
        <v>216</v>
      </c>
      <c r="E37" s="150">
        <v>16064.270065149252</v>
      </c>
      <c r="F37" s="5" t="s">
        <v>117</v>
      </c>
      <c r="G37" s="20" t="s">
        <v>1059</v>
      </c>
      <c r="H37" s="10">
        <v>-46236</v>
      </c>
      <c r="I37" s="151" t="s">
        <v>392</v>
      </c>
      <c r="J37" s="152" t="s">
        <v>393</v>
      </c>
      <c r="K37" s="151">
        <v>-46236</v>
      </c>
      <c r="L37" s="151" t="s">
        <v>394</v>
      </c>
      <c r="M37" s="152" t="s">
        <v>371</v>
      </c>
      <c r="N37" s="152"/>
      <c r="O37" s="153" t="s">
        <v>372</v>
      </c>
      <c r="P37" s="153" t="s">
        <v>395</v>
      </c>
    </row>
    <row r="38" spans="1:16" ht="12.75" customHeight="1" thickBot="1" x14ac:dyDescent="0.25">
      <c r="A38" s="10" t="s">
        <v>395</v>
      </c>
      <c r="B38" s="5" t="s">
        <v>83</v>
      </c>
      <c r="C38" s="10">
        <v>37016.519</v>
      </c>
      <c r="D38" s="20" t="s">
        <v>216</v>
      </c>
      <c r="E38" s="150">
        <v>17069.24749075518</v>
      </c>
      <c r="F38" s="5" t="s">
        <v>117</v>
      </c>
      <c r="G38" s="20" t="s">
        <v>1060</v>
      </c>
      <c r="H38" s="10">
        <v>-45231</v>
      </c>
      <c r="I38" s="151" t="s">
        <v>396</v>
      </c>
      <c r="J38" s="152" t="s">
        <v>397</v>
      </c>
      <c r="K38" s="151">
        <v>-45231</v>
      </c>
      <c r="L38" s="151" t="s">
        <v>398</v>
      </c>
      <c r="M38" s="152" t="s">
        <v>371</v>
      </c>
      <c r="N38" s="152"/>
      <c r="O38" s="153" t="s">
        <v>372</v>
      </c>
      <c r="P38" s="153" t="s">
        <v>395</v>
      </c>
    </row>
    <row r="39" spans="1:16" ht="12.75" customHeight="1" thickBot="1" x14ac:dyDescent="0.25">
      <c r="A39" s="10" t="s">
        <v>395</v>
      </c>
      <c r="B39" s="5" t="s">
        <v>83</v>
      </c>
      <c r="C39" s="10">
        <v>37076.47</v>
      </c>
      <c r="D39" s="20" t="s">
        <v>216</v>
      </c>
      <c r="E39" s="150">
        <v>17244.379899852571</v>
      </c>
      <c r="F39" s="5" t="s">
        <v>117</v>
      </c>
      <c r="G39" s="20" t="s">
        <v>1061</v>
      </c>
      <c r="H39" s="10">
        <v>-45056</v>
      </c>
      <c r="I39" s="151" t="s">
        <v>399</v>
      </c>
      <c r="J39" s="152" t="s">
        <v>400</v>
      </c>
      <c r="K39" s="151">
        <v>-45056</v>
      </c>
      <c r="L39" s="151" t="s">
        <v>401</v>
      </c>
      <c r="M39" s="152" t="s">
        <v>371</v>
      </c>
      <c r="N39" s="152"/>
      <c r="O39" s="153" t="s">
        <v>372</v>
      </c>
      <c r="P39" s="153" t="s">
        <v>395</v>
      </c>
    </row>
    <row r="40" spans="1:16" ht="12.75" customHeight="1" thickBot="1" x14ac:dyDescent="0.25">
      <c r="A40" s="10" t="s">
        <v>408</v>
      </c>
      <c r="B40" s="5" t="s">
        <v>83</v>
      </c>
      <c r="C40" s="10">
        <v>41090.857400000001</v>
      </c>
      <c r="D40" s="20" t="s">
        <v>216</v>
      </c>
      <c r="E40" s="150">
        <v>28971.445943991919</v>
      </c>
      <c r="F40" s="5" t="s">
        <v>117</v>
      </c>
      <c r="G40" s="20" t="s">
        <v>1062</v>
      </c>
      <c r="H40" s="10">
        <v>-33329</v>
      </c>
      <c r="I40" s="151" t="s">
        <v>402</v>
      </c>
      <c r="J40" s="152" t="s">
        <v>403</v>
      </c>
      <c r="K40" s="151">
        <v>-33329</v>
      </c>
      <c r="L40" s="151" t="s">
        <v>404</v>
      </c>
      <c r="M40" s="152" t="s">
        <v>405</v>
      </c>
      <c r="N40" s="152" t="s">
        <v>406</v>
      </c>
      <c r="O40" s="153" t="s">
        <v>407</v>
      </c>
      <c r="P40" s="153" t="s">
        <v>408</v>
      </c>
    </row>
    <row r="41" spans="1:16" ht="12.75" customHeight="1" thickBot="1" x14ac:dyDescent="0.25">
      <c r="A41" s="10" t="s">
        <v>408</v>
      </c>
      <c r="B41" s="5" t="s">
        <v>84</v>
      </c>
      <c r="C41" s="10">
        <v>41091.7137</v>
      </c>
      <c r="D41" s="20" t="s">
        <v>216</v>
      </c>
      <c r="E41" s="150">
        <v>28973.947418227712</v>
      </c>
      <c r="F41" s="5" t="s">
        <v>117</v>
      </c>
      <c r="G41" s="20" t="s">
        <v>1063</v>
      </c>
      <c r="H41" s="10">
        <v>-33326.5</v>
      </c>
      <c r="I41" s="151" t="s">
        <v>409</v>
      </c>
      <c r="J41" s="152" t="s">
        <v>410</v>
      </c>
      <c r="K41" s="151">
        <v>-33326.5</v>
      </c>
      <c r="L41" s="151" t="s">
        <v>411</v>
      </c>
      <c r="M41" s="152" t="s">
        <v>405</v>
      </c>
      <c r="N41" s="152" t="s">
        <v>406</v>
      </c>
      <c r="O41" s="153" t="s">
        <v>407</v>
      </c>
      <c r="P41" s="153" t="s">
        <v>408</v>
      </c>
    </row>
    <row r="42" spans="1:16" ht="12.75" customHeight="1" thickBot="1" x14ac:dyDescent="0.25">
      <c r="A42" s="10" t="s">
        <v>408</v>
      </c>
      <c r="B42" s="5" t="s">
        <v>83</v>
      </c>
      <c r="C42" s="10">
        <v>41091.883999999998</v>
      </c>
      <c r="D42" s="20" t="s">
        <v>216</v>
      </c>
      <c r="E42" s="150">
        <v>28974.44490866605</v>
      </c>
      <c r="F42" s="5" t="s">
        <v>117</v>
      </c>
      <c r="G42" s="20" t="s">
        <v>1064</v>
      </c>
      <c r="H42" s="10">
        <v>-33326</v>
      </c>
      <c r="I42" s="151" t="s">
        <v>412</v>
      </c>
      <c r="J42" s="152" t="s">
        <v>413</v>
      </c>
      <c r="K42" s="151">
        <v>-33326</v>
      </c>
      <c r="L42" s="151" t="s">
        <v>414</v>
      </c>
      <c r="M42" s="152" t="s">
        <v>405</v>
      </c>
      <c r="N42" s="152" t="s">
        <v>406</v>
      </c>
      <c r="O42" s="153" t="s">
        <v>407</v>
      </c>
      <c r="P42" s="153" t="s">
        <v>408</v>
      </c>
    </row>
    <row r="43" spans="1:16" ht="12.75" customHeight="1" thickBot="1" x14ac:dyDescent="0.25">
      <c r="A43" s="10" t="s">
        <v>419</v>
      </c>
      <c r="B43" s="5" t="s">
        <v>84</v>
      </c>
      <c r="C43" s="10">
        <v>42528.451999999997</v>
      </c>
      <c r="D43" s="20" t="s">
        <v>216</v>
      </c>
      <c r="E43" s="150">
        <v>33171.032366293373</v>
      </c>
      <c r="F43" s="5" t="s">
        <v>117</v>
      </c>
      <c r="G43" s="20" t="s">
        <v>1065</v>
      </c>
      <c r="H43" s="10">
        <v>-29129.5</v>
      </c>
      <c r="I43" s="151" t="s">
        <v>415</v>
      </c>
      <c r="J43" s="152" t="s">
        <v>416</v>
      </c>
      <c r="K43" s="151">
        <v>-29129.5</v>
      </c>
      <c r="L43" s="151" t="s">
        <v>417</v>
      </c>
      <c r="M43" s="152" t="s">
        <v>283</v>
      </c>
      <c r="N43" s="152"/>
      <c r="O43" s="153" t="s">
        <v>418</v>
      </c>
      <c r="P43" s="153" t="s">
        <v>419</v>
      </c>
    </row>
    <row r="44" spans="1:16" ht="12.75" customHeight="1" thickBot="1" x14ac:dyDescent="0.25">
      <c r="A44" s="10" t="s">
        <v>419</v>
      </c>
      <c r="B44" s="5" t="s">
        <v>84</v>
      </c>
      <c r="C44" s="10">
        <v>42529.466999999997</v>
      </c>
      <c r="D44" s="20" t="s">
        <v>216</v>
      </c>
      <c r="E44" s="150">
        <v>33173.997444361026</v>
      </c>
      <c r="F44" s="5" t="s">
        <v>117</v>
      </c>
      <c r="G44" s="20" t="s">
        <v>1066</v>
      </c>
      <c r="H44" s="10">
        <v>-29126.5</v>
      </c>
      <c r="I44" s="151" t="s">
        <v>420</v>
      </c>
      <c r="J44" s="152" t="s">
        <v>421</v>
      </c>
      <c r="K44" s="151">
        <v>-29126.5</v>
      </c>
      <c r="L44" s="151" t="s">
        <v>422</v>
      </c>
      <c r="M44" s="152" t="s">
        <v>283</v>
      </c>
      <c r="N44" s="152"/>
      <c r="O44" s="153" t="s">
        <v>418</v>
      </c>
      <c r="P44" s="153" t="s">
        <v>419</v>
      </c>
    </row>
    <row r="45" spans="1:16" ht="12.75" customHeight="1" thickBot="1" x14ac:dyDescent="0.25">
      <c r="A45" s="10" t="s">
        <v>426</v>
      </c>
      <c r="B45" s="5" t="s">
        <v>83</v>
      </c>
      <c r="C45" s="10">
        <v>42620.362000000001</v>
      </c>
      <c r="D45" s="20" t="s">
        <v>216</v>
      </c>
      <c r="E45" s="150">
        <v>33439.525297522901</v>
      </c>
      <c r="F45" s="5" t="s">
        <v>117</v>
      </c>
      <c r="G45" s="20" t="s">
        <v>1067</v>
      </c>
      <c r="H45" s="10">
        <v>-28861</v>
      </c>
      <c r="I45" s="151" t="s">
        <v>423</v>
      </c>
      <c r="J45" s="152" t="s">
        <v>424</v>
      </c>
      <c r="K45" s="151">
        <v>-28861</v>
      </c>
      <c r="L45" s="151" t="s">
        <v>425</v>
      </c>
      <c r="M45" s="152" t="s">
        <v>283</v>
      </c>
      <c r="N45" s="152"/>
      <c r="O45" s="153" t="s">
        <v>418</v>
      </c>
      <c r="P45" s="153" t="s">
        <v>426</v>
      </c>
    </row>
    <row r="46" spans="1:16" ht="12.75" customHeight="1" thickBot="1" x14ac:dyDescent="0.25">
      <c r="A46" s="10" t="s">
        <v>426</v>
      </c>
      <c r="B46" s="5" t="s">
        <v>83</v>
      </c>
      <c r="C46" s="10">
        <v>42621.373</v>
      </c>
      <c r="D46" s="20" t="s">
        <v>216</v>
      </c>
      <c r="E46" s="150">
        <v>33442.478690553835</v>
      </c>
      <c r="F46" s="5" t="s">
        <v>117</v>
      </c>
      <c r="G46" s="20" t="s">
        <v>1068</v>
      </c>
      <c r="H46" s="10">
        <v>-28858</v>
      </c>
      <c r="I46" s="151" t="s">
        <v>427</v>
      </c>
      <c r="J46" s="152" t="s">
        <v>428</v>
      </c>
      <c r="K46" s="151">
        <v>-28858</v>
      </c>
      <c r="L46" s="151" t="s">
        <v>429</v>
      </c>
      <c r="M46" s="152" t="s">
        <v>283</v>
      </c>
      <c r="N46" s="152"/>
      <c r="O46" s="153" t="s">
        <v>418</v>
      </c>
      <c r="P46" s="153" t="s">
        <v>426</v>
      </c>
    </row>
    <row r="47" spans="1:16" ht="12.75" customHeight="1" thickBot="1" x14ac:dyDescent="0.25">
      <c r="A47" s="10" t="s">
        <v>434</v>
      </c>
      <c r="B47" s="5" t="s">
        <v>84</v>
      </c>
      <c r="C47" s="10">
        <v>43262.705999999998</v>
      </c>
      <c r="D47" s="20" t="s">
        <v>216</v>
      </c>
      <c r="E47" s="150">
        <v>35315.978604210897</v>
      </c>
      <c r="F47" s="5" t="s">
        <v>117</v>
      </c>
      <c r="G47" s="20" t="s">
        <v>1069</v>
      </c>
      <c r="H47" s="10">
        <v>-26984.5</v>
      </c>
      <c r="I47" s="151" t="s">
        <v>430</v>
      </c>
      <c r="J47" s="152" t="s">
        <v>431</v>
      </c>
      <c r="K47" s="151">
        <v>-26984.5</v>
      </c>
      <c r="L47" s="151" t="s">
        <v>432</v>
      </c>
      <c r="M47" s="152" t="s">
        <v>283</v>
      </c>
      <c r="N47" s="152"/>
      <c r="O47" s="153" t="s">
        <v>433</v>
      </c>
      <c r="P47" s="153" t="s">
        <v>434</v>
      </c>
    </row>
    <row r="48" spans="1:16" ht="12.75" customHeight="1" thickBot="1" x14ac:dyDescent="0.25">
      <c r="A48" s="10" t="s">
        <v>434</v>
      </c>
      <c r="B48" s="5" t="s">
        <v>83</v>
      </c>
      <c r="C48" s="10">
        <v>43286.841999999997</v>
      </c>
      <c r="D48" s="20" t="s">
        <v>216</v>
      </c>
      <c r="E48" s="150">
        <v>35386.486115778251</v>
      </c>
      <c r="F48" s="5" t="s">
        <v>117</v>
      </c>
      <c r="G48" s="20" t="s">
        <v>1070</v>
      </c>
      <c r="H48" s="10">
        <v>-26914</v>
      </c>
      <c r="I48" s="151" t="s">
        <v>435</v>
      </c>
      <c r="J48" s="152" t="s">
        <v>436</v>
      </c>
      <c r="K48" s="151">
        <v>-26914</v>
      </c>
      <c r="L48" s="151" t="s">
        <v>437</v>
      </c>
      <c r="M48" s="152" t="s">
        <v>283</v>
      </c>
      <c r="N48" s="152"/>
      <c r="O48" s="153" t="s">
        <v>433</v>
      </c>
      <c r="P48" s="153" t="s">
        <v>434</v>
      </c>
    </row>
    <row r="49" spans="1:16" ht="12.75" customHeight="1" thickBot="1" x14ac:dyDescent="0.25">
      <c r="A49" s="10" t="s">
        <v>434</v>
      </c>
      <c r="B49" s="5" t="s">
        <v>84</v>
      </c>
      <c r="C49" s="10">
        <v>43351.690999999999</v>
      </c>
      <c r="D49" s="20" t="s">
        <v>216</v>
      </c>
      <c r="E49" s="150">
        <v>35575.926852339056</v>
      </c>
      <c r="F49" s="5" t="s">
        <v>117</v>
      </c>
      <c r="G49" s="20" t="s">
        <v>1071</v>
      </c>
      <c r="H49" s="10">
        <v>-26724.5</v>
      </c>
      <c r="I49" s="151" t="s">
        <v>438</v>
      </c>
      <c r="J49" s="152" t="s">
        <v>439</v>
      </c>
      <c r="K49" s="151">
        <v>-26724.5</v>
      </c>
      <c r="L49" s="151" t="s">
        <v>440</v>
      </c>
      <c r="M49" s="152" t="s">
        <v>283</v>
      </c>
      <c r="N49" s="152"/>
      <c r="O49" s="153" t="s">
        <v>433</v>
      </c>
      <c r="P49" s="153" t="s">
        <v>434</v>
      </c>
    </row>
    <row r="50" spans="1:16" ht="12.75" customHeight="1" thickBot="1" x14ac:dyDescent="0.25">
      <c r="A50" s="10" t="s">
        <v>444</v>
      </c>
      <c r="B50" s="5" t="s">
        <v>83</v>
      </c>
      <c r="C50" s="10">
        <v>43358.39</v>
      </c>
      <c r="D50" s="20" t="s">
        <v>216</v>
      </c>
      <c r="E50" s="150">
        <v>35595.496367585562</v>
      </c>
      <c r="F50" s="5" t="s">
        <v>117</v>
      </c>
      <c r="G50" s="20" t="s">
        <v>1072</v>
      </c>
      <c r="H50" s="10">
        <v>-26705</v>
      </c>
      <c r="I50" s="151" t="s">
        <v>441</v>
      </c>
      <c r="J50" s="152" t="s">
        <v>442</v>
      </c>
      <c r="K50" s="151">
        <v>-26705</v>
      </c>
      <c r="L50" s="151" t="s">
        <v>443</v>
      </c>
      <c r="M50" s="152" t="s">
        <v>283</v>
      </c>
      <c r="N50" s="152"/>
      <c r="O50" s="153" t="s">
        <v>418</v>
      </c>
      <c r="P50" s="153" t="s">
        <v>444</v>
      </c>
    </row>
    <row r="51" spans="1:16" ht="12.75" customHeight="1" thickBot="1" x14ac:dyDescent="0.25">
      <c r="A51" s="10" t="s">
        <v>447</v>
      </c>
      <c r="B51" s="5" t="s">
        <v>84</v>
      </c>
      <c r="C51" s="10">
        <v>44343.4</v>
      </c>
      <c r="D51" s="20" t="s">
        <v>216</v>
      </c>
      <c r="E51" s="150">
        <v>38472.965872431487</v>
      </c>
      <c r="F51" s="5" t="s">
        <v>117</v>
      </c>
      <c r="G51" s="20" t="s">
        <v>1073</v>
      </c>
      <c r="H51" s="10">
        <v>-23827.5</v>
      </c>
      <c r="I51" s="151" t="s">
        <v>445</v>
      </c>
      <c r="J51" s="152" t="s">
        <v>446</v>
      </c>
      <c r="K51" s="151">
        <v>-23827.5</v>
      </c>
      <c r="L51" s="151" t="s">
        <v>443</v>
      </c>
      <c r="M51" s="152" t="s">
        <v>283</v>
      </c>
      <c r="N51" s="152"/>
      <c r="O51" s="153" t="s">
        <v>418</v>
      </c>
      <c r="P51" s="153" t="s">
        <v>447</v>
      </c>
    </row>
    <row r="52" spans="1:16" ht="12.75" customHeight="1" thickBot="1" x14ac:dyDescent="0.25">
      <c r="A52" s="10" t="s">
        <v>434</v>
      </c>
      <c r="B52" s="5" t="s">
        <v>83</v>
      </c>
      <c r="C52" s="10">
        <v>44670.858999999997</v>
      </c>
      <c r="D52" s="20" t="s">
        <v>216</v>
      </c>
      <c r="E52" s="150">
        <v>39429.558482239845</v>
      </c>
      <c r="F52" s="5" t="s">
        <v>117</v>
      </c>
      <c r="G52" s="20" t="s">
        <v>1074</v>
      </c>
      <c r="H52" s="10">
        <v>-22871</v>
      </c>
      <c r="I52" s="151" t="s">
        <v>448</v>
      </c>
      <c r="J52" s="152" t="s">
        <v>449</v>
      </c>
      <c r="K52" s="151">
        <v>-22871</v>
      </c>
      <c r="L52" s="151" t="s">
        <v>450</v>
      </c>
      <c r="M52" s="152" t="s">
        <v>283</v>
      </c>
      <c r="N52" s="152"/>
      <c r="O52" s="153" t="s">
        <v>433</v>
      </c>
      <c r="P52" s="153" t="s">
        <v>434</v>
      </c>
    </row>
    <row r="53" spans="1:16" ht="12.75" customHeight="1" thickBot="1" x14ac:dyDescent="0.25">
      <c r="A53" s="10" t="s">
        <v>434</v>
      </c>
      <c r="B53" s="5" t="s">
        <v>83</v>
      </c>
      <c r="C53" s="10">
        <v>44766.712</v>
      </c>
      <c r="D53" s="20" t="s">
        <v>216</v>
      </c>
      <c r="E53" s="150">
        <v>39709.569938415923</v>
      </c>
      <c r="F53" s="5" t="s">
        <v>117</v>
      </c>
      <c r="G53" s="20" t="s">
        <v>1075</v>
      </c>
      <c r="H53" s="10">
        <v>-22591</v>
      </c>
      <c r="I53" s="151" t="s">
        <v>451</v>
      </c>
      <c r="J53" s="152" t="s">
        <v>452</v>
      </c>
      <c r="K53" s="151">
        <v>-22591</v>
      </c>
      <c r="L53" s="151" t="s">
        <v>453</v>
      </c>
      <c r="M53" s="152" t="s">
        <v>283</v>
      </c>
      <c r="N53" s="152"/>
      <c r="O53" s="153" t="s">
        <v>433</v>
      </c>
      <c r="P53" s="153" t="s">
        <v>434</v>
      </c>
    </row>
    <row r="54" spans="1:16" ht="12.75" customHeight="1" thickBot="1" x14ac:dyDescent="0.25">
      <c r="A54" s="10" t="s">
        <v>458</v>
      </c>
      <c r="B54" s="5" t="s">
        <v>84</v>
      </c>
      <c r="C54" s="10">
        <v>45120.432999999997</v>
      </c>
      <c r="D54" s="20" t="s">
        <v>216</v>
      </c>
      <c r="E54" s="150">
        <v>40742.880656808222</v>
      </c>
      <c r="F54" s="5" t="s">
        <v>117</v>
      </c>
      <c r="G54" s="20" t="s">
        <v>1076</v>
      </c>
      <c r="H54" s="10">
        <v>-21557.5</v>
      </c>
      <c r="I54" s="151" t="s">
        <v>454</v>
      </c>
      <c r="J54" s="152" t="s">
        <v>455</v>
      </c>
      <c r="K54" s="151">
        <v>-21557.5</v>
      </c>
      <c r="L54" s="151" t="s">
        <v>456</v>
      </c>
      <c r="M54" s="152" t="s">
        <v>283</v>
      </c>
      <c r="N54" s="152"/>
      <c r="O54" s="153" t="s">
        <v>457</v>
      </c>
      <c r="P54" s="153" t="s">
        <v>458</v>
      </c>
    </row>
    <row r="55" spans="1:16" ht="12.75" customHeight="1" thickBot="1" x14ac:dyDescent="0.25">
      <c r="A55" s="10" t="s">
        <v>434</v>
      </c>
      <c r="B55" s="5" t="s">
        <v>84</v>
      </c>
      <c r="C55" s="10">
        <v>45131.781000000003</v>
      </c>
      <c r="D55" s="20" t="s">
        <v>216</v>
      </c>
      <c r="E55" s="150">
        <v>40776.031105982351</v>
      </c>
      <c r="F55" s="5" t="s">
        <v>117</v>
      </c>
      <c r="G55" s="20" t="s">
        <v>1077</v>
      </c>
      <c r="H55" s="10">
        <v>-21524.5</v>
      </c>
      <c r="I55" s="151" t="s">
        <v>459</v>
      </c>
      <c r="J55" s="152" t="s">
        <v>460</v>
      </c>
      <c r="K55" s="151">
        <v>-21524.5</v>
      </c>
      <c r="L55" s="151" t="s">
        <v>461</v>
      </c>
      <c r="M55" s="152" t="s">
        <v>283</v>
      </c>
      <c r="N55" s="152"/>
      <c r="O55" s="153" t="s">
        <v>433</v>
      </c>
      <c r="P55" s="153" t="s">
        <v>434</v>
      </c>
    </row>
    <row r="56" spans="1:16" ht="12.75" customHeight="1" thickBot="1" x14ac:dyDescent="0.25">
      <c r="A56" s="10" t="s">
        <v>466</v>
      </c>
      <c r="B56" s="5" t="s">
        <v>83</v>
      </c>
      <c r="C56" s="10">
        <v>45441.4</v>
      </c>
      <c r="D56" s="20" t="s">
        <v>216</v>
      </c>
      <c r="E56" s="150">
        <v>41680.508452020345</v>
      </c>
      <c r="F56" s="5" t="s">
        <v>117</v>
      </c>
      <c r="G56" s="20" t="s">
        <v>1078</v>
      </c>
      <c r="H56" s="10">
        <v>-20620</v>
      </c>
      <c r="I56" s="151" t="s">
        <v>462</v>
      </c>
      <c r="J56" s="152" t="s">
        <v>463</v>
      </c>
      <c r="K56" s="151">
        <v>-20620</v>
      </c>
      <c r="L56" s="151" t="s">
        <v>464</v>
      </c>
      <c r="M56" s="152" t="s">
        <v>279</v>
      </c>
      <c r="N56" s="152"/>
      <c r="O56" s="153" t="s">
        <v>465</v>
      </c>
      <c r="P56" s="154" t="s">
        <v>466</v>
      </c>
    </row>
    <row r="57" spans="1:16" ht="12.75" customHeight="1" thickBot="1" x14ac:dyDescent="0.25">
      <c r="A57" s="10" t="s">
        <v>466</v>
      </c>
      <c r="B57" s="5" t="s">
        <v>84</v>
      </c>
      <c r="C57" s="10">
        <v>45441.574999999997</v>
      </c>
      <c r="D57" s="20" t="s">
        <v>216</v>
      </c>
      <c r="E57" s="150">
        <v>41681.019672376824</v>
      </c>
      <c r="F57" s="5" t="s">
        <v>117</v>
      </c>
      <c r="G57" s="20" t="s">
        <v>1079</v>
      </c>
      <c r="H57" s="10">
        <v>-20619.5</v>
      </c>
      <c r="I57" s="151" t="s">
        <v>467</v>
      </c>
      <c r="J57" s="152" t="s">
        <v>468</v>
      </c>
      <c r="K57" s="151">
        <v>-20619.5</v>
      </c>
      <c r="L57" s="151" t="s">
        <v>469</v>
      </c>
      <c r="M57" s="152" t="s">
        <v>279</v>
      </c>
      <c r="N57" s="152"/>
      <c r="O57" s="153" t="s">
        <v>465</v>
      </c>
      <c r="P57" s="154" t="s">
        <v>466</v>
      </c>
    </row>
    <row r="58" spans="1:16" ht="12.75" customHeight="1" thickBot="1" x14ac:dyDescent="0.25">
      <c r="A58" s="10" t="s">
        <v>474</v>
      </c>
      <c r="B58" s="5" t="s">
        <v>84</v>
      </c>
      <c r="C58" s="10">
        <v>45474.434399999998</v>
      </c>
      <c r="D58" s="20" t="s">
        <v>216</v>
      </c>
      <c r="E58" s="150">
        <v>41777.01049627459</v>
      </c>
      <c r="F58" s="5" t="s">
        <v>117</v>
      </c>
      <c r="G58" s="20" t="s">
        <v>1080</v>
      </c>
      <c r="H58" s="10">
        <v>-20523.5</v>
      </c>
      <c r="I58" s="151" t="s">
        <v>470</v>
      </c>
      <c r="J58" s="152" t="s">
        <v>471</v>
      </c>
      <c r="K58" s="151">
        <v>-20523.5</v>
      </c>
      <c r="L58" s="151" t="s">
        <v>472</v>
      </c>
      <c r="M58" s="152" t="s">
        <v>405</v>
      </c>
      <c r="N58" s="152" t="s">
        <v>31</v>
      </c>
      <c r="O58" s="153" t="s">
        <v>473</v>
      </c>
      <c r="P58" s="154" t="s">
        <v>474</v>
      </c>
    </row>
    <row r="59" spans="1:16" ht="12.75" customHeight="1" thickBot="1" x14ac:dyDescent="0.25">
      <c r="A59" s="10" t="s">
        <v>474</v>
      </c>
      <c r="B59" s="5" t="s">
        <v>84</v>
      </c>
      <c r="C59" s="10">
        <v>45474.436399999999</v>
      </c>
      <c r="D59" s="20" t="s">
        <v>216</v>
      </c>
      <c r="E59" s="150">
        <v>41777.01633879295</v>
      </c>
      <c r="F59" s="5" t="s">
        <v>117</v>
      </c>
      <c r="G59" s="20" t="s">
        <v>1081</v>
      </c>
      <c r="H59" s="10">
        <v>-20523.5</v>
      </c>
      <c r="I59" s="151" t="s">
        <v>475</v>
      </c>
      <c r="J59" s="152" t="s">
        <v>476</v>
      </c>
      <c r="K59" s="151">
        <v>-20523.5</v>
      </c>
      <c r="L59" s="151" t="s">
        <v>477</v>
      </c>
      <c r="M59" s="152" t="s">
        <v>405</v>
      </c>
      <c r="N59" s="152" t="s">
        <v>478</v>
      </c>
      <c r="O59" s="153" t="s">
        <v>473</v>
      </c>
      <c r="P59" s="154" t="s">
        <v>474</v>
      </c>
    </row>
    <row r="60" spans="1:16" ht="12.75" customHeight="1" thickBot="1" x14ac:dyDescent="0.25">
      <c r="A60" s="10" t="s">
        <v>466</v>
      </c>
      <c r="B60" s="5" t="s">
        <v>83</v>
      </c>
      <c r="C60" s="10">
        <v>45492.387000000002</v>
      </c>
      <c r="D60" s="20" t="s">
        <v>216</v>
      </c>
      <c r="E60" s="150">
        <v>41829.454693828637</v>
      </c>
      <c r="F60" s="5" t="s">
        <v>117</v>
      </c>
      <c r="G60" s="20" t="s">
        <v>1082</v>
      </c>
      <c r="H60" s="10">
        <v>-20471</v>
      </c>
      <c r="I60" s="151" t="s">
        <v>479</v>
      </c>
      <c r="J60" s="152" t="s">
        <v>480</v>
      </c>
      <c r="K60" s="151">
        <v>-20471</v>
      </c>
      <c r="L60" s="151" t="s">
        <v>481</v>
      </c>
      <c r="M60" s="152" t="s">
        <v>279</v>
      </c>
      <c r="N60" s="152"/>
      <c r="O60" s="153" t="s">
        <v>482</v>
      </c>
      <c r="P60" s="154" t="s">
        <v>466</v>
      </c>
    </row>
    <row r="61" spans="1:16" ht="12.75" customHeight="1" thickBot="1" x14ac:dyDescent="0.25">
      <c r="A61" s="10" t="s">
        <v>466</v>
      </c>
      <c r="B61" s="5" t="s">
        <v>83</v>
      </c>
      <c r="C61" s="10">
        <v>45494.442999999999</v>
      </c>
      <c r="D61" s="20" t="s">
        <v>216</v>
      </c>
      <c r="E61" s="150">
        <v>41835.460802702612</v>
      </c>
      <c r="F61" s="5" t="s">
        <v>117</v>
      </c>
      <c r="G61" s="20" t="s">
        <v>1083</v>
      </c>
      <c r="H61" s="10">
        <v>-20465</v>
      </c>
      <c r="I61" s="151" t="s">
        <v>483</v>
      </c>
      <c r="J61" s="152" t="s">
        <v>484</v>
      </c>
      <c r="K61" s="151">
        <v>-20465</v>
      </c>
      <c r="L61" s="151" t="s">
        <v>485</v>
      </c>
      <c r="M61" s="152" t="s">
        <v>279</v>
      </c>
      <c r="N61" s="152"/>
      <c r="O61" s="153" t="s">
        <v>482</v>
      </c>
      <c r="P61" s="154" t="s">
        <v>466</v>
      </c>
    </row>
    <row r="62" spans="1:16" ht="12.75" customHeight="1" thickBot="1" x14ac:dyDescent="0.25">
      <c r="A62" s="10" t="s">
        <v>489</v>
      </c>
      <c r="B62" s="5" t="s">
        <v>83</v>
      </c>
      <c r="C62" s="10">
        <v>45494.453000000001</v>
      </c>
      <c r="D62" s="20" t="s">
        <v>216</v>
      </c>
      <c r="E62" s="150">
        <v>41835.490015294417</v>
      </c>
      <c r="F62" s="5" t="s">
        <v>117</v>
      </c>
      <c r="G62" s="20" t="s">
        <v>1084</v>
      </c>
      <c r="H62" s="10">
        <v>-20465</v>
      </c>
      <c r="I62" s="151" t="s">
        <v>486</v>
      </c>
      <c r="J62" s="152" t="s">
        <v>487</v>
      </c>
      <c r="K62" s="151">
        <v>-20465</v>
      </c>
      <c r="L62" s="151" t="s">
        <v>488</v>
      </c>
      <c r="M62" s="152" t="s">
        <v>279</v>
      </c>
      <c r="N62" s="152"/>
      <c r="O62" s="153" t="s">
        <v>465</v>
      </c>
      <c r="P62" s="154" t="s">
        <v>489</v>
      </c>
    </row>
    <row r="63" spans="1:16" ht="12.75" customHeight="1" thickBot="1" x14ac:dyDescent="0.25">
      <c r="A63" s="10" t="s">
        <v>466</v>
      </c>
      <c r="B63" s="5" t="s">
        <v>83</v>
      </c>
      <c r="C63" s="10">
        <v>45494.463000000003</v>
      </c>
      <c r="D63" s="20" t="s">
        <v>216</v>
      </c>
      <c r="E63" s="150">
        <v>41835.519227886223</v>
      </c>
      <c r="F63" s="5" t="s">
        <v>117</v>
      </c>
      <c r="G63" s="20" t="s">
        <v>1085</v>
      </c>
      <c r="H63" s="10">
        <v>-20465</v>
      </c>
      <c r="I63" s="151" t="s">
        <v>490</v>
      </c>
      <c r="J63" s="152" t="s">
        <v>491</v>
      </c>
      <c r="K63" s="151">
        <v>-20465</v>
      </c>
      <c r="L63" s="151" t="s">
        <v>469</v>
      </c>
      <c r="M63" s="152" t="s">
        <v>279</v>
      </c>
      <c r="N63" s="152"/>
      <c r="O63" s="153" t="s">
        <v>492</v>
      </c>
      <c r="P63" s="154" t="s">
        <v>466</v>
      </c>
    </row>
    <row r="64" spans="1:16" ht="12.75" customHeight="1" thickBot="1" x14ac:dyDescent="0.25">
      <c r="A64" s="10" t="s">
        <v>466</v>
      </c>
      <c r="B64" s="5" t="s">
        <v>83</v>
      </c>
      <c r="C64" s="10">
        <v>45740.586000000003</v>
      </c>
      <c r="D64" s="20" t="s">
        <v>216</v>
      </c>
      <c r="E64" s="150">
        <v>42554.508301033893</v>
      </c>
      <c r="F64" s="5" t="s">
        <v>117</v>
      </c>
      <c r="G64" s="20" t="s">
        <v>1086</v>
      </c>
      <c r="H64" s="10">
        <v>-19746</v>
      </c>
      <c r="I64" s="151" t="s">
        <v>493</v>
      </c>
      <c r="J64" s="152" t="s">
        <v>494</v>
      </c>
      <c r="K64" s="151">
        <v>-19746</v>
      </c>
      <c r="L64" s="151" t="s">
        <v>495</v>
      </c>
      <c r="M64" s="152" t="s">
        <v>283</v>
      </c>
      <c r="N64" s="152"/>
      <c r="O64" s="153" t="s">
        <v>492</v>
      </c>
      <c r="P64" s="154" t="s">
        <v>466</v>
      </c>
    </row>
    <row r="65" spans="1:16" ht="12.75" customHeight="1" thickBot="1" x14ac:dyDescent="0.25">
      <c r="A65" s="10" t="s">
        <v>466</v>
      </c>
      <c r="B65" s="5" t="s">
        <v>83</v>
      </c>
      <c r="C65" s="10">
        <v>45742.642999999996</v>
      </c>
      <c r="D65" s="20" t="s">
        <v>216</v>
      </c>
      <c r="E65" s="150">
        <v>42560.517331167037</v>
      </c>
      <c r="F65" s="5" t="s">
        <v>117</v>
      </c>
      <c r="G65" s="20" t="s">
        <v>1087</v>
      </c>
      <c r="H65" s="10">
        <v>-19740</v>
      </c>
      <c r="I65" s="151" t="s">
        <v>496</v>
      </c>
      <c r="J65" s="152" t="s">
        <v>497</v>
      </c>
      <c r="K65" s="151">
        <v>-19740</v>
      </c>
      <c r="L65" s="151" t="s">
        <v>498</v>
      </c>
      <c r="M65" s="152" t="s">
        <v>283</v>
      </c>
      <c r="N65" s="152"/>
      <c r="O65" s="153" t="s">
        <v>492</v>
      </c>
      <c r="P65" s="154" t="s">
        <v>466</v>
      </c>
    </row>
    <row r="66" spans="1:16" ht="12.75" customHeight="1" thickBot="1" x14ac:dyDescent="0.25">
      <c r="A66" s="10" t="s">
        <v>466</v>
      </c>
      <c r="B66" s="5" t="s">
        <v>83</v>
      </c>
      <c r="C66" s="10">
        <v>45808.362000000001</v>
      </c>
      <c r="D66" s="20" t="s">
        <v>216</v>
      </c>
      <c r="E66" s="150">
        <v>42752.499563214413</v>
      </c>
      <c r="F66" s="5" t="s">
        <v>117</v>
      </c>
      <c r="G66" s="20" t="s">
        <v>1088</v>
      </c>
      <c r="H66" s="10">
        <v>-19548</v>
      </c>
      <c r="I66" s="151" t="s">
        <v>499</v>
      </c>
      <c r="J66" s="152" t="s">
        <v>500</v>
      </c>
      <c r="K66" s="151">
        <v>-19548</v>
      </c>
      <c r="L66" s="151" t="s">
        <v>501</v>
      </c>
      <c r="M66" s="152" t="s">
        <v>279</v>
      </c>
      <c r="N66" s="152"/>
      <c r="O66" s="153" t="s">
        <v>482</v>
      </c>
      <c r="P66" s="154" t="s">
        <v>466</v>
      </c>
    </row>
    <row r="67" spans="1:16" ht="12.75" customHeight="1" thickBot="1" x14ac:dyDescent="0.25">
      <c r="A67" s="10" t="s">
        <v>466</v>
      </c>
      <c r="B67" s="5" t="s">
        <v>83</v>
      </c>
      <c r="C67" s="10">
        <v>45808.368000000002</v>
      </c>
      <c r="D67" s="20" t="s">
        <v>216</v>
      </c>
      <c r="E67" s="150">
        <v>42752.517090769492</v>
      </c>
      <c r="F67" s="5" t="s">
        <v>117</v>
      </c>
      <c r="G67" s="20" t="s">
        <v>1089</v>
      </c>
      <c r="H67" s="10">
        <v>-19548</v>
      </c>
      <c r="I67" s="151" t="s">
        <v>502</v>
      </c>
      <c r="J67" s="152" t="s">
        <v>503</v>
      </c>
      <c r="K67" s="151">
        <v>-19548</v>
      </c>
      <c r="L67" s="151" t="s">
        <v>504</v>
      </c>
      <c r="M67" s="152" t="s">
        <v>279</v>
      </c>
      <c r="N67" s="152"/>
      <c r="O67" s="153" t="s">
        <v>492</v>
      </c>
      <c r="P67" s="154" t="s">
        <v>466</v>
      </c>
    </row>
    <row r="68" spans="1:16" ht="12.75" customHeight="1" thickBot="1" x14ac:dyDescent="0.25">
      <c r="A68" s="10" t="s">
        <v>466</v>
      </c>
      <c r="B68" s="5" t="s">
        <v>83</v>
      </c>
      <c r="C68" s="10">
        <v>45809.387000000002</v>
      </c>
      <c r="D68" s="20" t="s">
        <v>216</v>
      </c>
      <c r="E68" s="150">
        <v>42755.493853873872</v>
      </c>
      <c r="F68" s="5" t="s">
        <v>117</v>
      </c>
      <c r="G68" s="20" t="s">
        <v>1091</v>
      </c>
      <c r="H68" s="10">
        <v>-19545</v>
      </c>
      <c r="I68" s="151" t="s">
        <v>508</v>
      </c>
      <c r="J68" s="152" t="s">
        <v>509</v>
      </c>
      <c r="K68" s="151">
        <v>-19545</v>
      </c>
      <c r="L68" s="151" t="s">
        <v>510</v>
      </c>
      <c r="M68" s="152" t="s">
        <v>279</v>
      </c>
      <c r="N68" s="152"/>
      <c r="O68" s="153" t="s">
        <v>482</v>
      </c>
      <c r="P68" s="154" t="s">
        <v>466</v>
      </c>
    </row>
    <row r="69" spans="1:16" ht="12.75" customHeight="1" thickBot="1" x14ac:dyDescent="0.25">
      <c r="A69" s="10" t="s">
        <v>513</v>
      </c>
      <c r="B69" s="5" t="s">
        <v>84</v>
      </c>
      <c r="C69" s="10">
        <v>45814.366000000002</v>
      </c>
      <c r="D69" s="20" t="s">
        <v>216</v>
      </c>
      <c r="E69" s="150">
        <v>42770.038803330855</v>
      </c>
      <c r="F69" s="5" t="s">
        <v>117</v>
      </c>
      <c r="G69" s="20" t="s">
        <v>1092</v>
      </c>
      <c r="H69" s="10">
        <v>-19530.5</v>
      </c>
      <c r="I69" s="151" t="s">
        <v>511</v>
      </c>
      <c r="J69" s="152" t="s">
        <v>512</v>
      </c>
      <c r="K69" s="151">
        <v>-19530.5</v>
      </c>
      <c r="L69" s="151" t="s">
        <v>453</v>
      </c>
      <c r="M69" s="152" t="s">
        <v>283</v>
      </c>
      <c r="N69" s="152"/>
      <c r="O69" s="153" t="s">
        <v>418</v>
      </c>
      <c r="P69" s="153" t="s">
        <v>513</v>
      </c>
    </row>
    <row r="70" spans="1:16" ht="12.75" customHeight="1" thickBot="1" x14ac:dyDescent="0.25">
      <c r="A70" s="10" t="s">
        <v>489</v>
      </c>
      <c r="B70" s="5" t="s">
        <v>83</v>
      </c>
      <c r="C70" s="10">
        <v>45816.578999999998</v>
      </c>
      <c r="D70" s="20" t="s">
        <v>44</v>
      </c>
      <c r="E70" s="150">
        <v>42776.503549896079</v>
      </c>
      <c r="F70" s="5" t="s">
        <v>146</v>
      </c>
      <c r="G70" s="20" t="s">
        <v>1093</v>
      </c>
      <c r="H70" s="10">
        <v>-19524</v>
      </c>
      <c r="I70" s="151" t="s">
        <v>514</v>
      </c>
      <c r="J70" s="152" t="s">
        <v>515</v>
      </c>
      <c r="K70" s="151">
        <v>-19524</v>
      </c>
      <c r="L70" s="151" t="s">
        <v>516</v>
      </c>
      <c r="M70" s="152" t="s">
        <v>279</v>
      </c>
      <c r="N70" s="152"/>
      <c r="O70" s="153" t="s">
        <v>465</v>
      </c>
      <c r="P70" s="154" t="s">
        <v>489</v>
      </c>
    </row>
    <row r="71" spans="1:16" ht="12.75" customHeight="1" thickBot="1" x14ac:dyDescent="0.25">
      <c r="A71" s="10" t="s">
        <v>434</v>
      </c>
      <c r="B71" s="5" t="s">
        <v>83</v>
      </c>
      <c r="C71" s="10">
        <v>46229.760999999999</v>
      </c>
      <c r="D71" s="20" t="s">
        <v>216</v>
      </c>
      <c r="E71" s="150">
        <v>43983.515260387598</v>
      </c>
      <c r="F71" s="5" t="s">
        <v>117</v>
      </c>
      <c r="G71" s="20" t="s">
        <v>1095</v>
      </c>
      <c r="H71" s="10">
        <v>-18317</v>
      </c>
      <c r="I71" s="151" t="s">
        <v>521</v>
      </c>
      <c r="J71" s="152" t="s">
        <v>522</v>
      </c>
      <c r="K71" s="151">
        <v>-18317</v>
      </c>
      <c r="L71" s="151" t="s">
        <v>450</v>
      </c>
      <c r="M71" s="152" t="s">
        <v>283</v>
      </c>
      <c r="N71" s="152"/>
      <c r="O71" s="153" t="s">
        <v>523</v>
      </c>
      <c r="P71" s="153" t="s">
        <v>434</v>
      </c>
    </row>
    <row r="72" spans="1:16" ht="12.75" customHeight="1" thickBot="1" x14ac:dyDescent="0.25">
      <c r="A72" s="10" t="s">
        <v>520</v>
      </c>
      <c r="B72" s="5" t="s">
        <v>83</v>
      </c>
      <c r="C72" s="10">
        <v>46915.421999999999</v>
      </c>
      <c r="D72" s="20" t="s">
        <v>44</v>
      </c>
      <c r="E72" s="150">
        <v>45986.50875097364</v>
      </c>
      <c r="F72" s="5" t="s">
        <v>146</v>
      </c>
      <c r="G72" s="20" t="s">
        <v>1096</v>
      </c>
      <c r="H72" s="10">
        <v>-16314</v>
      </c>
      <c r="I72" s="151" t="s">
        <v>524</v>
      </c>
      <c r="J72" s="152" t="s">
        <v>525</v>
      </c>
      <c r="K72" s="151">
        <v>-16314</v>
      </c>
      <c r="L72" s="151" t="s">
        <v>526</v>
      </c>
      <c r="M72" s="152" t="s">
        <v>279</v>
      </c>
      <c r="N72" s="152"/>
      <c r="O72" s="153" t="s">
        <v>465</v>
      </c>
      <c r="P72" s="154" t="s">
        <v>520</v>
      </c>
    </row>
    <row r="73" spans="1:16" ht="12.75" customHeight="1" thickBot="1" x14ac:dyDescent="0.25">
      <c r="A73" s="10" t="s">
        <v>434</v>
      </c>
      <c r="B73" s="5" t="s">
        <v>83</v>
      </c>
      <c r="C73" s="10">
        <v>46939.731</v>
      </c>
      <c r="D73" s="20" t="s">
        <v>216</v>
      </c>
      <c r="E73" s="150">
        <v>46057.521640379135</v>
      </c>
      <c r="F73" s="5" t="s">
        <v>117</v>
      </c>
      <c r="G73" s="20" t="s">
        <v>1097</v>
      </c>
      <c r="H73" s="10">
        <v>-16243</v>
      </c>
      <c r="I73" s="151" t="s">
        <v>527</v>
      </c>
      <c r="J73" s="152" t="s">
        <v>528</v>
      </c>
      <c r="K73" s="151">
        <v>-16243</v>
      </c>
      <c r="L73" s="151" t="s">
        <v>529</v>
      </c>
      <c r="M73" s="152" t="s">
        <v>283</v>
      </c>
      <c r="N73" s="152"/>
      <c r="O73" s="153" t="s">
        <v>523</v>
      </c>
      <c r="P73" s="153" t="s">
        <v>434</v>
      </c>
    </row>
    <row r="74" spans="1:16" ht="12.75" customHeight="1" thickBot="1" x14ac:dyDescent="0.25">
      <c r="A74" s="10" t="s">
        <v>434</v>
      </c>
      <c r="B74" s="5" t="s">
        <v>83</v>
      </c>
      <c r="C74" s="10">
        <v>46940.737999999998</v>
      </c>
      <c r="D74" s="20" t="s">
        <v>216</v>
      </c>
      <c r="E74" s="150">
        <v>46060.463348373341</v>
      </c>
      <c r="F74" s="5" t="s">
        <v>117</v>
      </c>
      <c r="G74" s="20" t="s">
        <v>1098</v>
      </c>
      <c r="H74" s="10">
        <v>-16240</v>
      </c>
      <c r="I74" s="151" t="s">
        <v>530</v>
      </c>
      <c r="J74" s="152" t="s">
        <v>531</v>
      </c>
      <c r="K74" s="151">
        <v>-16240</v>
      </c>
      <c r="L74" s="151" t="s">
        <v>464</v>
      </c>
      <c r="M74" s="152" t="s">
        <v>283</v>
      </c>
      <c r="N74" s="152"/>
      <c r="O74" s="153" t="s">
        <v>523</v>
      </c>
      <c r="P74" s="153" t="s">
        <v>434</v>
      </c>
    </row>
    <row r="75" spans="1:16" ht="12.75" customHeight="1" thickBot="1" x14ac:dyDescent="0.25">
      <c r="A75" s="10" t="s">
        <v>536</v>
      </c>
      <c r="B75" s="5" t="s">
        <v>83</v>
      </c>
      <c r="C75" s="10">
        <v>46952.398999999998</v>
      </c>
      <c r="D75" s="20" t="s">
        <v>216</v>
      </c>
      <c r="E75" s="150">
        <v>46094.528151670776</v>
      </c>
      <c r="F75" s="5" t="s">
        <v>117</v>
      </c>
      <c r="G75" s="20" t="s">
        <v>1099</v>
      </c>
      <c r="H75" s="10">
        <v>-16206</v>
      </c>
      <c r="I75" s="151" t="s">
        <v>532</v>
      </c>
      <c r="J75" s="152" t="s">
        <v>533</v>
      </c>
      <c r="K75" s="151">
        <v>-16206</v>
      </c>
      <c r="L75" s="151" t="s">
        <v>534</v>
      </c>
      <c r="M75" s="152" t="s">
        <v>283</v>
      </c>
      <c r="N75" s="152"/>
      <c r="O75" s="153" t="s">
        <v>535</v>
      </c>
      <c r="P75" s="153" t="s">
        <v>536</v>
      </c>
    </row>
    <row r="76" spans="1:16" ht="12.75" customHeight="1" thickBot="1" x14ac:dyDescent="0.25">
      <c r="A76" s="10" t="s">
        <v>536</v>
      </c>
      <c r="B76" s="5" t="s">
        <v>83</v>
      </c>
      <c r="C76" s="10">
        <v>46962.317000000003</v>
      </c>
      <c r="D76" s="20" t="s">
        <v>216</v>
      </c>
      <c r="E76" s="150">
        <v>46123.501200217564</v>
      </c>
      <c r="F76" s="5" t="s">
        <v>117</v>
      </c>
      <c r="G76" s="20" t="s">
        <v>1100</v>
      </c>
      <c r="H76" s="10">
        <v>-16177</v>
      </c>
      <c r="I76" s="151" t="s">
        <v>537</v>
      </c>
      <c r="J76" s="152" t="s">
        <v>538</v>
      </c>
      <c r="K76" s="151">
        <v>-16177</v>
      </c>
      <c r="L76" s="151" t="s">
        <v>539</v>
      </c>
      <c r="M76" s="152" t="s">
        <v>283</v>
      </c>
      <c r="N76" s="152"/>
      <c r="O76" s="153" t="s">
        <v>535</v>
      </c>
      <c r="P76" s="153" t="s">
        <v>536</v>
      </c>
    </row>
    <row r="77" spans="1:16" ht="12.75" customHeight="1" thickBot="1" x14ac:dyDescent="0.25">
      <c r="A77" s="10" t="s">
        <v>536</v>
      </c>
      <c r="B77" s="5" t="s">
        <v>83</v>
      </c>
      <c r="C77" s="10">
        <v>46963.358999999997</v>
      </c>
      <c r="D77" s="20" t="s">
        <v>216</v>
      </c>
      <c r="E77" s="150">
        <v>46126.545152283063</v>
      </c>
      <c r="F77" s="5" t="s">
        <v>117</v>
      </c>
      <c r="G77" s="20" t="s">
        <v>1101</v>
      </c>
      <c r="H77" s="10">
        <v>-16174</v>
      </c>
      <c r="I77" s="151" t="s">
        <v>540</v>
      </c>
      <c r="J77" s="152" t="s">
        <v>541</v>
      </c>
      <c r="K77" s="151">
        <v>-16174</v>
      </c>
      <c r="L77" s="151" t="s">
        <v>542</v>
      </c>
      <c r="M77" s="152" t="s">
        <v>283</v>
      </c>
      <c r="N77" s="152"/>
      <c r="O77" s="153" t="s">
        <v>535</v>
      </c>
      <c r="P77" s="153" t="s">
        <v>536</v>
      </c>
    </row>
    <row r="78" spans="1:16" ht="12.75" customHeight="1" thickBot="1" x14ac:dyDescent="0.25">
      <c r="A78" s="10" t="s">
        <v>536</v>
      </c>
      <c r="B78" s="5" t="s">
        <v>83</v>
      </c>
      <c r="C78" s="10">
        <v>46964.374000000003</v>
      </c>
      <c r="D78" s="20" t="s">
        <v>216</v>
      </c>
      <c r="E78" s="150">
        <v>46129.510230350737</v>
      </c>
      <c r="F78" s="5" t="s">
        <v>117</v>
      </c>
      <c r="G78" s="20" t="s">
        <v>1102</v>
      </c>
      <c r="H78" s="10">
        <v>-16171</v>
      </c>
      <c r="I78" s="151" t="s">
        <v>543</v>
      </c>
      <c r="J78" s="152" t="s">
        <v>544</v>
      </c>
      <c r="K78" s="151">
        <v>-16171</v>
      </c>
      <c r="L78" s="151" t="s">
        <v>545</v>
      </c>
      <c r="M78" s="152" t="s">
        <v>283</v>
      </c>
      <c r="N78" s="152"/>
      <c r="O78" s="153" t="s">
        <v>535</v>
      </c>
      <c r="P78" s="153" t="s">
        <v>536</v>
      </c>
    </row>
    <row r="79" spans="1:16" ht="12.75" customHeight="1" thickBot="1" x14ac:dyDescent="0.25">
      <c r="A79" s="10" t="s">
        <v>549</v>
      </c>
      <c r="B79" s="5" t="s">
        <v>83</v>
      </c>
      <c r="C79" s="10">
        <v>47271.442000000003</v>
      </c>
      <c r="D79" s="20" t="s">
        <v>216</v>
      </c>
      <c r="E79" s="150">
        <v>47026.535444220666</v>
      </c>
      <c r="F79" s="5" t="s">
        <v>117</v>
      </c>
      <c r="G79" s="20" t="s">
        <v>1103</v>
      </c>
      <c r="H79" s="10">
        <v>-15274</v>
      </c>
      <c r="I79" s="151" t="s">
        <v>546</v>
      </c>
      <c r="J79" s="152" t="s">
        <v>547</v>
      </c>
      <c r="K79" s="151">
        <v>-15274</v>
      </c>
      <c r="L79" s="151" t="s">
        <v>542</v>
      </c>
      <c r="M79" s="152" t="s">
        <v>279</v>
      </c>
      <c r="N79" s="152"/>
      <c r="O79" s="153" t="s">
        <v>548</v>
      </c>
      <c r="P79" s="154" t="s">
        <v>549</v>
      </c>
    </row>
    <row r="80" spans="1:16" ht="12.75" customHeight="1" thickBot="1" x14ac:dyDescent="0.25">
      <c r="A80" s="10" t="s">
        <v>553</v>
      </c>
      <c r="B80" s="5" t="s">
        <v>84</v>
      </c>
      <c r="C80" s="10">
        <v>47276.398800000003</v>
      </c>
      <c r="D80" s="20" t="s">
        <v>216</v>
      </c>
      <c r="E80" s="150">
        <v>47041.015541723864</v>
      </c>
      <c r="F80" s="5" t="s">
        <v>117</v>
      </c>
      <c r="G80" s="20" t="s">
        <v>1104</v>
      </c>
      <c r="H80" s="10">
        <v>-15259.5</v>
      </c>
      <c r="I80" s="151" t="s">
        <v>550</v>
      </c>
      <c r="J80" s="152" t="s">
        <v>551</v>
      </c>
      <c r="K80" s="151">
        <v>-15259.5</v>
      </c>
      <c r="L80" s="151" t="s">
        <v>552</v>
      </c>
      <c r="M80" s="152" t="s">
        <v>405</v>
      </c>
      <c r="N80" s="152" t="s">
        <v>406</v>
      </c>
      <c r="O80" s="153" t="s">
        <v>418</v>
      </c>
      <c r="P80" s="153" t="s">
        <v>553</v>
      </c>
    </row>
    <row r="81" spans="1:16" ht="12.75" customHeight="1" thickBot="1" x14ac:dyDescent="0.25">
      <c r="A81" s="10" t="s">
        <v>557</v>
      </c>
      <c r="B81" s="5" t="s">
        <v>84</v>
      </c>
      <c r="C81" s="10">
        <v>47276.413999999997</v>
      </c>
      <c r="D81" s="20" t="s">
        <v>216</v>
      </c>
      <c r="E81" s="150">
        <v>47041.05994486338</v>
      </c>
      <c r="F81" s="5" t="s">
        <v>117</v>
      </c>
      <c r="G81" s="20" t="s">
        <v>1105</v>
      </c>
      <c r="H81" s="10">
        <v>-15259.5</v>
      </c>
      <c r="I81" s="151" t="s">
        <v>554</v>
      </c>
      <c r="J81" s="152" t="s">
        <v>555</v>
      </c>
      <c r="K81" s="151">
        <v>-15259.5</v>
      </c>
      <c r="L81" s="151" t="s">
        <v>556</v>
      </c>
      <c r="M81" s="152" t="s">
        <v>279</v>
      </c>
      <c r="N81" s="152"/>
      <c r="O81" s="153" t="s">
        <v>482</v>
      </c>
      <c r="P81" s="154" t="s">
        <v>557</v>
      </c>
    </row>
    <row r="82" spans="1:16" ht="12.75" customHeight="1" thickBot="1" x14ac:dyDescent="0.25">
      <c r="A82" s="10" t="s">
        <v>557</v>
      </c>
      <c r="B82" s="5" t="s">
        <v>83</v>
      </c>
      <c r="C82" s="10">
        <v>47286.502999999997</v>
      </c>
      <c r="D82" s="20" t="s">
        <v>216</v>
      </c>
      <c r="E82" s="150">
        <v>47070.532528729927</v>
      </c>
      <c r="F82" s="5" t="s">
        <v>117</v>
      </c>
      <c r="G82" s="20" t="s">
        <v>1106</v>
      </c>
      <c r="H82" s="10">
        <v>-15230</v>
      </c>
      <c r="I82" s="151" t="s">
        <v>558</v>
      </c>
      <c r="J82" s="152" t="s">
        <v>559</v>
      </c>
      <c r="K82" s="151">
        <v>-15230</v>
      </c>
      <c r="L82" s="151" t="s">
        <v>560</v>
      </c>
      <c r="M82" s="152" t="s">
        <v>279</v>
      </c>
      <c r="N82" s="152"/>
      <c r="O82" s="153" t="s">
        <v>482</v>
      </c>
      <c r="P82" s="154" t="s">
        <v>557</v>
      </c>
    </row>
    <row r="83" spans="1:16" ht="12.75" customHeight="1" thickBot="1" x14ac:dyDescent="0.25">
      <c r="A83" s="10" t="s">
        <v>549</v>
      </c>
      <c r="B83" s="5" t="s">
        <v>83</v>
      </c>
      <c r="C83" s="10">
        <v>47947.514999999999</v>
      </c>
      <c r="D83" s="20" t="s">
        <v>216</v>
      </c>
      <c r="E83" s="150">
        <v>49001.51990178931</v>
      </c>
      <c r="F83" s="5" t="s">
        <v>117</v>
      </c>
      <c r="G83" s="20" t="s">
        <v>1107</v>
      </c>
      <c r="H83" s="10">
        <v>-13299</v>
      </c>
      <c r="I83" s="151" t="s">
        <v>561</v>
      </c>
      <c r="J83" s="152" t="s">
        <v>562</v>
      </c>
      <c r="K83" s="151">
        <v>-13299</v>
      </c>
      <c r="L83" s="151" t="s">
        <v>563</v>
      </c>
      <c r="M83" s="152" t="s">
        <v>279</v>
      </c>
      <c r="N83" s="152"/>
      <c r="O83" s="153" t="s">
        <v>548</v>
      </c>
      <c r="P83" s="154" t="s">
        <v>549</v>
      </c>
    </row>
    <row r="84" spans="1:16" ht="12.75" customHeight="1" thickBot="1" x14ac:dyDescent="0.25">
      <c r="A84" s="10" t="s">
        <v>434</v>
      </c>
      <c r="B84" s="5" t="s">
        <v>84</v>
      </c>
      <c r="C84" s="10">
        <v>48709.703999999998</v>
      </c>
      <c r="D84" s="20" t="s">
        <v>216</v>
      </c>
      <c r="E84" s="150">
        <v>51228.071514898824</v>
      </c>
      <c r="F84" s="5" t="s">
        <v>117</v>
      </c>
      <c r="G84" s="20" t="s">
        <v>1108</v>
      </c>
      <c r="H84" s="10">
        <v>-11072.5</v>
      </c>
      <c r="I84" s="151" t="s">
        <v>564</v>
      </c>
      <c r="J84" s="152" t="s">
        <v>565</v>
      </c>
      <c r="K84" s="151">
        <v>-11072.5</v>
      </c>
      <c r="L84" s="151" t="s">
        <v>566</v>
      </c>
      <c r="M84" s="152" t="s">
        <v>283</v>
      </c>
      <c r="N84" s="152"/>
      <c r="O84" s="153" t="s">
        <v>433</v>
      </c>
      <c r="P84" s="153" t="s">
        <v>434</v>
      </c>
    </row>
    <row r="85" spans="1:16" ht="12.75" customHeight="1" thickBot="1" x14ac:dyDescent="0.25">
      <c r="A85" s="10" t="s">
        <v>570</v>
      </c>
      <c r="B85" s="5" t="s">
        <v>83</v>
      </c>
      <c r="C85" s="10">
        <v>48720.467900000003</v>
      </c>
      <c r="D85" s="20" t="s">
        <v>216</v>
      </c>
      <c r="E85" s="150">
        <v>51259.515656585936</v>
      </c>
      <c r="F85" s="5" t="s">
        <v>117</v>
      </c>
      <c r="G85" s="20" t="s">
        <v>1109</v>
      </c>
      <c r="H85" s="10">
        <v>-11041</v>
      </c>
      <c r="I85" s="151" t="s">
        <v>567</v>
      </c>
      <c r="J85" s="152" t="s">
        <v>568</v>
      </c>
      <c r="K85" s="151">
        <v>-11041</v>
      </c>
      <c r="L85" s="151" t="s">
        <v>569</v>
      </c>
      <c r="M85" s="152" t="s">
        <v>405</v>
      </c>
      <c r="N85" s="152" t="s">
        <v>31</v>
      </c>
      <c r="O85" s="153" t="s">
        <v>473</v>
      </c>
      <c r="P85" s="154" t="s">
        <v>570</v>
      </c>
    </row>
    <row r="86" spans="1:16" ht="12.75" customHeight="1" thickBot="1" x14ac:dyDescent="0.25">
      <c r="A86" s="10" t="s">
        <v>570</v>
      </c>
      <c r="B86" s="5" t="s">
        <v>83</v>
      </c>
      <c r="C86" s="10">
        <v>48720.468000000001</v>
      </c>
      <c r="D86" s="20" t="s">
        <v>216</v>
      </c>
      <c r="E86" s="150">
        <v>51259.515948711851</v>
      </c>
      <c r="F86" s="5" t="s">
        <v>117</v>
      </c>
      <c r="G86" s="20" t="s">
        <v>1110</v>
      </c>
      <c r="H86" s="10">
        <v>-11041</v>
      </c>
      <c r="I86" s="151" t="s">
        <v>571</v>
      </c>
      <c r="J86" s="152" t="s">
        <v>568</v>
      </c>
      <c r="K86" s="151">
        <v>-11041</v>
      </c>
      <c r="L86" s="151" t="s">
        <v>572</v>
      </c>
      <c r="M86" s="152" t="s">
        <v>405</v>
      </c>
      <c r="N86" s="152" t="s">
        <v>478</v>
      </c>
      <c r="O86" s="153" t="s">
        <v>473</v>
      </c>
      <c r="P86" s="154" t="s">
        <v>570</v>
      </c>
    </row>
    <row r="87" spans="1:16" ht="12.75" customHeight="1" thickBot="1" x14ac:dyDescent="0.25">
      <c r="A87" s="10" t="s">
        <v>570</v>
      </c>
      <c r="B87" s="5" t="s">
        <v>83</v>
      </c>
      <c r="C87" s="10">
        <v>48770.4473</v>
      </c>
      <c r="D87" s="20" t="s">
        <v>216</v>
      </c>
      <c r="E87" s="150">
        <v>51405.518437644496</v>
      </c>
      <c r="F87" s="5" t="s">
        <v>117</v>
      </c>
      <c r="G87" s="20" t="s">
        <v>1111</v>
      </c>
      <c r="H87" s="10">
        <v>-10895</v>
      </c>
      <c r="I87" s="151" t="s">
        <v>573</v>
      </c>
      <c r="J87" s="152" t="s">
        <v>574</v>
      </c>
      <c r="K87" s="151">
        <v>-10895</v>
      </c>
      <c r="L87" s="151" t="s">
        <v>575</v>
      </c>
      <c r="M87" s="152" t="s">
        <v>405</v>
      </c>
      <c r="N87" s="152" t="s">
        <v>576</v>
      </c>
      <c r="O87" s="153" t="s">
        <v>473</v>
      </c>
      <c r="P87" s="154" t="s">
        <v>570</v>
      </c>
    </row>
    <row r="88" spans="1:16" ht="12.75" customHeight="1" thickBot="1" x14ac:dyDescent="0.25">
      <c r="A88" s="10" t="s">
        <v>581</v>
      </c>
      <c r="B88" s="5" t="s">
        <v>84</v>
      </c>
      <c r="C88" s="10">
        <v>49143.4</v>
      </c>
      <c r="D88" s="20" t="s">
        <v>216</v>
      </c>
      <c r="E88" s="150">
        <v>52495.009936207913</v>
      </c>
      <c r="F88" s="5" t="s">
        <v>117</v>
      </c>
      <c r="G88" s="20" t="s">
        <v>1112</v>
      </c>
      <c r="H88" s="10">
        <v>-9805.5</v>
      </c>
      <c r="I88" s="151" t="s">
        <v>577</v>
      </c>
      <c r="J88" s="152" t="s">
        <v>578</v>
      </c>
      <c r="K88" s="151">
        <v>-9805.5</v>
      </c>
      <c r="L88" s="151" t="s">
        <v>579</v>
      </c>
      <c r="M88" s="152" t="s">
        <v>405</v>
      </c>
      <c r="N88" s="152" t="s">
        <v>406</v>
      </c>
      <c r="O88" s="153" t="s">
        <v>580</v>
      </c>
      <c r="P88" s="153" t="s">
        <v>581</v>
      </c>
    </row>
    <row r="89" spans="1:16" ht="12.75" customHeight="1" thickBot="1" x14ac:dyDescent="0.25">
      <c r="A89" s="10" t="s">
        <v>581</v>
      </c>
      <c r="B89" s="5" t="s">
        <v>83</v>
      </c>
      <c r="C89" s="10">
        <v>49143.576000000001</v>
      </c>
      <c r="D89" s="20" t="s">
        <v>216</v>
      </c>
      <c r="E89" s="150">
        <v>52495.524077823582</v>
      </c>
      <c r="F89" s="5" t="s">
        <v>117</v>
      </c>
      <c r="G89" s="20" t="s">
        <v>1113</v>
      </c>
      <c r="H89" s="10">
        <v>-9805</v>
      </c>
      <c r="I89" s="151" t="s">
        <v>582</v>
      </c>
      <c r="J89" s="152" t="s">
        <v>583</v>
      </c>
      <c r="K89" s="151">
        <v>-9805</v>
      </c>
      <c r="L89" s="151" t="s">
        <v>584</v>
      </c>
      <c r="M89" s="152" t="s">
        <v>405</v>
      </c>
      <c r="N89" s="152" t="s">
        <v>406</v>
      </c>
      <c r="O89" s="153" t="s">
        <v>580</v>
      </c>
      <c r="P89" s="153" t="s">
        <v>581</v>
      </c>
    </row>
    <row r="90" spans="1:16" ht="12.75" customHeight="1" thickBot="1" x14ac:dyDescent="0.25">
      <c r="A90" s="10" t="s">
        <v>589</v>
      </c>
      <c r="B90" s="5" t="s">
        <v>83</v>
      </c>
      <c r="C90" s="10">
        <v>49398.600200000001</v>
      </c>
      <c r="D90" s="20" t="s">
        <v>216</v>
      </c>
      <c r="E90" s="150">
        <v>53240.515863183857</v>
      </c>
      <c r="F90" s="5" t="s">
        <v>117</v>
      </c>
      <c r="G90" s="20" t="s">
        <v>1114</v>
      </c>
      <c r="H90" s="10">
        <v>-9060</v>
      </c>
      <c r="I90" s="151" t="s">
        <v>585</v>
      </c>
      <c r="J90" s="152" t="s">
        <v>586</v>
      </c>
      <c r="K90" s="151">
        <v>-9060</v>
      </c>
      <c r="L90" s="151" t="s">
        <v>587</v>
      </c>
      <c r="M90" s="152" t="s">
        <v>405</v>
      </c>
      <c r="N90" s="152" t="s">
        <v>576</v>
      </c>
      <c r="O90" s="153" t="s">
        <v>588</v>
      </c>
      <c r="P90" s="154" t="s">
        <v>589</v>
      </c>
    </row>
    <row r="91" spans="1:16" ht="12.75" customHeight="1" thickBot="1" x14ac:dyDescent="0.25">
      <c r="A91" s="10" t="s">
        <v>593</v>
      </c>
      <c r="B91" s="5" t="s">
        <v>83</v>
      </c>
      <c r="C91" s="10">
        <v>49423.597000000002</v>
      </c>
      <c r="D91" s="20" t="s">
        <v>216</v>
      </c>
      <c r="E91" s="150">
        <v>53313.537994653321</v>
      </c>
      <c r="F91" s="5" t="s">
        <v>117</v>
      </c>
      <c r="G91" s="20" t="s">
        <v>1115</v>
      </c>
      <c r="H91" s="10">
        <v>-8987</v>
      </c>
      <c r="I91" s="151" t="s">
        <v>590</v>
      </c>
      <c r="J91" s="152" t="s">
        <v>591</v>
      </c>
      <c r="K91" s="151">
        <v>-8987</v>
      </c>
      <c r="L91" s="151" t="s">
        <v>592</v>
      </c>
      <c r="M91" s="152" t="s">
        <v>405</v>
      </c>
      <c r="N91" s="152" t="s">
        <v>406</v>
      </c>
      <c r="O91" s="153" t="s">
        <v>580</v>
      </c>
      <c r="P91" s="153" t="s">
        <v>593</v>
      </c>
    </row>
    <row r="92" spans="1:16" ht="12.75" customHeight="1" thickBot="1" x14ac:dyDescent="0.25">
      <c r="A92" s="10" t="s">
        <v>589</v>
      </c>
      <c r="B92" s="5" t="s">
        <v>84</v>
      </c>
      <c r="C92" s="10">
        <v>49474.425600000002</v>
      </c>
      <c r="D92" s="20" t="s">
        <v>216</v>
      </c>
      <c r="E92" s="150">
        <v>53462.021509007507</v>
      </c>
      <c r="F92" s="5" t="s">
        <v>117</v>
      </c>
      <c r="G92" s="20" t="s">
        <v>1116</v>
      </c>
      <c r="H92" s="10">
        <v>-8838.5</v>
      </c>
      <c r="I92" s="151" t="s">
        <v>594</v>
      </c>
      <c r="J92" s="152" t="s">
        <v>595</v>
      </c>
      <c r="K92" s="151">
        <v>-8838.5</v>
      </c>
      <c r="L92" s="151" t="s">
        <v>596</v>
      </c>
      <c r="M92" s="152" t="s">
        <v>405</v>
      </c>
      <c r="N92" s="152" t="s">
        <v>150</v>
      </c>
      <c r="O92" s="153" t="s">
        <v>473</v>
      </c>
      <c r="P92" s="154" t="s">
        <v>589</v>
      </c>
    </row>
    <row r="93" spans="1:16" ht="12.75" customHeight="1" thickBot="1" x14ac:dyDescent="0.25">
      <c r="A93" s="10" t="s">
        <v>589</v>
      </c>
      <c r="B93" s="5" t="s">
        <v>84</v>
      </c>
      <c r="C93" s="10">
        <v>49474.425799999997</v>
      </c>
      <c r="D93" s="20" t="s">
        <v>216</v>
      </c>
      <c r="E93" s="150">
        <v>53462.022093259329</v>
      </c>
      <c r="F93" s="5" t="s">
        <v>117</v>
      </c>
      <c r="G93" s="20" t="s">
        <v>1117</v>
      </c>
      <c r="H93" s="10">
        <v>-8838.5</v>
      </c>
      <c r="I93" s="151" t="s">
        <v>597</v>
      </c>
      <c r="J93" s="152" t="s">
        <v>598</v>
      </c>
      <c r="K93" s="151">
        <v>-8838.5</v>
      </c>
      <c r="L93" s="151" t="s">
        <v>599</v>
      </c>
      <c r="M93" s="152" t="s">
        <v>405</v>
      </c>
      <c r="N93" s="152" t="s">
        <v>478</v>
      </c>
      <c r="O93" s="153" t="s">
        <v>473</v>
      </c>
      <c r="P93" s="154" t="s">
        <v>589</v>
      </c>
    </row>
    <row r="94" spans="1:16" ht="12.75" customHeight="1" thickBot="1" x14ac:dyDescent="0.25">
      <c r="A94" s="10" t="s">
        <v>434</v>
      </c>
      <c r="B94" s="5" t="s">
        <v>84</v>
      </c>
      <c r="C94" s="10">
        <v>49485.721899999997</v>
      </c>
      <c r="D94" s="20" t="s">
        <v>216</v>
      </c>
      <c r="E94" s="150">
        <v>53495.020929081998</v>
      </c>
      <c r="F94" s="5" t="s">
        <v>117</v>
      </c>
      <c r="G94" s="20" t="s">
        <v>1118</v>
      </c>
      <c r="H94" s="10">
        <v>-8805.5</v>
      </c>
      <c r="I94" s="151" t="s">
        <v>600</v>
      </c>
      <c r="J94" s="152" t="s">
        <v>601</v>
      </c>
      <c r="K94" s="151">
        <v>-8805.5</v>
      </c>
      <c r="L94" s="151" t="s">
        <v>602</v>
      </c>
      <c r="M94" s="152" t="s">
        <v>603</v>
      </c>
      <c r="N94" s="152"/>
      <c r="O94" s="153" t="s">
        <v>604</v>
      </c>
      <c r="P94" s="153" t="s">
        <v>434</v>
      </c>
    </row>
    <row r="95" spans="1:16" ht="12.75" customHeight="1" thickBot="1" x14ac:dyDescent="0.25">
      <c r="A95" s="10" t="s">
        <v>608</v>
      </c>
      <c r="B95" s="5" t="s">
        <v>83</v>
      </c>
      <c r="C95" s="10">
        <v>49786.445800000001</v>
      </c>
      <c r="D95" s="20" t="s">
        <v>216</v>
      </c>
      <c r="E95" s="150">
        <v>54373.513382588404</v>
      </c>
      <c r="F95" s="5" t="s">
        <v>117</v>
      </c>
      <c r="G95" s="20" t="s">
        <v>1119</v>
      </c>
      <c r="H95" s="10">
        <v>-7927</v>
      </c>
      <c r="I95" s="151" t="s">
        <v>605</v>
      </c>
      <c r="J95" s="152" t="s">
        <v>606</v>
      </c>
      <c r="K95" s="151">
        <v>-7927</v>
      </c>
      <c r="L95" s="151" t="s">
        <v>607</v>
      </c>
      <c r="M95" s="152" t="s">
        <v>405</v>
      </c>
      <c r="N95" s="152" t="s">
        <v>576</v>
      </c>
      <c r="O95" s="153" t="s">
        <v>588</v>
      </c>
      <c r="P95" s="154" t="s">
        <v>608</v>
      </c>
    </row>
    <row r="96" spans="1:16" ht="12.75" customHeight="1" thickBot="1" x14ac:dyDescent="0.25">
      <c r="A96" s="10" t="s">
        <v>434</v>
      </c>
      <c r="B96" s="5" t="s">
        <v>84</v>
      </c>
      <c r="C96" s="10">
        <v>49801.67</v>
      </c>
      <c r="D96" s="20" t="s">
        <v>216</v>
      </c>
      <c r="E96" s="150">
        <v>54417.987216595844</v>
      </c>
      <c r="F96" s="5" t="s">
        <v>117</v>
      </c>
      <c r="G96" s="20" t="s">
        <v>1120</v>
      </c>
      <c r="H96" s="10">
        <v>-7882.5</v>
      </c>
      <c r="I96" s="151" t="s">
        <v>609</v>
      </c>
      <c r="J96" s="152" t="s">
        <v>610</v>
      </c>
      <c r="K96" s="151">
        <v>-7882.5</v>
      </c>
      <c r="L96" s="151" t="s">
        <v>611</v>
      </c>
      <c r="M96" s="152" t="s">
        <v>283</v>
      </c>
      <c r="N96" s="152"/>
      <c r="O96" s="153" t="s">
        <v>612</v>
      </c>
      <c r="P96" s="153" t="s">
        <v>434</v>
      </c>
    </row>
    <row r="97" spans="1:16" ht="12.75" customHeight="1" thickBot="1" x14ac:dyDescent="0.25">
      <c r="A97" s="10" t="s">
        <v>434</v>
      </c>
      <c r="B97" s="5" t="s">
        <v>84</v>
      </c>
      <c r="C97" s="10">
        <v>49812.637999999999</v>
      </c>
      <c r="D97" s="20" t="s">
        <v>216</v>
      </c>
      <c r="E97" s="150">
        <v>54450.027587281576</v>
      </c>
      <c r="F97" s="5" t="s">
        <v>117</v>
      </c>
      <c r="G97" s="20" t="s">
        <v>1121</v>
      </c>
      <c r="H97" s="10">
        <v>-7850.5</v>
      </c>
      <c r="I97" s="151" t="s">
        <v>613</v>
      </c>
      <c r="J97" s="152" t="s">
        <v>614</v>
      </c>
      <c r="K97" s="151">
        <v>-7850.5</v>
      </c>
      <c r="L97" s="151" t="s">
        <v>615</v>
      </c>
      <c r="M97" s="152" t="s">
        <v>283</v>
      </c>
      <c r="N97" s="152"/>
      <c r="O97" s="153" t="s">
        <v>612</v>
      </c>
      <c r="P97" s="153" t="s">
        <v>434</v>
      </c>
    </row>
    <row r="98" spans="1:16" ht="12.75" customHeight="1" thickBot="1" x14ac:dyDescent="0.25">
      <c r="A98" s="10" t="s">
        <v>434</v>
      </c>
      <c r="B98" s="5" t="s">
        <v>84</v>
      </c>
      <c r="C98" s="10">
        <v>49840.72</v>
      </c>
      <c r="D98" s="20" t="s">
        <v>216</v>
      </c>
      <c r="E98" s="150">
        <v>54532.062387573031</v>
      </c>
      <c r="F98" s="5" t="s">
        <v>117</v>
      </c>
      <c r="G98" s="20" t="s">
        <v>1122</v>
      </c>
      <c r="H98" s="10">
        <v>-7768.5</v>
      </c>
      <c r="I98" s="151" t="s">
        <v>616</v>
      </c>
      <c r="J98" s="152" t="s">
        <v>617</v>
      </c>
      <c r="K98" s="151">
        <v>-7768.5</v>
      </c>
      <c r="L98" s="151" t="s">
        <v>618</v>
      </c>
      <c r="M98" s="152" t="s">
        <v>283</v>
      </c>
      <c r="N98" s="152"/>
      <c r="O98" s="153" t="s">
        <v>612</v>
      </c>
      <c r="P98" s="153" t="s">
        <v>434</v>
      </c>
    </row>
    <row r="99" spans="1:16" ht="12.75" customHeight="1" thickBot="1" x14ac:dyDescent="0.25">
      <c r="A99" s="10" t="s">
        <v>434</v>
      </c>
      <c r="B99" s="5" t="s">
        <v>84</v>
      </c>
      <c r="C99" s="10">
        <v>49858.822999999997</v>
      </c>
      <c r="D99" s="20" t="s">
        <v>216</v>
      </c>
      <c r="E99" s="150">
        <v>54584.945942507715</v>
      </c>
      <c r="F99" s="5" t="s">
        <v>117</v>
      </c>
      <c r="G99" s="20" t="s">
        <v>1123</v>
      </c>
      <c r="H99" s="10">
        <v>-7715.5</v>
      </c>
      <c r="I99" s="151" t="s">
        <v>619</v>
      </c>
      <c r="J99" s="152" t="s">
        <v>620</v>
      </c>
      <c r="K99" s="151">
        <v>-7715.5</v>
      </c>
      <c r="L99" s="151" t="s">
        <v>621</v>
      </c>
      <c r="M99" s="152" t="s">
        <v>283</v>
      </c>
      <c r="N99" s="152"/>
      <c r="O99" s="153" t="s">
        <v>433</v>
      </c>
      <c r="P99" s="153" t="s">
        <v>434</v>
      </c>
    </row>
    <row r="100" spans="1:16" ht="12.75" customHeight="1" thickBot="1" x14ac:dyDescent="0.25">
      <c r="A100" s="10" t="s">
        <v>434</v>
      </c>
      <c r="B100" s="5" t="s">
        <v>84</v>
      </c>
      <c r="C100" s="10">
        <v>49867.748</v>
      </c>
      <c r="D100" s="20" t="s">
        <v>216</v>
      </c>
      <c r="E100" s="150">
        <v>54611.018180688807</v>
      </c>
      <c r="F100" s="5" t="s">
        <v>117</v>
      </c>
      <c r="G100" s="20" t="s">
        <v>1124</v>
      </c>
      <c r="H100" s="10">
        <v>-7689.5</v>
      </c>
      <c r="I100" s="151" t="s">
        <v>622</v>
      </c>
      <c r="J100" s="152" t="s">
        <v>623</v>
      </c>
      <c r="K100" s="151">
        <v>-7689.5</v>
      </c>
      <c r="L100" s="151" t="s">
        <v>624</v>
      </c>
      <c r="M100" s="152" t="s">
        <v>283</v>
      </c>
      <c r="N100" s="152"/>
      <c r="O100" s="153" t="s">
        <v>612</v>
      </c>
      <c r="P100" s="153" t="s">
        <v>434</v>
      </c>
    </row>
    <row r="101" spans="1:16" ht="12.75" customHeight="1" thickBot="1" x14ac:dyDescent="0.25">
      <c r="A101" s="10" t="s">
        <v>628</v>
      </c>
      <c r="B101" s="5" t="s">
        <v>83</v>
      </c>
      <c r="C101" s="10">
        <v>50086.659299999999</v>
      </c>
      <c r="D101" s="20" t="s">
        <v>216</v>
      </c>
      <c r="E101" s="150">
        <v>55250.514825409344</v>
      </c>
      <c r="F101" s="5" t="s">
        <v>117</v>
      </c>
      <c r="G101" s="20" t="s">
        <v>1125</v>
      </c>
      <c r="H101" s="10">
        <v>-7050</v>
      </c>
      <c r="I101" s="151" t="s">
        <v>625</v>
      </c>
      <c r="J101" s="152" t="s">
        <v>626</v>
      </c>
      <c r="K101" s="151">
        <v>-7050</v>
      </c>
      <c r="L101" s="151" t="s">
        <v>627</v>
      </c>
      <c r="M101" s="152" t="s">
        <v>405</v>
      </c>
      <c r="N101" s="152" t="s">
        <v>576</v>
      </c>
      <c r="O101" s="153" t="s">
        <v>588</v>
      </c>
      <c r="P101" s="154" t="s">
        <v>628</v>
      </c>
    </row>
    <row r="102" spans="1:16" ht="12.75" customHeight="1" thickBot="1" x14ac:dyDescent="0.25">
      <c r="A102" s="10" t="s">
        <v>628</v>
      </c>
      <c r="B102" s="5" t="s">
        <v>83</v>
      </c>
      <c r="C102" s="10">
        <v>50204.418299999998</v>
      </c>
      <c r="D102" s="20" t="s">
        <v>216</v>
      </c>
      <c r="E102" s="150">
        <v>55594.519385181477</v>
      </c>
      <c r="F102" s="5" t="s">
        <v>117</v>
      </c>
      <c r="G102" s="20" t="s">
        <v>1126</v>
      </c>
      <c r="H102" s="10">
        <v>-6706</v>
      </c>
      <c r="I102" s="151" t="s">
        <v>629</v>
      </c>
      <c r="J102" s="152" t="s">
        <v>630</v>
      </c>
      <c r="K102" s="151">
        <v>-6706</v>
      </c>
      <c r="L102" s="151" t="s">
        <v>631</v>
      </c>
      <c r="M102" s="152" t="s">
        <v>405</v>
      </c>
      <c r="N102" s="152" t="s">
        <v>576</v>
      </c>
      <c r="O102" s="153" t="s">
        <v>632</v>
      </c>
      <c r="P102" s="154" t="s">
        <v>628</v>
      </c>
    </row>
    <row r="103" spans="1:16" ht="12.75" customHeight="1" thickBot="1" x14ac:dyDescent="0.25">
      <c r="A103" s="10" t="s">
        <v>434</v>
      </c>
      <c r="B103" s="5" t="s">
        <v>83</v>
      </c>
      <c r="C103" s="10">
        <v>50217.7644</v>
      </c>
      <c r="D103" s="20" t="s">
        <v>216</v>
      </c>
      <c r="E103" s="150">
        <v>55633.506802323056</v>
      </c>
      <c r="F103" s="5" t="s">
        <v>117</v>
      </c>
      <c r="G103" s="20" t="s">
        <v>1127</v>
      </c>
      <c r="H103" s="10">
        <v>-6667</v>
      </c>
      <c r="I103" s="151" t="s">
        <v>633</v>
      </c>
      <c r="J103" s="152" t="s">
        <v>634</v>
      </c>
      <c r="K103" s="151">
        <v>-6667</v>
      </c>
      <c r="L103" s="151" t="s">
        <v>635</v>
      </c>
      <c r="M103" s="152" t="s">
        <v>603</v>
      </c>
      <c r="N103" s="152"/>
      <c r="O103" s="153" t="s">
        <v>604</v>
      </c>
      <c r="P103" s="153" t="s">
        <v>434</v>
      </c>
    </row>
    <row r="104" spans="1:16" ht="12.75" customHeight="1" thickBot="1" x14ac:dyDescent="0.25">
      <c r="A104" s="10" t="s">
        <v>434</v>
      </c>
      <c r="B104" s="5" t="s">
        <v>83</v>
      </c>
      <c r="C104" s="10">
        <v>50225.648999999998</v>
      </c>
      <c r="D104" s="20" t="s">
        <v>216</v>
      </c>
      <c r="E104" s="150">
        <v>55656.539762453314</v>
      </c>
      <c r="F104" s="5" t="s">
        <v>117</v>
      </c>
      <c r="G104" s="20" t="s">
        <v>1128</v>
      </c>
      <c r="H104" s="10">
        <v>-6644</v>
      </c>
      <c r="I104" s="151" t="s">
        <v>636</v>
      </c>
      <c r="J104" s="152" t="s">
        <v>637</v>
      </c>
      <c r="K104" s="151">
        <v>-6644</v>
      </c>
      <c r="L104" s="151" t="s">
        <v>638</v>
      </c>
      <c r="M104" s="152" t="s">
        <v>283</v>
      </c>
      <c r="N104" s="152"/>
      <c r="O104" s="153" t="s">
        <v>612</v>
      </c>
      <c r="P104" s="153" t="s">
        <v>434</v>
      </c>
    </row>
    <row r="105" spans="1:16" ht="12.75" customHeight="1" thickBot="1" x14ac:dyDescent="0.25">
      <c r="A105" s="10" t="s">
        <v>434</v>
      </c>
      <c r="B105" s="5" t="s">
        <v>83</v>
      </c>
      <c r="C105" s="10">
        <v>50226.678</v>
      </c>
      <c r="D105" s="20" t="s">
        <v>216</v>
      </c>
      <c r="E105" s="150">
        <v>55659.545738149493</v>
      </c>
      <c r="F105" s="5" t="s">
        <v>117</v>
      </c>
      <c r="G105" s="20" t="s">
        <v>1129</v>
      </c>
      <c r="H105" s="10">
        <v>-6641</v>
      </c>
      <c r="I105" s="151" t="s">
        <v>639</v>
      </c>
      <c r="J105" s="152" t="s">
        <v>640</v>
      </c>
      <c r="K105" s="151">
        <v>-6641</v>
      </c>
      <c r="L105" s="151" t="s">
        <v>641</v>
      </c>
      <c r="M105" s="152" t="s">
        <v>283</v>
      </c>
      <c r="N105" s="152"/>
      <c r="O105" s="153" t="s">
        <v>612</v>
      </c>
      <c r="P105" s="153" t="s">
        <v>434</v>
      </c>
    </row>
    <row r="106" spans="1:16" ht="12.75" customHeight="1" thickBot="1" x14ac:dyDescent="0.25">
      <c r="A106" s="10" t="s">
        <v>645</v>
      </c>
      <c r="B106" s="5" t="s">
        <v>83</v>
      </c>
      <c r="C106" s="10">
        <v>50456.7071</v>
      </c>
      <c r="D106" s="20" t="s">
        <v>216</v>
      </c>
      <c r="E106" s="150">
        <v>56331.520358180911</v>
      </c>
      <c r="F106" s="5" t="s">
        <v>117</v>
      </c>
      <c r="G106" s="20" t="s">
        <v>1130</v>
      </c>
      <c r="H106" s="10">
        <v>-5969</v>
      </c>
      <c r="I106" s="151" t="s">
        <v>642</v>
      </c>
      <c r="J106" s="152" t="s">
        <v>643</v>
      </c>
      <c r="K106" s="151">
        <v>-5969</v>
      </c>
      <c r="L106" s="151" t="s">
        <v>644</v>
      </c>
      <c r="M106" s="152" t="s">
        <v>405</v>
      </c>
      <c r="N106" s="152" t="s">
        <v>576</v>
      </c>
      <c r="O106" s="153" t="s">
        <v>588</v>
      </c>
      <c r="P106" s="154" t="s">
        <v>645</v>
      </c>
    </row>
    <row r="107" spans="1:16" ht="12.75" customHeight="1" thickBot="1" x14ac:dyDescent="0.25">
      <c r="A107" s="10" t="s">
        <v>649</v>
      </c>
      <c r="B107" s="5" t="s">
        <v>83</v>
      </c>
      <c r="C107" s="10">
        <v>50584.392999999996</v>
      </c>
      <c r="D107" s="20" t="s">
        <v>216</v>
      </c>
      <c r="E107" s="150">
        <v>56704.523965706518</v>
      </c>
      <c r="F107" s="5" t="s">
        <v>117</v>
      </c>
      <c r="G107" s="20" t="s">
        <v>1131</v>
      </c>
      <c r="H107" s="10">
        <v>-5596</v>
      </c>
      <c r="I107" s="151" t="s">
        <v>646</v>
      </c>
      <c r="J107" s="152" t="s">
        <v>647</v>
      </c>
      <c r="K107" s="151">
        <v>-5596</v>
      </c>
      <c r="L107" s="151" t="s">
        <v>648</v>
      </c>
      <c r="M107" s="152" t="s">
        <v>405</v>
      </c>
      <c r="N107" s="152" t="s">
        <v>576</v>
      </c>
      <c r="O107" s="153" t="s">
        <v>632</v>
      </c>
      <c r="P107" s="154" t="s">
        <v>649</v>
      </c>
    </row>
    <row r="108" spans="1:16" ht="12.75" customHeight="1" thickBot="1" x14ac:dyDescent="0.25">
      <c r="A108" s="10" t="s">
        <v>657</v>
      </c>
      <c r="B108" s="5" t="s">
        <v>83</v>
      </c>
      <c r="C108" s="10">
        <v>50953.408799999997</v>
      </c>
      <c r="D108" s="20" t="s">
        <v>216</v>
      </c>
      <c r="E108" s="150">
        <v>57782.514759004378</v>
      </c>
      <c r="F108" s="5" t="s">
        <v>117</v>
      </c>
      <c r="G108" s="20" t="s">
        <v>1133</v>
      </c>
      <c r="H108" s="10">
        <v>-4518</v>
      </c>
      <c r="I108" s="151" t="s">
        <v>654</v>
      </c>
      <c r="J108" s="152" t="s">
        <v>655</v>
      </c>
      <c r="K108" s="151">
        <v>-4518</v>
      </c>
      <c r="L108" s="151" t="s">
        <v>656</v>
      </c>
      <c r="M108" s="152" t="s">
        <v>405</v>
      </c>
      <c r="N108" s="152" t="s">
        <v>576</v>
      </c>
      <c r="O108" s="153" t="s">
        <v>632</v>
      </c>
      <c r="P108" s="154" t="s">
        <v>657</v>
      </c>
    </row>
    <row r="109" spans="1:16" ht="12.75" customHeight="1" thickBot="1" x14ac:dyDescent="0.25">
      <c r="A109" s="10" t="s">
        <v>665</v>
      </c>
      <c r="B109" s="5" t="s">
        <v>84</v>
      </c>
      <c r="C109" s="10">
        <v>51314.383199999997</v>
      </c>
      <c r="D109" s="20" t="s">
        <v>216</v>
      </c>
      <c r="E109" s="150">
        <v>58837.014538732554</v>
      </c>
      <c r="F109" s="5" t="s">
        <v>117</v>
      </c>
      <c r="G109" s="20" t="s">
        <v>1135</v>
      </c>
      <c r="H109" s="10">
        <v>-3463.5</v>
      </c>
      <c r="I109" s="151" t="s">
        <v>661</v>
      </c>
      <c r="J109" s="152" t="s">
        <v>662</v>
      </c>
      <c r="K109" s="151">
        <v>-3463.5</v>
      </c>
      <c r="L109" s="151" t="s">
        <v>663</v>
      </c>
      <c r="M109" s="152" t="s">
        <v>405</v>
      </c>
      <c r="N109" s="152" t="s">
        <v>664</v>
      </c>
      <c r="O109" s="153" t="s">
        <v>632</v>
      </c>
      <c r="P109" s="154" t="s">
        <v>665</v>
      </c>
    </row>
    <row r="110" spans="1:16" ht="12.75" customHeight="1" thickBot="1" x14ac:dyDescent="0.25">
      <c r="A110" s="10" t="s">
        <v>674</v>
      </c>
      <c r="B110" s="5" t="s">
        <v>83</v>
      </c>
      <c r="C110" s="10">
        <v>51654.478600000002</v>
      </c>
      <c r="D110" s="20" t="s">
        <v>216</v>
      </c>
      <c r="E110" s="150">
        <v>59830.521348042501</v>
      </c>
      <c r="F110" s="5" t="s">
        <v>117</v>
      </c>
      <c r="G110" s="20" t="s">
        <v>1137</v>
      </c>
      <c r="H110" s="10">
        <v>-2470</v>
      </c>
      <c r="I110" s="151" t="s">
        <v>670</v>
      </c>
      <c r="J110" s="152" t="s">
        <v>671</v>
      </c>
      <c r="K110" s="151" t="s">
        <v>672</v>
      </c>
      <c r="L110" s="151" t="s">
        <v>673</v>
      </c>
      <c r="M110" s="152" t="s">
        <v>405</v>
      </c>
      <c r="N110" s="152" t="s">
        <v>664</v>
      </c>
      <c r="O110" s="153" t="s">
        <v>632</v>
      </c>
      <c r="P110" s="154" t="s">
        <v>674</v>
      </c>
    </row>
    <row r="111" spans="1:16" ht="12.75" customHeight="1" thickBot="1" x14ac:dyDescent="0.25">
      <c r="A111" s="10" t="s">
        <v>679</v>
      </c>
      <c r="B111" s="5" t="s">
        <v>83</v>
      </c>
      <c r="C111" s="10">
        <v>51999.535300000003</v>
      </c>
      <c r="D111" s="20" t="s">
        <v>216</v>
      </c>
      <c r="E111" s="150">
        <v>60838.521400521939</v>
      </c>
      <c r="F111" s="5" t="s">
        <v>117</v>
      </c>
      <c r="G111" s="20" t="s">
        <v>1138</v>
      </c>
      <c r="H111" s="10">
        <v>-1462</v>
      </c>
      <c r="I111" s="151" t="s">
        <v>675</v>
      </c>
      <c r="J111" s="152" t="s">
        <v>676</v>
      </c>
      <c r="K111" s="151" t="s">
        <v>677</v>
      </c>
      <c r="L111" s="151" t="s">
        <v>678</v>
      </c>
      <c r="M111" s="152" t="s">
        <v>405</v>
      </c>
      <c r="N111" s="152" t="s">
        <v>406</v>
      </c>
      <c r="O111" s="153" t="s">
        <v>418</v>
      </c>
      <c r="P111" s="153" t="s">
        <v>679</v>
      </c>
    </row>
    <row r="112" spans="1:16" ht="12.75" customHeight="1" thickBot="1" x14ac:dyDescent="0.25">
      <c r="A112" s="10" t="s">
        <v>674</v>
      </c>
      <c r="B112" s="5" t="s">
        <v>84</v>
      </c>
      <c r="C112" s="10">
        <v>52051.398200000003</v>
      </c>
      <c r="D112" s="20" t="s">
        <v>216</v>
      </c>
      <c r="E112" s="150">
        <v>60990.026373245943</v>
      </c>
      <c r="F112" s="5" t="s">
        <v>117</v>
      </c>
      <c r="G112" s="20" t="s">
        <v>1141</v>
      </c>
      <c r="H112" s="10">
        <v>-1310.5</v>
      </c>
      <c r="I112" s="151" t="s">
        <v>690</v>
      </c>
      <c r="J112" s="152" t="s">
        <v>691</v>
      </c>
      <c r="K112" s="151" t="s">
        <v>692</v>
      </c>
      <c r="L112" s="151" t="s">
        <v>693</v>
      </c>
      <c r="M112" s="152" t="s">
        <v>405</v>
      </c>
      <c r="N112" s="152" t="s">
        <v>664</v>
      </c>
      <c r="O112" s="153" t="s">
        <v>632</v>
      </c>
      <c r="P112" s="154" t="s">
        <v>674</v>
      </c>
    </row>
    <row r="113" spans="1:16" ht="12.75" customHeight="1" thickBot="1" x14ac:dyDescent="0.25">
      <c r="A113" s="10" t="s">
        <v>729</v>
      </c>
      <c r="B113" s="5" t="s">
        <v>83</v>
      </c>
      <c r="C113" s="10">
        <v>52696.493300000002</v>
      </c>
      <c r="D113" s="20" t="s">
        <v>216</v>
      </c>
      <c r="E113" s="150">
        <v>62874.516356063912</v>
      </c>
      <c r="F113" s="5" t="s">
        <v>117</v>
      </c>
      <c r="G113" s="20" t="s">
        <v>1149</v>
      </c>
      <c r="H113" s="10">
        <v>574</v>
      </c>
      <c r="I113" s="151" t="s">
        <v>724</v>
      </c>
      <c r="J113" s="152" t="s">
        <v>725</v>
      </c>
      <c r="K113" s="151" t="s">
        <v>726</v>
      </c>
      <c r="L113" s="151" t="s">
        <v>727</v>
      </c>
      <c r="M113" s="152" t="s">
        <v>405</v>
      </c>
      <c r="N113" s="152" t="s">
        <v>664</v>
      </c>
      <c r="O113" s="153" t="s">
        <v>728</v>
      </c>
      <c r="P113" s="154" t="s">
        <v>729</v>
      </c>
    </row>
    <row r="114" spans="1:16" ht="12.75" customHeight="1" thickBot="1" x14ac:dyDescent="0.25">
      <c r="A114" s="10" t="s">
        <v>715</v>
      </c>
      <c r="B114" s="5" t="s">
        <v>84</v>
      </c>
      <c r="C114" s="10">
        <v>52716.520799999998</v>
      </c>
      <c r="D114" s="20" t="s">
        <v>216</v>
      </c>
      <c r="E114" s="150">
        <v>62933.021874290418</v>
      </c>
      <c r="F114" s="5" t="s">
        <v>117</v>
      </c>
      <c r="G114" s="20" t="s">
        <v>1150</v>
      </c>
      <c r="H114" s="10">
        <v>632.5</v>
      </c>
      <c r="I114" s="151" t="s">
        <v>730</v>
      </c>
      <c r="J114" s="152" t="s">
        <v>731</v>
      </c>
      <c r="K114" s="151" t="s">
        <v>732</v>
      </c>
      <c r="L114" s="151" t="s">
        <v>733</v>
      </c>
      <c r="M114" s="152" t="s">
        <v>405</v>
      </c>
      <c r="N114" s="152" t="s">
        <v>664</v>
      </c>
      <c r="O114" s="153" t="s">
        <v>473</v>
      </c>
      <c r="P114" s="154" t="s">
        <v>715</v>
      </c>
    </row>
    <row r="115" spans="1:16" ht="12.75" customHeight="1" thickBot="1" x14ac:dyDescent="0.25">
      <c r="A115" s="10" t="s">
        <v>739</v>
      </c>
      <c r="B115" s="5" t="s">
        <v>84</v>
      </c>
      <c r="C115" s="10">
        <v>52716.862399999998</v>
      </c>
      <c r="D115" s="20" t="s">
        <v>216</v>
      </c>
      <c r="E115" s="150">
        <v>62934.019776426292</v>
      </c>
      <c r="F115" s="5" t="s">
        <v>117</v>
      </c>
      <c r="G115" s="20" t="s">
        <v>1151</v>
      </c>
      <c r="H115" s="10">
        <v>633.5</v>
      </c>
      <c r="I115" s="151" t="s">
        <v>734</v>
      </c>
      <c r="J115" s="152" t="s">
        <v>735</v>
      </c>
      <c r="K115" s="151" t="s">
        <v>736</v>
      </c>
      <c r="L115" s="151" t="s">
        <v>737</v>
      </c>
      <c r="M115" s="152" t="s">
        <v>405</v>
      </c>
      <c r="N115" s="152" t="s">
        <v>406</v>
      </c>
      <c r="O115" s="153" t="s">
        <v>738</v>
      </c>
      <c r="P115" s="154" t="s">
        <v>739</v>
      </c>
    </row>
    <row r="116" spans="1:16" ht="12.75" customHeight="1" thickBot="1" x14ac:dyDescent="0.25">
      <c r="A116" s="10" t="s">
        <v>748</v>
      </c>
      <c r="B116" s="5" t="s">
        <v>83</v>
      </c>
      <c r="C116" s="10">
        <v>52794.396500000003</v>
      </c>
      <c r="D116" s="20" t="s">
        <v>216</v>
      </c>
      <c r="E116" s="150">
        <v>63160.51697781073</v>
      </c>
      <c r="F116" s="5" t="s">
        <v>117</v>
      </c>
      <c r="G116" s="20" t="s">
        <v>1153</v>
      </c>
      <c r="H116" s="10">
        <v>860</v>
      </c>
      <c r="I116" s="151" t="s">
        <v>743</v>
      </c>
      <c r="J116" s="152" t="s">
        <v>744</v>
      </c>
      <c r="K116" s="151" t="s">
        <v>745</v>
      </c>
      <c r="L116" s="151" t="s">
        <v>746</v>
      </c>
      <c r="M116" s="152" t="s">
        <v>405</v>
      </c>
      <c r="N116" s="152" t="s">
        <v>31</v>
      </c>
      <c r="O116" s="153" t="s">
        <v>747</v>
      </c>
      <c r="P116" s="154" t="s">
        <v>748</v>
      </c>
    </row>
    <row r="117" spans="1:16" ht="12.75" customHeight="1" thickBot="1" x14ac:dyDescent="0.25">
      <c r="A117" s="10" t="s">
        <v>748</v>
      </c>
      <c r="B117" s="5" t="s">
        <v>83</v>
      </c>
      <c r="C117" s="10">
        <v>52794.398200000003</v>
      </c>
      <c r="D117" s="20" t="s">
        <v>216</v>
      </c>
      <c r="E117" s="150">
        <v>63160.521943951338</v>
      </c>
      <c r="F117" s="5" t="s">
        <v>117</v>
      </c>
      <c r="G117" s="20" t="s">
        <v>1154</v>
      </c>
      <c r="H117" s="10">
        <v>860</v>
      </c>
      <c r="I117" s="151" t="s">
        <v>749</v>
      </c>
      <c r="J117" s="152" t="s">
        <v>750</v>
      </c>
      <c r="K117" s="151" t="s">
        <v>745</v>
      </c>
      <c r="L117" s="151" t="s">
        <v>751</v>
      </c>
      <c r="M117" s="152" t="s">
        <v>405</v>
      </c>
      <c r="N117" s="152" t="s">
        <v>150</v>
      </c>
      <c r="O117" s="153" t="s">
        <v>747</v>
      </c>
      <c r="P117" s="154" t="s">
        <v>748</v>
      </c>
    </row>
    <row r="118" spans="1:16" ht="12.75" customHeight="1" thickBot="1" x14ac:dyDescent="0.25">
      <c r="A118" s="10" t="s">
        <v>757</v>
      </c>
      <c r="B118" s="5" t="s">
        <v>84</v>
      </c>
      <c r="C118" s="10">
        <v>52839.413099999998</v>
      </c>
      <c r="D118" s="20" t="s">
        <v>216</v>
      </c>
      <c r="E118" s="150">
        <v>63292.022133811006</v>
      </c>
      <c r="F118" s="5" t="s">
        <v>117</v>
      </c>
      <c r="G118" s="20" t="s">
        <v>1155</v>
      </c>
      <c r="H118" s="10">
        <v>991.5</v>
      </c>
      <c r="I118" s="151" t="s">
        <v>752</v>
      </c>
      <c r="J118" s="152" t="s">
        <v>753</v>
      </c>
      <c r="K118" s="151" t="s">
        <v>754</v>
      </c>
      <c r="L118" s="151" t="s">
        <v>755</v>
      </c>
      <c r="M118" s="152" t="s">
        <v>405</v>
      </c>
      <c r="N118" s="152" t="s">
        <v>406</v>
      </c>
      <c r="O118" s="153" t="s">
        <v>756</v>
      </c>
      <c r="P118" s="153" t="s">
        <v>757</v>
      </c>
    </row>
    <row r="119" spans="1:16" ht="12.75" customHeight="1" thickBot="1" x14ac:dyDescent="0.25">
      <c r="A119" s="10" t="s">
        <v>762</v>
      </c>
      <c r="B119" s="5" t="s">
        <v>83</v>
      </c>
      <c r="C119" s="10">
        <v>53030.251900000003</v>
      </c>
      <c r="D119" s="20" t="s">
        <v>216</v>
      </c>
      <c r="E119" s="150">
        <v>63849.511730202314</v>
      </c>
      <c r="F119" s="5" t="s">
        <v>117</v>
      </c>
      <c r="G119" s="20" t="s">
        <v>1156</v>
      </c>
      <c r="H119" s="10">
        <v>1549</v>
      </c>
      <c r="I119" s="151" t="s">
        <v>758</v>
      </c>
      <c r="J119" s="152" t="s">
        <v>759</v>
      </c>
      <c r="K119" s="151" t="s">
        <v>760</v>
      </c>
      <c r="L119" s="151" t="s">
        <v>705</v>
      </c>
      <c r="M119" s="152" t="s">
        <v>405</v>
      </c>
      <c r="N119" s="152" t="s">
        <v>406</v>
      </c>
      <c r="O119" s="153" t="s">
        <v>761</v>
      </c>
      <c r="P119" s="154" t="s">
        <v>762</v>
      </c>
    </row>
    <row r="120" spans="1:16" ht="12.75" customHeight="1" thickBot="1" x14ac:dyDescent="0.25">
      <c r="A120" s="10" t="s">
        <v>768</v>
      </c>
      <c r="B120" s="5" t="s">
        <v>83</v>
      </c>
      <c r="C120" s="10">
        <v>53110.355900000002</v>
      </c>
      <c r="D120" s="20" t="s">
        <v>216</v>
      </c>
      <c r="E120" s="150">
        <v>64083.516275553302</v>
      </c>
      <c r="F120" s="5" t="s">
        <v>117</v>
      </c>
      <c r="G120" s="20" t="s">
        <v>1157</v>
      </c>
      <c r="H120" s="10">
        <v>1783</v>
      </c>
      <c r="I120" s="151" t="s">
        <v>763</v>
      </c>
      <c r="J120" s="152" t="s">
        <v>764</v>
      </c>
      <c r="K120" s="151" t="s">
        <v>765</v>
      </c>
      <c r="L120" s="151" t="s">
        <v>766</v>
      </c>
      <c r="M120" s="152" t="s">
        <v>405</v>
      </c>
      <c r="N120" s="152" t="s">
        <v>576</v>
      </c>
      <c r="O120" s="153" t="s">
        <v>767</v>
      </c>
      <c r="P120" s="154" t="s">
        <v>768</v>
      </c>
    </row>
    <row r="121" spans="1:16" ht="12.75" customHeight="1" thickBot="1" x14ac:dyDescent="0.25">
      <c r="A121" s="10" t="s">
        <v>768</v>
      </c>
      <c r="B121" s="5" t="s">
        <v>83</v>
      </c>
      <c r="C121" s="10">
        <v>53163.413699999997</v>
      </c>
      <c r="D121" s="20" t="s">
        <v>216</v>
      </c>
      <c r="E121" s="150">
        <v>64238.511860871418</v>
      </c>
      <c r="F121" s="5" t="s">
        <v>117</v>
      </c>
      <c r="G121" s="20" t="s">
        <v>1158</v>
      </c>
      <c r="H121" s="10">
        <v>1938</v>
      </c>
      <c r="I121" s="151" t="s">
        <v>769</v>
      </c>
      <c r="J121" s="152" t="s">
        <v>770</v>
      </c>
      <c r="K121" s="151" t="s">
        <v>771</v>
      </c>
      <c r="L121" s="151" t="s">
        <v>772</v>
      </c>
      <c r="M121" s="152" t="s">
        <v>405</v>
      </c>
      <c r="N121" s="152" t="s">
        <v>664</v>
      </c>
      <c r="O121" s="153" t="s">
        <v>773</v>
      </c>
      <c r="P121" s="154" t="s">
        <v>768</v>
      </c>
    </row>
    <row r="122" spans="1:16" ht="12.75" customHeight="1" thickBot="1" x14ac:dyDescent="0.25">
      <c r="A122" s="10" t="s">
        <v>792</v>
      </c>
      <c r="B122" s="5" t="s">
        <v>84</v>
      </c>
      <c r="C122" s="10">
        <v>53413.818500000001</v>
      </c>
      <c r="D122" s="20" t="s">
        <v>216</v>
      </c>
      <c r="E122" s="150">
        <v>64970.009181575835</v>
      </c>
      <c r="F122" s="5" t="s">
        <v>117</v>
      </c>
      <c r="G122" s="20" t="s">
        <v>1162</v>
      </c>
      <c r="H122" s="10">
        <v>2669.5</v>
      </c>
      <c r="I122" s="151" t="s">
        <v>788</v>
      </c>
      <c r="J122" s="152" t="s">
        <v>789</v>
      </c>
      <c r="K122" s="151" t="s">
        <v>790</v>
      </c>
      <c r="L122" s="151" t="s">
        <v>791</v>
      </c>
      <c r="M122" s="152" t="s">
        <v>603</v>
      </c>
      <c r="N122" s="152" t="s">
        <v>706</v>
      </c>
      <c r="O122" s="153" t="s">
        <v>433</v>
      </c>
      <c r="P122" s="153" t="s">
        <v>792</v>
      </c>
    </row>
    <row r="123" spans="1:16" ht="12.75" customHeight="1" thickBot="1" x14ac:dyDescent="0.25">
      <c r="A123" s="10" t="s">
        <v>792</v>
      </c>
      <c r="B123" s="5" t="s">
        <v>83</v>
      </c>
      <c r="C123" s="10">
        <v>53420.835599999999</v>
      </c>
      <c r="D123" s="20" t="s">
        <v>216</v>
      </c>
      <c r="E123" s="150">
        <v>64990.507949367478</v>
      </c>
      <c r="F123" s="5" t="s">
        <v>117</v>
      </c>
      <c r="G123" s="20" t="s">
        <v>1163</v>
      </c>
      <c r="H123" s="10">
        <v>2690</v>
      </c>
      <c r="I123" s="151" t="s">
        <v>793</v>
      </c>
      <c r="J123" s="152" t="s">
        <v>794</v>
      </c>
      <c r="K123" s="151" t="s">
        <v>795</v>
      </c>
      <c r="L123" s="151" t="s">
        <v>796</v>
      </c>
      <c r="M123" s="152" t="s">
        <v>603</v>
      </c>
      <c r="N123" s="152" t="s">
        <v>706</v>
      </c>
      <c r="O123" s="153" t="s">
        <v>707</v>
      </c>
      <c r="P123" s="153" t="s">
        <v>792</v>
      </c>
    </row>
    <row r="124" spans="1:16" ht="12.75" customHeight="1" thickBot="1" x14ac:dyDescent="0.25">
      <c r="A124" s="10" t="s">
        <v>768</v>
      </c>
      <c r="B124" s="5" t="s">
        <v>83</v>
      </c>
      <c r="C124" s="10">
        <v>53460.543299999998</v>
      </c>
      <c r="D124" s="20" t="s">
        <v>216</v>
      </c>
      <c r="E124" s="150">
        <v>65106.50443250731</v>
      </c>
      <c r="F124" s="5" t="s">
        <v>117</v>
      </c>
      <c r="G124" s="20" t="s">
        <v>1164</v>
      </c>
      <c r="H124" s="10">
        <v>2806</v>
      </c>
      <c r="I124" s="151" t="s">
        <v>797</v>
      </c>
      <c r="J124" s="152" t="s">
        <v>798</v>
      </c>
      <c r="K124" s="151" t="s">
        <v>799</v>
      </c>
      <c r="L124" s="151" t="s">
        <v>800</v>
      </c>
      <c r="M124" s="152" t="s">
        <v>405</v>
      </c>
      <c r="N124" s="152" t="s">
        <v>664</v>
      </c>
      <c r="O124" s="153" t="s">
        <v>773</v>
      </c>
      <c r="P124" s="154" t="s">
        <v>768</v>
      </c>
    </row>
    <row r="125" spans="1:16" ht="12.75" customHeight="1" thickBot="1" x14ac:dyDescent="0.25">
      <c r="A125" s="10" t="s">
        <v>805</v>
      </c>
      <c r="B125" s="5" t="s">
        <v>84</v>
      </c>
      <c r="C125" s="10">
        <v>53502.478199999998</v>
      </c>
      <c r="D125" s="20" t="s">
        <v>216</v>
      </c>
      <c r="E125" s="150">
        <v>65229.007144092742</v>
      </c>
      <c r="F125" s="5" t="s">
        <v>117</v>
      </c>
      <c r="G125" s="20" t="s">
        <v>1165</v>
      </c>
      <c r="H125" s="10">
        <v>2928.5</v>
      </c>
      <c r="I125" s="151" t="s">
        <v>801</v>
      </c>
      <c r="J125" s="152" t="s">
        <v>802</v>
      </c>
      <c r="K125" s="151" t="s">
        <v>803</v>
      </c>
      <c r="L125" s="151" t="s">
        <v>804</v>
      </c>
      <c r="M125" s="152" t="s">
        <v>405</v>
      </c>
      <c r="N125" s="152" t="s">
        <v>406</v>
      </c>
      <c r="O125" s="153" t="s">
        <v>756</v>
      </c>
      <c r="P125" s="154" t="s">
        <v>805</v>
      </c>
    </row>
    <row r="126" spans="1:16" ht="12.75" customHeight="1" thickBot="1" x14ac:dyDescent="0.25">
      <c r="A126" s="10" t="s">
        <v>811</v>
      </c>
      <c r="B126" s="5" t="s">
        <v>84</v>
      </c>
      <c r="C126" s="10">
        <v>53517.1996</v>
      </c>
      <c r="D126" s="20" t="s">
        <v>216</v>
      </c>
      <c r="E126" s="150">
        <v>65272.012168984511</v>
      </c>
      <c r="F126" s="5" t="s">
        <v>117</v>
      </c>
      <c r="G126" s="20" t="s">
        <v>1166</v>
      </c>
      <c r="H126" s="10">
        <v>2971.5</v>
      </c>
      <c r="I126" s="151" t="s">
        <v>806</v>
      </c>
      <c r="J126" s="152" t="s">
        <v>807</v>
      </c>
      <c r="K126" s="151" t="s">
        <v>808</v>
      </c>
      <c r="L126" s="151" t="s">
        <v>809</v>
      </c>
      <c r="M126" s="152" t="s">
        <v>405</v>
      </c>
      <c r="N126" s="152" t="s">
        <v>406</v>
      </c>
      <c r="O126" s="153" t="s">
        <v>810</v>
      </c>
      <c r="P126" s="154" t="s">
        <v>811</v>
      </c>
    </row>
    <row r="127" spans="1:16" ht="12.75" customHeight="1" thickBot="1" x14ac:dyDescent="0.25">
      <c r="A127" s="10" t="s">
        <v>811</v>
      </c>
      <c r="B127" s="5" t="s">
        <v>83</v>
      </c>
      <c r="C127" s="10">
        <v>53522.161899999999</v>
      </c>
      <c r="D127" s="20" t="s">
        <v>216</v>
      </c>
      <c r="E127" s="150">
        <v>65286.508333413192</v>
      </c>
      <c r="F127" s="5" t="s">
        <v>117</v>
      </c>
      <c r="G127" s="20" t="s">
        <v>1167</v>
      </c>
      <c r="H127" s="10">
        <v>2986</v>
      </c>
      <c r="I127" s="151" t="s">
        <v>812</v>
      </c>
      <c r="J127" s="152" t="s">
        <v>813</v>
      </c>
      <c r="K127" s="151" t="s">
        <v>814</v>
      </c>
      <c r="L127" s="151" t="s">
        <v>815</v>
      </c>
      <c r="M127" s="152" t="s">
        <v>405</v>
      </c>
      <c r="N127" s="152" t="s">
        <v>406</v>
      </c>
      <c r="O127" s="153" t="s">
        <v>810</v>
      </c>
      <c r="P127" s="154" t="s">
        <v>811</v>
      </c>
    </row>
    <row r="128" spans="1:16" ht="12.75" customHeight="1" thickBot="1" x14ac:dyDescent="0.25">
      <c r="A128" s="10" t="s">
        <v>811</v>
      </c>
      <c r="B128" s="5" t="s">
        <v>83</v>
      </c>
      <c r="C128" s="10">
        <v>53527.981099999997</v>
      </c>
      <c r="D128" s="20" t="s">
        <v>216</v>
      </c>
      <c r="E128" s="150">
        <v>65303.507724833173</v>
      </c>
      <c r="F128" s="5" t="s">
        <v>117</v>
      </c>
      <c r="G128" s="20" t="s">
        <v>1168</v>
      </c>
      <c r="H128" s="10">
        <v>3003</v>
      </c>
      <c r="I128" s="151" t="s">
        <v>816</v>
      </c>
      <c r="J128" s="152" t="s">
        <v>817</v>
      </c>
      <c r="K128" s="151" t="s">
        <v>818</v>
      </c>
      <c r="L128" s="151" t="s">
        <v>819</v>
      </c>
      <c r="M128" s="152" t="s">
        <v>405</v>
      </c>
      <c r="N128" s="152" t="s">
        <v>406</v>
      </c>
      <c r="O128" s="153" t="s">
        <v>810</v>
      </c>
      <c r="P128" s="154" t="s">
        <v>811</v>
      </c>
    </row>
    <row r="129" spans="1:16" ht="12.75" customHeight="1" thickBot="1" x14ac:dyDescent="0.25">
      <c r="A129" s="10" t="s">
        <v>811</v>
      </c>
      <c r="B129" s="5" t="s">
        <v>83</v>
      </c>
      <c r="C129" s="10">
        <v>53553.996800000001</v>
      </c>
      <c r="D129" s="20" t="s">
        <v>216</v>
      </c>
      <c r="E129" s="150">
        <v>65379.506327281095</v>
      </c>
      <c r="F129" s="5" t="s">
        <v>117</v>
      </c>
      <c r="G129" s="20" t="s">
        <v>1169</v>
      </c>
      <c r="H129" s="10">
        <v>3079</v>
      </c>
      <c r="I129" s="151" t="s">
        <v>820</v>
      </c>
      <c r="J129" s="152" t="s">
        <v>821</v>
      </c>
      <c r="K129" s="151" t="s">
        <v>822</v>
      </c>
      <c r="L129" s="151" t="s">
        <v>777</v>
      </c>
      <c r="M129" s="152" t="s">
        <v>405</v>
      </c>
      <c r="N129" s="152" t="s">
        <v>406</v>
      </c>
      <c r="O129" s="153" t="s">
        <v>810</v>
      </c>
      <c r="P129" s="154" t="s">
        <v>811</v>
      </c>
    </row>
    <row r="130" spans="1:16" ht="12.75" customHeight="1" thickBot="1" x14ac:dyDescent="0.25">
      <c r="A130" s="10" t="s">
        <v>792</v>
      </c>
      <c r="B130" s="5" t="s">
        <v>83</v>
      </c>
      <c r="C130" s="10">
        <v>53875.773300000001</v>
      </c>
      <c r="D130" s="20" t="s">
        <v>216</v>
      </c>
      <c r="E130" s="150">
        <v>66319.498881799373</v>
      </c>
      <c r="F130" s="5" t="s">
        <v>117</v>
      </c>
      <c r="G130" s="20" t="s">
        <v>1170</v>
      </c>
      <c r="H130" s="10">
        <v>4019</v>
      </c>
      <c r="I130" s="151" t="s">
        <v>823</v>
      </c>
      <c r="J130" s="152" t="s">
        <v>824</v>
      </c>
      <c r="K130" s="151" t="s">
        <v>825</v>
      </c>
      <c r="L130" s="151" t="s">
        <v>826</v>
      </c>
      <c r="M130" s="152" t="s">
        <v>603</v>
      </c>
      <c r="N130" s="152" t="s">
        <v>706</v>
      </c>
      <c r="O130" s="153" t="s">
        <v>433</v>
      </c>
      <c r="P130" s="153" t="s">
        <v>792</v>
      </c>
    </row>
    <row r="131" spans="1:16" ht="12.75" customHeight="1" thickBot="1" x14ac:dyDescent="0.25">
      <c r="A131" s="10" t="s">
        <v>831</v>
      </c>
      <c r="B131" s="5" t="s">
        <v>83</v>
      </c>
      <c r="C131" s="10">
        <v>54097.249799999998</v>
      </c>
      <c r="D131" s="20" t="s">
        <v>216</v>
      </c>
      <c r="E131" s="150">
        <v>66966.48914056833</v>
      </c>
      <c r="F131" s="5" t="s">
        <v>117</v>
      </c>
      <c r="G131" s="20" t="s">
        <v>1171</v>
      </c>
      <c r="H131" s="10">
        <v>4666</v>
      </c>
      <c r="I131" s="151" t="s">
        <v>827</v>
      </c>
      <c r="J131" s="152" t="s">
        <v>828</v>
      </c>
      <c r="K131" s="151" t="s">
        <v>829</v>
      </c>
      <c r="L131" s="151" t="s">
        <v>791</v>
      </c>
      <c r="M131" s="152" t="s">
        <v>405</v>
      </c>
      <c r="N131" s="152" t="s">
        <v>406</v>
      </c>
      <c r="O131" s="153" t="s">
        <v>830</v>
      </c>
      <c r="P131" s="154" t="s">
        <v>831</v>
      </c>
    </row>
    <row r="132" spans="1:16" ht="12.75" customHeight="1" thickBot="1" x14ac:dyDescent="0.25">
      <c r="A132" s="10" t="s">
        <v>837</v>
      </c>
      <c r="B132" s="5" t="s">
        <v>84</v>
      </c>
      <c r="C132" s="10">
        <v>54201.485500000003</v>
      </c>
      <c r="D132" s="20" t="s">
        <v>216</v>
      </c>
      <c r="E132" s="150">
        <v>67270.988636072201</v>
      </c>
      <c r="F132" s="5" t="s">
        <v>117</v>
      </c>
      <c r="G132" s="20" t="s">
        <v>1172</v>
      </c>
      <c r="H132" s="10">
        <v>4970.5</v>
      </c>
      <c r="I132" s="151" t="s">
        <v>832</v>
      </c>
      <c r="J132" s="152" t="s">
        <v>833</v>
      </c>
      <c r="K132" s="151" t="s">
        <v>834</v>
      </c>
      <c r="L132" s="151" t="s">
        <v>835</v>
      </c>
      <c r="M132" s="152" t="s">
        <v>603</v>
      </c>
      <c r="N132" s="152" t="s">
        <v>576</v>
      </c>
      <c r="O132" s="153" t="s">
        <v>836</v>
      </c>
      <c r="P132" s="154" t="s">
        <v>837</v>
      </c>
    </row>
    <row r="133" spans="1:16" ht="12.75" customHeight="1" thickBot="1" x14ac:dyDescent="0.25">
      <c r="A133" s="10" t="s">
        <v>792</v>
      </c>
      <c r="B133" s="5" t="s">
        <v>84</v>
      </c>
      <c r="C133" s="10">
        <v>54209.701099999998</v>
      </c>
      <c r="D133" s="20" t="s">
        <v>216</v>
      </c>
      <c r="E133" s="150">
        <v>67294.988532991018</v>
      </c>
      <c r="F133" s="5" t="s">
        <v>117</v>
      </c>
      <c r="G133" s="20" t="s">
        <v>1173</v>
      </c>
      <c r="H133" s="10">
        <v>4994.5</v>
      </c>
      <c r="I133" s="151" t="s">
        <v>838</v>
      </c>
      <c r="J133" s="152" t="s">
        <v>839</v>
      </c>
      <c r="K133" s="151" t="s">
        <v>840</v>
      </c>
      <c r="L133" s="151" t="s">
        <v>835</v>
      </c>
      <c r="M133" s="152" t="s">
        <v>603</v>
      </c>
      <c r="N133" s="152" t="s">
        <v>706</v>
      </c>
      <c r="O133" s="153" t="s">
        <v>782</v>
      </c>
      <c r="P133" s="153" t="s">
        <v>792</v>
      </c>
    </row>
    <row r="134" spans="1:16" ht="12.75" customHeight="1" thickBot="1" x14ac:dyDescent="0.25">
      <c r="A134" s="10" t="s">
        <v>845</v>
      </c>
      <c r="B134" s="5" t="s">
        <v>84</v>
      </c>
      <c r="C134" s="10">
        <v>54222.366199999997</v>
      </c>
      <c r="D134" s="20" t="s">
        <v>216</v>
      </c>
      <c r="E134" s="150">
        <v>67331.986572631038</v>
      </c>
      <c r="F134" s="5" t="s">
        <v>117</v>
      </c>
      <c r="G134" s="20" t="s">
        <v>1174</v>
      </c>
      <c r="H134" s="10">
        <v>5031.5</v>
      </c>
      <c r="I134" s="151" t="s">
        <v>841</v>
      </c>
      <c r="J134" s="152" t="s">
        <v>842</v>
      </c>
      <c r="K134" s="151" t="s">
        <v>843</v>
      </c>
      <c r="L134" s="151" t="s">
        <v>777</v>
      </c>
      <c r="M134" s="152" t="s">
        <v>603</v>
      </c>
      <c r="N134" s="152" t="s">
        <v>576</v>
      </c>
      <c r="O134" s="153" t="s">
        <v>844</v>
      </c>
      <c r="P134" s="154" t="s">
        <v>845</v>
      </c>
    </row>
    <row r="135" spans="1:16" ht="12.75" customHeight="1" thickBot="1" x14ac:dyDescent="0.25">
      <c r="A135" s="10" t="s">
        <v>792</v>
      </c>
      <c r="B135" s="5" t="s">
        <v>83</v>
      </c>
      <c r="C135" s="10">
        <v>54245.814599999998</v>
      </c>
      <c r="D135" s="20" t="s">
        <v>216</v>
      </c>
      <c r="E135" s="150">
        <v>67400.485426386265</v>
      </c>
      <c r="F135" s="5" t="s">
        <v>117</v>
      </c>
      <c r="G135" s="20" t="s">
        <v>1175</v>
      </c>
      <c r="H135" s="10">
        <v>5100</v>
      </c>
      <c r="I135" s="151" t="s">
        <v>846</v>
      </c>
      <c r="J135" s="152" t="s">
        <v>847</v>
      </c>
      <c r="K135" s="151" t="s">
        <v>848</v>
      </c>
      <c r="L135" s="151" t="s">
        <v>804</v>
      </c>
      <c r="M135" s="152" t="s">
        <v>603</v>
      </c>
      <c r="N135" s="152" t="s">
        <v>706</v>
      </c>
      <c r="O135" s="153" t="s">
        <v>782</v>
      </c>
      <c r="P135" s="153" t="s">
        <v>792</v>
      </c>
    </row>
    <row r="136" spans="1:16" ht="12.75" customHeight="1" thickBot="1" x14ac:dyDescent="0.25">
      <c r="A136" s="10" t="s">
        <v>854</v>
      </c>
      <c r="B136" s="5" t="s">
        <v>84</v>
      </c>
      <c r="C136" s="10">
        <v>54555.438300000002</v>
      </c>
      <c r="D136" s="20" t="s">
        <v>216</v>
      </c>
      <c r="E136" s="150">
        <v>68304.976502342426</v>
      </c>
      <c r="F136" s="5" t="s">
        <v>117</v>
      </c>
      <c r="G136" s="20" t="s">
        <v>1176</v>
      </c>
      <c r="H136" s="10">
        <v>6004.5</v>
      </c>
      <c r="I136" s="151" t="s">
        <v>849</v>
      </c>
      <c r="J136" s="152" t="s">
        <v>850</v>
      </c>
      <c r="K136" s="151" t="s">
        <v>851</v>
      </c>
      <c r="L136" s="151" t="s">
        <v>852</v>
      </c>
      <c r="M136" s="152" t="s">
        <v>603</v>
      </c>
      <c r="N136" s="152" t="s">
        <v>664</v>
      </c>
      <c r="O136" s="153" t="s">
        <v>853</v>
      </c>
      <c r="P136" s="154" t="s">
        <v>854</v>
      </c>
    </row>
    <row r="137" spans="1:16" ht="12.75" customHeight="1" thickBot="1" x14ac:dyDescent="0.25">
      <c r="A137" s="10" t="s">
        <v>863</v>
      </c>
      <c r="B137" s="5" t="s">
        <v>83</v>
      </c>
      <c r="C137" s="10">
        <v>54560.743499999997</v>
      </c>
      <c r="D137" s="20" t="s">
        <v>216</v>
      </c>
      <c r="E137" s="150">
        <v>68320.474366543902</v>
      </c>
      <c r="F137" s="5" t="s">
        <v>117</v>
      </c>
      <c r="G137" s="20" t="s">
        <v>1178</v>
      </c>
      <c r="H137" s="10">
        <v>6020</v>
      </c>
      <c r="I137" s="151" t="s">
        <v>860</v>
      </c>
      <c r="J137" s="152" t="s">
        <v>861</v>
      </c>
      <c r="K137" s="151" t="s">
        <v>862</v>
      </c>
      <c r="L137" s="151" t="s">
        <v>786</v>
      </c>
      <c r="M137" s="152" t="s">
        <v>603</v>
      </c>
      <c r="N137" s="152" t="s">
        <v>576</v>
      </c>
      <c r="O137" s="153" t="s">
        <v>782</v>
      </c>
      <c r="P137" s="154" t="s">
        <v>863</v>
      </c>
    </row>
    <row r="138" spans="1:16" ht="12.75" customHeight="1" thickBot="1" x14ac:dyDescent="0.25">
      <c r="A138" s="10" t="s">
        <v>863</v>
      </c>
      <c r="B138" s="5" t="s">
        <v>84</v>
      </c>
      <c r="C138" s="10">
        <v>54565.707999999999</v>
      </c>
      <c r="D138" s="20" t="s">
        <v>216</v>
      </c>
      <c r="E138" s="150">
        <v>68334.97695774278</v>
      </c>
      <c r="F138" s="5" t="s">
        <v>117</v>
      </c>
      <c r="G138" s="20" t="s">
        <v>1179</v>
      </c>
      <c r="H138" s="10">
        <v>6034.5</v>
      </c>
      <c r="I138" s="151" t="s">
        <v>864</v>
      </c>
      <c r="J138" s="152" t="s">
        <v>865</v>
      </c>
      <c r="K138" s="151" t="s">
        <v>866</v>
      </c>
      <c r="L138" s="151" t="s">
        <v>669</v>
      </c>
      <c r="M138" s="152" t="s">
        <v>603</v>
      </c>
      <c r="N138" s="152" t="s">
        <v>576</v>
      </c>
      <c r="O138" s="153" t="s">
        <v>782</v>
      </c>
      <c r="P138" s="154" t="s">
        <v>863</v>
      </c>
    </row>
    <row r="139" spans="1:16" ht="12.75" customHeight="1" thickBot="1" x14ac:dyDescent="0.25">
      <c r="A139" s="10" t="s">
        <v>859</v>
      </c>
      <c r="B139" s="5" t="s">
        <v>83</v>
      </c>
      <c r="C139" s="10">
        <v>54584.363100000002</v>
      </c>
      <c r="D139" s="20" t="s">
        <v>216</v>
      </c>
      <c r="E139" s="150">
        <v>68389.473339870747</v>
      </c>
      <c r="F139" s="5" t="s">
        <v>117</v>
      </c>
      <c r="G139" s="20" t="s">
        <v>1181</v>
      </c>
      <c r="H139" s="10">
        <v>6089</v>
      </c>
      <c r="I139" s="151" t="s">
        <v>870</v>
      </c>
      <c r="J139" s="152" t="s">
        <v>871</v>
      </c>
      <c r="K139" s="151" t="s">
        <v>872</v>
      </c>
      <c r="L139" s="151" t="s">
        <v>873</v>
      </c>
      <c r="M139" s="152" t="s">
        <v>603</v>
      </c>
      <c r="N139" s="152" t="s">
        <v>163</v>
      </c>
      <c r="O139" s="153" t="s">
        <v>858</v>
      </c>
      <c r="P139" s="154" t="s">
        <v>859</v>
      </c>
    </row>
    <row r="140" spans="1:16" ht="12.75" customHeight="1" thickBot="1" x14ac:dyDescent="0.25">
      <c r="A140" s="10" t="s">
        <v>859</v>
      </c>
      <c r="B140" s="5" t="s">
        <v>84</v>
      </c>
      <c r="C140" s="10">
        <v>54584.535499999998</v>
      </c>
      <c r="D140" s="20" t="s">
        <v>216</v>
      </c>
      <c r="E140" s="150">
        <v>68389.976964953355</v>
      </c>
      <c r="F140" s="5" t="s">
        <v>117</v>
      </c>
      <c r="G140" s="20" t="s">
        <v>1182</v>
      </c>
      <c r="H140" s="10">
        <v>6089.5</v>
      </c>
      <c r="I140" s="151" t="s">
        <v>874</v>
      </c>
      <c r="J140" s="152" t="s">
        <v>875</v>
      </c>
      <c r="K140" s="151" t="s">
        <v>876</v>
      </c>
      <c r="L140" s="151" t="s">
        <v>819</v>
      </c>
      <c r="M140" s="152" t="s">
        <v>603</v>
      </c>
      <c r="N140" s="152" t="s">
        <v>163</v>
      </c>
      <c r="O140" s="153" t="s">
        <v>858</v>
      </c>
      <c r="P140" s="154" t="s">
        <v>859</v>
      </c>
    </row>
    <row r="141" spans="1:16" ht="12.75" customHeight="1" thickBot="1" x14ac:dyDescent="0.25">
      <c r="A141" s="10" t="s">
        <v>854</v>
      </c>
      <c r="B141" s="5" t="s">
        <v>83</v>
      </c>
      <c r="C141" s="10">
        <v>54597.371500000001</v>
      </c>
      <c r="D141" s="20" t="s">
        <v>216</v>
      </c>
      <c r="E141" s="150">
        <v>68427.47424778725</v>
      </c>
      <c r="F141" s="5" t="s">
        <v>117</v>
      </c>
      <c r="G141" s="20" t="s">
        <v>1183</v>
      </c>
      <c r="H141" s="10">
        <v>6127</v>
      </c>
      <c r="I141" s="151" t="s">
        <v>877</v>
      </c>
      <c r="J141" s="152" t="s">
        <v>878</v>
      </c>
      <c r="K141" s="151" t="s">
        <v>879</v>
      </c>
      <c r="L141" s="151" t="s">
        <v>781</v>
      </c>
      <c r="M141" s="152" t="s">
        <v>603</v>
      </c>
      <c r="N141" s="152" t="s">
        <v>664</v>
      </c>
      <c r="O141" s="153" t="s">
        <v>853</v>
      </c>
      <c r="P141" s="154" t="s">
        <v>854</v>
      </c>
    </row>
    <row r="142" spans="1:16" ht="12.75" customHeight="1" thickBot="1" x14ac:dyDescent="0.25">
      <c r="A142" s="10" t="s">
        <v>884</v>
      </c>
      <c r="B142" s="5" t="s">
        <v>83</v>
      </c>
      <c r="C142" s="10">
        <v>54610.379099999998</v>
      </c>
      <c r="D142" s="20" t="s">
        <v>216</v>
      </c>
      <c r="E142" s="150">
        <v>68465.472818696391</v>
      </c>
      <c r="F142" s="5" t="s">
        <v>117</v>
      </c>
      <c r="G142" s="20" t="s">
        <v>1184</v>
      </c>
      <c r="H142" s="10">
        <v>6165</v>
      </c>
      <c r="I142" s="151" t="s">
        <v>880</v>
      </c>
      <c r="J142" s="152" t="s">
        <v>881</v>
      </c>
      <c r="K142" s="151" t="s">
        <v>882</v>
      </c>
      <c r="L142" s="151" t="s">
        <v>786</v>
      </c>
      <c r="M142" s="152" t="s">
        <v>603</v>
      </c>
      <c r="N142" s="152" t="s">
        <v>706</v>
      </c>
      <c r="O142" s="153" t="s">
        <v>883</v>
      </c>
      <c r="P142" s="154" t="s">
        <v>884</v>
      </c>
    </row>
    <row r="143" spans="1:16" ht="12.75" customHeight="1" thickBot="1" x14ac:dyDescent="0.25">
      <c r="A143" s="10" t="s">
        <v>888</v>
      </c>
      <c r="B143" s="5" t="s">
        <v>83</v>
      </c>
      <c r="C143" s="10">
        <v>54610.379200000003</v>
      </c>
      <c r="D143" s="20" t="s">
        <v>216</v>
      </c>
      <c r="E143" s="150">
        <v>68465.473110822335</v>
      </c>
      <c r="F143" s="5" t="s">
        <v>117</v>
      </c>
      <c r="G143" s="20" t="s">
        <v>1185</v>
      </c>
      <c r="H143" s="10">
        <v>6165</v>
      </c>
      <c r="I143" s="151" t="s">
        <v>885</v>
      </c>
      <c r="J143" s="152" t="s">
        <v>886</v>
      </c>
      <c r="K143" s="151" t="s">
        <v>882</v>
      </c>
      <c r="L143" s="151" t="s">
        <v>796</v>
      </c>
      <c r="M143" s="152" t="s">
        <v>603</v>
      </c>
      <c r="N143" s="152" t="s">
        <v>664</v>
      </c>
      <c r="O143" s="153" t="s">
        <v>887</v>
      </c>
      <c r="P143" s="154" t="s">
        <v>888</v>
      </c>
    </row>
    <row r="144" spans="1:16" ht="12.75" customHeight="1" thickBot="1" x14ac:dyDescent="0.25">
      <c r="A144" s="10" t="s">
        <v>863</v>
      </c>
      <c r="B144" s="5" t="s">
        <v>84</v>
      </c>
      <c r="C144" s="10">
        <v>54612.606099999997</v>
      </c>
      <c r="D144" s="20" t="s">
        <v>216</v>
      </c>
      <c r="E144" s="150">
        <v>68471.978462890154</v>
      </c>
      <c r="F144" s="5" t="s">
        <v>117</v>
      </c>
      <c r="G144" s="20" t="s">
        <v>1186</v>
      </c>
      <c r="H144" s="10">
        <v>6171.5</v>
      </c>
      <c r="I144" s="151" t="s">
        <v>889</v>
      </c>
      <c r="J144" s="152" t="s">
        <v>890</v>
      </c>
      <c r="K144" s="151" t="s">
        <v>891</v>
      </c>
      <c r="L144" s="151" t="s">
        <v>892</v>
      </c>
      <c r="M144" s="152" t="s">
        <v>603</v>
      </c>
      <c r="N144" s="152" t="s">
        <v>576</v>
      </c>
      <c r="O144" s="153" t="s">
        <v>893</v>
      </c>
      <c r="P144" s="154" t="s">
        <v>863</v>
      </c>
    </row>
    <row r="145" spans="1:16" ht="12.75" customHeight="1" thickBot="1" x14ac:dyDescent="0.25">
      <c r="A145" s="10" t="s">
        <v>897</v>
      </c>
      <c r="B145" s="5" t="s">
        <v>83</v>
      </c>
      <c r="C145" s="10">
        <v>54894.842600000004</v>
      </c>
      <c r="D145" s="20" t="s">
        <v>216</v>
      </c>
      <c r="E145" s="150">
        <v>69296.464429433094</v>
      </c>
      <c r="F145" s="5" t="s">
        <v>117</v>
      </c>
      <c r="G145" s="20" t="s">
        <v>1187</v>
      </c>
      <c r="H145" s="10">
        <v>6996</v>
      </c>
      <c r="I145" s="151" t="s">
        <v>894</v>
      </c>
      <c r="J145" s="152" t="s">
        <v>895</v>
      </c>
      <c r="K145" s="151" t="s">
        <v>896</v>
      </c>
      <c r="L145" s="151" t="s">
        <v>786</v>
      </c>
      <c r="M145" s="152" t="s">
        <v>603</v>
      </c>
      <c r="N145" s="152" t="s">
        <v>706</v>
      </c>
      <c r="O145" s="153" t="s">
        <v>893</v>
      </c>
      <c r="P145" s="153" t="s">
        <v>897</v>
      </c>
    </row>
    <row r="146" spans="1:16" ht="12.75" customHeight="1" thickBot="1" x14ac:dyDescent="0.25">
      <c r="A146" s="10" t="s">
        <v>897</v>
      </c>
      <c r="B146" s="5" t="s">
        <v>83</v>
      </c>
      <c r="C146" s="10">
        <v>54938.659</v>
      </c>
      <c r="D146" s="20" t="s">
        <v>216</v>
      </c>
      <c r="E146" s="150">
        <v>69424.463490165595</v>
      </c>
      <c r="F146" s="5" t="s">
        <v>117</v>
      </c>
      <c r="G146" s="20" t="s">
        <v>1188</v>
      </c>
      <c r="H146" s="10">
        <v>7124</v>
      </c>
      <c r="I146" s="151" t="s">
        <v>898</v>
      </c>
      <c r="J146" s="152" t="s">
        <v>899</v>
      </c>
      <c r="K146" s="151" t="s">
        <v>900</v>
      </c>
      <c r="L146" s="151" t="s">
        <v>796</v>
      </c>
      <c r="M146" s="152" t="s">
        <v>603</v>
      </c>
      <c r="N146" s="152" t="s">
        <v>706</v>
      </c>
      <c r="O146" s="153" t="s">
        <v>433</v>
      </c>
      <c r="P146" s="153" t="s">
        <v>897</v>
      </c>
    </row>
    <row r="147" spans="1:16" ht="12.75" customHeight="1" thickBot="1" x14ac:dyDescent="0.25">
      <c r="A147" s="10" t="s">
        <v>897</v>
      </c>
      <c r="B147" s="5" t="s">
        <v>84</v>
      </c>
      <c r="C147" s="10">
        <v>54945.678</v>
      </c>
      <c r="D147" s="20" t="s">
        <v>216</v>
      </c>
      <c r="E147" s="150">
        <v>69444.967808349684</v>
      </c>
      <c r="F147" s="5" t="s">
        <v>117</v>
      </c>
      <c r="G147" s="20" t="s">
        <v>1189</v>
      </c>
      <c r="H147" s="10">
        <v>7144.5</v>
      </c>
      <c r="I147" s="151" t="s">
        <v>901</v>
      </c>
      <c r="J147" s="152" t="s">
        <v>902</v>
      </c>
      <c r="K147" s="151" t="s">
        <v>903</v>
      </c>
      <c r="L147" s="151" t="s">
        <v>904</v>
      </c>
      <c r="M147" s="152" t="s">
        <v>603</v>
      </c>
      <c r="N147" s="152" t="s">
        <v>706</v>
      </c>
      <c r="O147" s="153" t="s">
        <v>905</v>
      </c>
      <c r="P147" s="153" t="s">
        <v>897</v>
      </c>
    </row>
    <row r="148" spans="1:16" ht="12.75" customHeight="1" thickBot="1" x14ac:dyDescent="0.25">
      <c r="A148" s="10" t="s">
        <v>912</v>
      </c>
      <c r="B148" s="5" t="s">
        <v>83</v>
      </c>
      <c r="C148" s="10">
        <v>54953.378700000001</v>
      </c>
      <c r="D148" s="20" t="s">
        <v>216</v>
      </c>
      <c r="E148" s="150">
        <v>69467.463548916756</v>
      </c>
      <c r="F148" s="5" t="s">
        <v>117</v>
      </c>
      <c r="G148" s="20" t="s">
        <v>1190</v>
      </c>
      <c r="H148" s="10">
        <v>7167</v>
      </c>
      <c r="I148" s="151" t="s">
        <v>906</v>
      </c>
      <c r="J148" s="152" t="s">
        <v>907</v>
      </c>
      <c r="K148" s="151" t="s">
        <v>908</v>
      </c>
      <c r="L148" s="151" t="s">
        <v>909</v>
      </c>
      <c r="M148" s="152" t="s">
        <v>603</v>
      </c>
      <c r="N148" s="152" t="s">
        <v>910</v>
      </c>
      <c r="O148" s="153" t="s">
        <v>911</v>
      </c>
      <c r="P148" s="154" t="s">
        <v>912</v>
      </c>
    </row>
    <row r="149" spans="1:16" ht="12.75" customHeight="1" thickBot="1" x14ac:dyDescent="0.25">
      <c r="A149" s="10" t="s">
        <v>897</v>
      </c>
      <c r="B149" s="5" t="s">
        <v>84</v>
      </c>
      <c r="C149" s="10">
        <v>54982.646800000002</v>
      </c>
      <c r="D149" s="20" t="s">
        <v>216</v>
      </c>
      <c r="E149" s="150">
        <v>69552.963254721559</v>
      </c>
      <c r="F149" s="5" t="s">
        <v>117</v>
      </c>
      <c r="G149" s="20" t="s">
        <v>1191</v>
      </c>
      <c r="H149" s="10">
        <v>7252.5</v>
      </c>
      <c r="I149" s="151" t="s">
        <v>913</v>
      </c>
      <c r="J149" s="152" t="s">
        <v>914</v>
      </c>
      <c r="K149" s="151" t="s">
        <v>915</v>
      </c>
      <c r="L149" s="151" t="s">
        <v>791</v>
      </c>
      <c r="M149" s="152" t="s">
        <v>603</v>
      </c>
      <c r="N149" s="152" t="s">
        <v>706</v>
      </c>
      <c r="O149" s="153" t="s">
        <v>433</v>
      </c>
      <c r="P149" s="153" t="s">
        <v>897</v>
      </c>
    </row>
    <row r="150" spans="1:16" ht="12.75" customHeight="1" thickBot="1" x14ac:dyDescent="0.25">
      <c r="A150" s="10" t="s">
        <v>897</v>
      </c>
      <c r="B150" s="5" t="s">
        <v>83</v>
      </c>
      <c r="C150" s="10">
        <v>55000.271200000003</v>
      </c>
      <c r="D150" s="20" t="s">
        <v>216</v>
      </c>
      <c r="E150" s="150">
        <v>69604.448695012732</v>
      </c>
      <c r="F150" s="5" t="s">
        <v>117</v>
      </c>
      <c r="G150" s="20" t="s">
        <v>1192</v>
      </c>
      <c r="H150" s="10">
        <v>7304</v>
      </c>
      <c r="I150" s="151" t="s">
        <v>916</v>
      </c>
      <c r="J150" s="152" t="s">
        <v>917</v>
      </c>
      <c r="K150" s="151" t="s">
        <v>918</v>
      </c>
      <c r="L150" s="151" t="s">
        <v>919</v>
      </c>
      <c r="M150" s="152" t="s">
        <v>603</v>
      </c>
      <c r="N150" s="152" t="s">
        <v>706</v>
      </c>
      <c r="O150" s="153" t="s">
        <v>920</v>
      </c>
      <c r="P150" s="153" t="s">
        <v>897</v>
      </c>
    </row>
    <row r="151" spans="1:16" ht="12.75" customHeight="1" thickBot="1" x14ac:dyDescent="0.25">
      <c r="A151" s="10" t="s">
        <v>925</v>
      </c>
      <c r="B151" s="5" t="s">
        <v>84</v>
      </c>
      <c r="C151" s="10">
        <v>55280.459799999997</v>
      </c>
      <c r="D151" s="20" t="s">
        <v>216</v>
      </c>
      <c r="E151" s="150">
        <v>70422.952214881007</v>
      </c>
      <c r="F151" s="5" t="s">
        <v>117</v>
      </c>
      <c r="G151" s="20" t="s">
        <v>1193</v>
      </c>
      <c r="H151" s="10">
        <v>8122.5</v>
      </c>
      <c r="I151" s="151" t="s">
        <v>921</v>
      </c>
      <c r="J151" s="152" t="s">
        <v>922</v>
      </c>
      <c r="K151" s="151" t="s">
        <v>923</v>
      </c>
      <c r="L151" s="151" t="s">
        <v>924</v>
      </c>
      <c r="M151" s="152" t="s">
        <v>603</v>
      </c>
      <c r="N151" s="152" t="s">
        <v>576</v>
      </c>
      <c r="O151" s="153" t="s">
        <v>844</v>
      </c>
      <c r="P151" s="154" t="s">
        <v>925</v>
      </c>
    </row>
    <row r="152" spans="1:16" ht="12.75" customHeight="1" thickBot="1" x14ac:dyDescent="0.25">
      <c r="A152" s="10" t="s">
        <v>929</v>
      </c>
      <c r="B152" s="5" t="s">
        <v>84</v>
      </c>
      <c r="C152" s="10">
        <v>55301.683900000004</v>
      </c>
      <c r="D152" s="20" t="s">
        <v>216</v>
      </c>
      <c r="E152" s="150">
        <v>70484.953311842284</v>
      </c>
      <c r="F152" s="5" t="s">
        <v>117</v>
      </c>
      <c r="G152" s="20" t="s">
        <v>1194</v>
      </c>
      <c r="H152" s="10">
        <v>8184.5</v>
      </c>
      <c r="I152" s="151" t="s">
        <v>926</v>
      </c>
      <c r="J152" s="152" t="s">
        <v>927</v>
      </c>
      <c r="K152" s="151" t="s">
        <v>928</v>
      </c>
      <c r="L152" s="151" t="s">
        <v>909</v>
      </c>
      <c r="M152" s="152" t="s">
        <v>603</v>
      </c>
      <c r="N152" s="152" t="s">
        <v>706</v>
      </c>
      <c r="O152" s="153" t="s">
        <v>433</v>
      </c>
      <c r="P152" s="153" t="s">
        <v>929</v>
      </c>
    </row>
    <row r="153" spans="1:16" ht="12.75" customHeight="1" thickBot="1" x14ac:dyDescent="0.25">
      <c r="A153" s="10" t="s">
        <v>925</v>
      </c>
      <c r="B153" s="5" t="s">
        <v>84</v>
      </c>
      <c r="C153" s="10">
        <v>55624.4853</v>
      </c>
      <c r="D153" s="20" t="s">
        <v>216</v>
      </c>
      <c r="E153" s="150">
        <v>71427.939864894084</v>
      </c>
      <c r="F153" s="5" t="s">
        <v>117</v>
      </c>
      <c r="G153" s="20" t="s">
        <v>1195</v>
      </c>
      <c r="H153" s="10">
        <v>9127.5</v>
      </c>
      <c r="I153" s="151" t="s">
        <v>930</v>
      </c>
      <c r="J153" s="152" t="s">
        <v>931</v>
      </c>
      <c r="K153" s="151" t="s">
        <v>932</v>
      </c>
      <c r="L153" s="151" t="s">
        <v>933</v>
      </c>
      <c r="M153" s="152" t="s">
        <v>603</v>
      </c>
      <c r="N153" s="152" t="s">
        <v>576</v>
      </c>
      <c r="O153" s="153" t="s">
        <v>844</v>
      </c>
      <c r="P153" s="154" t="s">
        <v>925</v>
      </c>
    </row>
    <row r="154" spans="1:16" ht="12.75" customHeight="1" thickBot="1" x14ac:dyDescent="0.25">
      <c r="A154" s="10" t="s">
        <v>937</v>
      </c>
      <c r="B154" s="5" t="s">
        <v>84</v>
      </c>
      <c r="C154" s="10">
        <v>55638.863400000002</v>
      </c>
      <c r="D154" s="20" t="s">
        <v>216</v>
      </c>
      <c r="E154" s="150">
        <v>71469.942021509371</v>
      </c>
      <c r="F154" s="5" t="s">
        <v>117</v>
      </c>
      <c r="G154" s="20" t="s">
        <v>1196</v>
      </c>
      <c r="H154" s="10">
        <v>9169.5</v>
      </c>
      <c r="I154" s="151" t="s">
        <v>934</v>
      </c>
      <c r="J154" s="152" t="s">
        <v>935</v>
      </c>
      <c r="K154" s="151" t="s">
        <v>936</v>
      </c>
      <c r="L154" s="151" t="s">
        <v>766</v>
      </c>
      <c r="M154" s="152" t="s">
        <v>603</v>
      </c>
      <c r="N154" s="152" t="s">
        <v>117</v>
      </c>
      <c r="O154" s="153" t="s">
        <v>418</v>
      </c>
      <c r="P154" s="154" t="s">
        <v>937</v>
      </c>
    </row>
    <row r="155" spans="1:16" ht="12.75" customHeight="1" thickBot="1" x14ac:dyDescent="0.25">
      <c r="A155" s="10" t="s">
        <v>937</v>
      </c>
      <c r="B155" s="5" t="s">
        <v>83</v>
      </c>
      <c r="C155" s="10">
        <v>55680.796699999999</v>
      </c>
      <c r="D155" s="20" t="s">
        <v>216</v>
      </c>
      <c r="E155" s="150">
        <v>71592.440059080109</v>
      </c>
      <c r="F155" s="5" t="s">
        <v>117</v>
      </c>
      <c r="G155" s="20" t="s">
        <v>1201</v>
      </c>
      <c r="H155" s="10">
        <v>9292</v>
      </c>
      <c r="I155" s="151" t="s">
        <v>956</v>
      </c>
      <c r="J155" s="152" t="s">
        <v>957</v>
      </c>
      <c r="K155" s="151" t="s">
        <v>958</v>
      </c>
      <c r="L155" s="151" t="s">
        <v>959</v>
      </c>
      <c r="M155" s="152" t="s">
        <v>603</v>
      </c>
      <c r="N155" s="152" t="s">
        <v>117</v>
      </c>
      <c r="O155" s="153" t="s">
        <v>418</v>
      </c>
      <c r="P155" s="154" t="s">
        <v>937</v>
      </c>
    </row>
    <row r="156" spans="1:16" ht="12.75" customHeight="1" thickBot="1" x14ac:dyDescent="0.25">
      <c r="A156" s="10" t="s">
        <v>966</v>
      </c>
      <c r="B156" s="5" t="s">
        <v>84</v>
      </c>
      <c r="C156" s="10">
        <v>55698.425600000002</v>
      </c>
      <c r="D156" s="20" t="s">
        <v>216</v>
      </c>
      <c r="E156" s="150">
        <v>71643.938645037604</v>
      </c>
      <c r="F156" s="5" t="s">
        <v>117</v>
      </c>
      <c r="G156" s="20" t="s">
        <v>1202</v>
      </c>
      <c r="H156" s="10">
        <v>9343.5</v>
      </c>
      <c r="I156" s="151" t="s">
        <v>960</v>
      </c>
      <c r="J156" s="152" t="s">
        <v>961</v>
      </c>
      <c r="K156" s="151" t="s">
        <v>962</v>
      </c>
      <c r="L156" s="151" t="s">
        <v>963</v>
      </c>
      <c r="M156" s="152" t="s">
        <v>603</v>
      </c>
      <c r="N156" s="152" t="s">
        <v>964</v>
      </c>
      <c r="O156" s="153" t="s">
        <v>965</v>
      </c>
      <c r="P156" s="154" t="s">
        <v>966</v>
      </c>
    </row>
    <row r="157" spans="1:16" ht="12.75" customHeight="1" thickBot="1" x14ac:dyDescent="0.25">
      <c r="A157" s="10" t="s">
        <v>293</v>
      </c>
      <c r="B157" s="5" t="s">
        <v>83</v>
      </c>
      <c r="C157" s="10">
        <v>31580.43</v>
      </c>
      <c r="D157" s="20" t="s">
        <v>216</v>
      </c>
      <c r="E157" s="150" t="e">
        <v>#N/A</v>
      </c>
      <c r="F157" s="5" t="s">
        <v>117</v>
      </c>
      <c r="G157" s="20" t="s">
        <v>1042</v>
      </c>
      <c r="H157" s="10">
        <v>-61111</v>
      </c>
      <c r="I157" s="151" t="s">
        <v>332</v>
      </c>
      <c r="J157" s="152" t="s">
        <v>333</v>
      </c>
      <c r="K157" s="151">
        <v>-61111</v>
      </c>
      <c r="L157" s="151" t="s">
        <v>334</v>
      </c>
      <c r="M157" s="152" t="s">
        <v>283</v>
      </c>
      <c r="N157" s="152"/>
      <c r="O157" s="153" t="s">
        <v>292</v>
      </c>
      <c r="P157" s="153" t="s">
        <v>293</v>
      </c>
    </row>
    <row r="158" spans="1:16" ht="12.75" customHeight="1" thickBot="1" x14ac:dyDescent="0.25">
      <c r="A158" s="10" t="s">
        <v>293</v>
      </c>
      <c r="B158" s="5" t="s">
        <v>84</v>
      </c>
      <c r="C158" s="10">
        <v>31585.4</v>
      </c>
      <c r="D158" s="20" t="s">
        <v>216</v>
      </c>
      <c r="E158" s="150" t="e">
        <v>#N/A</v>
      </c>
      <c r="F158" s="5" t="s">
        <v>117</v>
      </c>
      <c r="G158" s="20" t="s">
        <v>1043</v>
      </c>
      <c r="H158" s="10">
        <v>-61096.5</v>
      </c>
      <c r="I158" s="151" t="s">
        <v>335</v>
      </c>
      <c r="J158" s="152" t="s">
        <v>336</v>
      </c>
      <c r="K158" s="151">
        <v>-61096.5</v>
      </c>
      <c r="L158" s="151" t="s">
        <v>337</v>
      </c>
      <c r="M158" s="152" t="s">
        <v>283</v>
      </c>
      <c r="N158" s="152"/>
      <c r="O158" s="153" t="s">
        <v>292</v>
      </c>
      <c r="P158" s="153" t="s">
        <v>293</v>
      </c>
    </row>
    <row r="159" spans="1:16" ht="12.75" customHeight="1" thickBot="1" x14ac:dyDescent="0.25">
      <c r="A159" s="10" t="s">
        <v>293</v>
      </c>
      <c r="B159" s="5" t="s">
        <v>84</v>
      </c>
      <c r="C159" s="10">
        <v>31586.424999999999</v>
      </c>
      <c r="D159" s="20" t="s">
        <v>216</v>
      </c>
      <c r="E159" s="150" t="e">
        <v>#N/A</v>
      </c>
      <c r="F159" s="5" t="s">
        <v>117</v>
      </c>
      <c r="G159" s="20" t="s">
        <v>1044</v>
      </c>
      <c r="H159" s="10">
        <v>-61093.5</v>
      </c>
      <c r="I159" s="151" t="s">
        <v>338</v>
      </c>
      <c r="J159" s="152" t="s">
        <v>339</v>
      </c>
      <c r="K159" s="151">
        <v>-61093.5</v>
      </c>
      <c r="L159" s="151" t="s">
        <v>340</v>
      </c>
      <c r="M159" s="152" t="s">
        <v>283</v>
      </c>
      <c r="N159" s="152"/>
      <c r="O159" s="153" t="s">
        <v>292</v>
      </c>
      <c r="P159" s="153" t="s">
        <v>293</v>
      </c>
    </row>
    <row r="160" spans="1:16" ht="12.75" customHeight="1" thickBot="1" x14ac:dyDescent="0.25">
      <c r="A160" s="10" t="s">
        <v>345</v>
      </c>
      <c r="B160" s="5" t="s">
        <v>84</v>
      </c>
      <c r="C160" s="10">
        <v>35244.504000000001</v>
      </c>
      <c r="D160" s="20" t="s">
        <v>216</v>
      </c>
      <c r="E160" s="150" t="e">
        <v>#N/A</v>
      </c>
      <c r="F160" s="5" t="s">
        <v>117</v>
      </c>
      <c r="G160" s="20" t="s">
        <v>1051</v>
      </c>
      <c r="H160" s="10">
        <v>-50407.5</v>
      </c>
      <c r="I160" s="151" t="s">
        <v>361</v>
      </c>
      <c r="J160" s="152" t="s">
        <v>362</v>
      </c>
      <c r="K160" s="151">
        <v>-50407.5</v>
      </c>
      <c r="L160" s="151" t="s">
        <v>363</v>
      </c>
      <c r="M160" s="152" t="s">
        <v>283</v>
      </c>
      <c r="N160" s="152"/>
      <c r="O160" s="153" t="s">
        <v>344</v>
      </c>
      <c r="P160" s="153" t="s">
        <v>345</v>
      </c>
    </row>
    <row r="161" spans="1:16" ht="12.75" customHeight="1" thickBot="1" x14ac:dyDescent="0.25">
      <c r="A161" s="10" t="s">
        <v>367</v>
      </c>
      <c r="B161" s="5" t="s">
        <v>83</v>
      </c>
      <c r="C161" s="10">
        <v>35576.381000000001</v>
      </c>
      <c r="D161" s="20" t="s">
        <v>216</v>
      </c>
      <c r="E161" s="150" t="e">
        <v>#N/A</v>
      </c>
      <c r="F161" s="5" t="s">
        <v>117</v>
      </c>
      <c r="G161" s="20" t="s">
        <v>1052</v>
      </c>
      <c r="H161" s="10">
        <v>-49438</v>
      </c>
      <c r="I161" s="151" t="s">
        <v>364</v>
      </c>
      <c r="J161" s="152" t="s">
        <v>365</v>
      </c>
      <c r="K161" s="151">
        <v>-49438</v>
      </c>
      <c r="L161" s="151" t="s">
        <v>366</v>
      </c>
      <c r="M161" s="152" t="s">
        <v>283</v>
      </c>
      <c r="N161" s="152"/>
      <c r="O161" s="153" t="s">
        <v>344</v>
      </c>
      <c r="P161" s="153" t="s">
        <v>367</v>
      </c>
    </row>
    <row r="162" spans="1:16" ht="12.75" customHeight="1" thickBot="1" x14ac:dyDescent="0.25">
      <c r="A162" s="10" t="s">
        <v>373</v>
      </c>
      <c r="B162" s="5" t="s">
        <v>84</v>
      </c>
      <c r="C162" s="10">
        <v>35906.572999999997</v>
      </c>
      <c r="D162" s="20" t="s">
        <v>216</v>
      </c>
      <c r="E162" s="150" t="e">
        <v>#N/A</v>
      </c>
      <c r="F162" s="5" t="s">
        <v>117</v>
      </c>
      <c r="G162" s="20" t="s">
        <v>1053</v>
      </c>
      <c r="H162" s="10">
        <v>-48473.5</v>
      </c>
      <c r="I162" s="151" t="s">
        <v>368</v>
      </c>
      <c r="J162" s="152" t="s">
        <v>369</v>
      </c>
      <c r="K162" s="151">
        <v>-48473.5</v>
      </c>
      <c r="L162" s="151" t="s">
        <v>370</v>
      </c>
      <c r="M162" s="152" t="s">
        <v>371</v>
      </c>
      <c r="N162" s="152"/>
      <c r="O162" s="153" t="s">
        <v>372</v>
      </c>
      <c r="P162" s="153" t="s">
        <v>373</v>
      </c>
    </row>
    <row r="163" spans="1:16" ht="12.75" customHeight="1" thickBot="1" x14ac:dyDescent="0.25">
      <c r="A163" s="10" t="s">
        <v>373</v>
      </c>
      <c r="B163" s="5" t="s">
        <v>84</v>
      </c>
      <c r="C163" s="10">
        <v>35976.396999999997</v>
      </c>
      <c r="D163" s="20" t="s">
        <v>216</v>
      </c>
      <c r="E163" s="150" t="e">
        <v>#N/A</v>
      </c>
      <c r="F163" s="5" t="s">
        <v>117</v>
      </c>
      <c r="G163" s="20" t="s">
        <v>1055</v>
      </c>
      <c r="H163" s="10">
        <v>-48269.5</v>
      </c>
      <c r="I163" s="151" t="s">
        <v>378</v>
      </c>
      <c r="J163" s="152" t="s">
        <v>379</v>
      </c>
      <c r="K163" s="151">
        <v>-48269.5</v>
      </c>
      <c r="L163" s="151" t="s">
        <v>380</v>
      </c>
      <c r="M163" s="152" t="s">
        <v>371</v>
      </c>
      <c r="N163" s="152"/>
      <c r="O163" s="153" t="s">
        <v>372</v>
      </c>
      <c r="P163" s="153" t="s">
        <v>373</v>
      </c>
    </row>
    <row r="164" spans="1:16" ht="12.75" customHeight="1" thickBot="1" x14ac:dyDescent="0.25">
      <c r="A164" s="10" t="s">
        <v>373</v>
      </c>
      <c r="B164" s="5" t="s">
        <v>83</v>
      </c>
      <c r="C164" s="10">
        <v>36318.550000000003</v>
      </c>
      <c r="D164" s="20" t="s">
        <v>216</v>
      </c>
      <c r="E164" s="150" t="e">
        <v>#N/A</v>
      </c>
      <c r="F164" s="5" t="s">
        <v>117</v>
      </c>
      <c r="G164" s="20" t="s">
        <v>1056</v>
      </c>
      <c r="H164" s="10">
        <v>-47270</v>
      </c>
      <c r="I164" s="151" t="s">
        <v>381</v>
      </c>
      <c r="J164" s="152" t="s">
        <v>382</v>
      </c>
      <c r="K164" s="151">
        <v>-47270</v>
      </c>
      <c r="L164" s="151" t="s">
        <v>383</v>
      </c>
      <c r="M164" s="152" t="s">
        <v>371</v>
      </c>
      <c r="N164" s="152"/>
      <c r="O164" s="153" t="s">
        <v>372</v>
      </c>
      <c r="P164" s="153" t="s">
        <v>373</v>
      </c>
    </row>
    <row r="165" spans="1:16" ht="12.75" customHeight="1" thickBot="1" x14ac:dyDescent="0.25">
      <c r="A165" s="10" t="s">
        <v>466</v>
      </c>
      <c r="B165" s="5" t="s">
        <v>83</v>
      </c>
      <c r="C165" s="10">
        <v>45809.349000000002</v>
      </c>
      <c r="D165" s="20" t="s">
        <v>216</v>
      </c>
      <c r="E165" s="150" t="e">
        <v>#N/A</v>
      </c>
      <c r="F165" s="5" t="s">
        <v>117</v>
      </c>
      <c r="G165" s="20" t="s">
        <v>1090</v>
      </c>
      <c r="H165" s="10">
        <v>-19545</v>
      </c>
      <c r="I165" s="151" t="s">
        <v>505</v>
      </c>
      <c r="J165" s="152" t="s">
        <v>506</v>
      </c>
      <c r="K165" s="151">
        <v>-19545</v>
      </c>
      <c r="L165" s="151" t="s">
        <v>507</v>
      </c>
      <c r="M165" s="152" t="s">
        <v>279</v>
      </c>
      <c r="N165" s="152"/>
      <c r="O165" s="153" t="s">
        <v>492</v>
      </c>
      <c r="P165" s="154" t="s">
        <v>466</v>
      </c>
    </row>
    <row r="166" spans="1:16" ht="12.75" customHeight="1" thickBot="1" x14ac:dyDescent="0.25">
      <c r="A166" s="10" t="s">
        <v>520</v>
      </c>
      <c r="B166" s="5" t="s">
        <v>83</v>
      </c>
      <c r="C166" s="10">
        <v>45915.421999999999</v>
      </c>
      <c r="D166" s="20" t="s">
        <v>44</v>
      </c>
      <c r="E166" s="150" t="e">
        <v>#N/A</v>
      </c>
      <c r="F166" s="5" t="s">
        <v>146</v>
      </c>
      <c r="G166" s="20" t="s">
        <v>1094</v>
      </c>
      <c r="H166" s="10">
        <v>-19235</v>
      </c>
      <c r="I166" s="151" t="s">
        <v>517</v>
      </c>
      <c r="J166" s="152" t="s">
        <v>518</v>
      </c>
      <c r="K166" s="151">
        <v>-19235</v>
      </c>
      <c r="L166" s="151" t="s">
        <v>519</v>
      </c>
      <c r="M166" s="152" t="s">
        <v>279</v>
      </c>
      <c r="N166" s="152"/>
      <c r="O166" s="153" t="s">
        <v>465</v>
      </c>
      <c r="P166" s="154" t="s">
        <v>520</v>
      </c>
    </row>
    <row r="167" spans="1:16" ht="12.75" customHeight="1" thickBot="1" x14ac:dyDescent="0.25">
      <c r="A167" s="10" t="s">
        <v>653</v>
      </c>
      <c r="B167" s="5" t="s">
        <v>84</v>
      </c>
      <c r="C167" s="10">
        <v>50921.739000000001</v>
      </c>
      <c r="D167" s="20" t="s">
        <v>216</v>
      </c>
      <c r="E167" s="150" t="e">
        <v>#N/A</v>
      </c>
      <c r="F167" s="5" t="s">
        <v>117</v>
      </c>
      <c r="G167" s="20" t="s">
        <v>1132</v>
      </c>
      <c r="H167" s="10">
        <v>-4610.5</v>
      </c>
      <c r="I167" s="151" t="s">
        <v>650</v>
      </c>
      <c r="J167" s="152" t="s">
        <v>651</v>
      </c>
      <c r="K167" s="151">
        <v>-4610.5</v>
      </c>
      <c r="L167" s="151" t="s">
        <v>652</v>
      </c>
      <c r="M167" s="152" t="s">
        <v>283</v>
      </c>
      <c r="N167" s="152"/>
      <c r="O167" s="153" t="s">
        <v>433</v>
      </c>
      <c r="P167" s="153" t="s">
        <v>653</v>
      </c>
    </row>
    <row r="168" spans="1:16" ht="12.75" customHeight="1" thickBot="1" x14ac:dyDescent="0.25">
      <c r="A168" s="10" t="s">
        <v>653</v>
      </c>
      <c r="B168" s="5" t="s">
        <v>83</v>
      </c>
      <c r="C168" s="10">
        <v>51309.771000000001</v>
      </c>
      <c r="D168" s="20" t="s">
        <v>216</v>
      </c>
      <c r="E168" s="150" t="e">
        <v>#N/A</v>
      </c>
      <c r="F168" s="5" t="s">
        <v>117</v>
      </c>
      <c r="G168" s="20" t="s">
        <v>1134</v>
      </c>
      <c r="H168" s="10">
        <v>-3477</v>
      </c>
      <c r="I168" s="151" t="s">
        <v>658</v>
      </c>
      <c r="J168" s="152" t="s">
        <v>659</v>
      </c>
      <c r="K168" s="151">
        <v>-3477</v>
      </c>
      <c r="L168" s="151" t="s">
        <v>660</v>
      </c>
      <c r="M168" s="152" t="s">
        <v>283</v>
      </c>
      <c r="N168" s="152"/>
      <c r="O168" s="153" t="s">
        <v>612</v>
      </c>
      <c r="P168" s="153" t="s">
        <v>653</v>
      </c>
    </row>
    <row r="169" spans="1:16" ht="12.75" customHeight="1" thickBot="1" x14ac:dyDescent="0.25">
      <c r="A169" s="10" t="s">
        <v>653</v>
      </c>
      <c r="B169" s="5" t="s">
        <v>83</v>
      </c>
      <c r="C169" s="10">
        <v>51318.682000000001</v>
      </c>
      <c r="D169" s="20" t="s">
        <v>216</v>
      </c>
      <c r="E169" s="150" t="e">
        <v>#N/A</v>
      </c>
      <c r="F169" s="5" t="s">
        <v>117</v>
      </c>
      <c r="G169" s="20" t="s">
        <v>1136</v>
      </c>
      <c r="H169" s="10">
        <v>-3451</v>
      </c>
      <c r="I169" s="151" t="s">
        <v>666</v>
      </c>
      <c r="J169" s="152" t="s">
        <v>667</v>
      </c>
      <c r="K169" s="151" t="s">
        <v>668</v>
      </c>
      <c r="L169" s="151" t="s">
        <v>669</v>
      </c>
      <c r="M169" s="152" t="s">
        <v>283</v>
      </c>
      <c r="N169" s="152"/>
      <c r="O169" s="153" t="s">
        <v>612</v>
      </c>
      <c r="P169" s="153" t="s">
        <v>653</v>
      </c>
    </row>
    <row r="170" spans="1:16" ht="12.75" customHeight="1" thickBot="1" x14ac:dyDescent="0.25">
      <c r="A170" s="10" t="s">
        <v>653</v>
      </c>
      <c r="B170" s="5" t="s">
        <v>83</v>
      </c>
      <c r="C170" s="10">
        <v>52042.692000000003</v>
      </c>
      <c r="D170" s="20" t="s">
        <v>216</v>
      </c>
      <c r="E170" s="150" t="e">
        <v>#N/A</v>
      </c>
      <c r="F170" s="5" t="s">
        <v>117</v>
      </c>
      <c r="G170" s="20" t="s">
        <v>1139</v>
      </c>
      <c r="H170" s="10">
        <v>-1336</v>
      </c>
      <c r="I170" s="151" t="s">
        <v>680</v>
      </c>
      <c r="J170" s="152" t="s">
        <v>681</v>
      </c>
      <c r="K170" s="151" t="s">
        <v>682</v>
      </c>
      <c r="L170" s="151" t="s">
        <v>683</v>
      </c>
      <c r="M170" s="152" t="s">
        <v>283</v>
      </c>
      <c r="N170" s="152"/>
      <c r="O170" s="153" t="s">
        <v>684</v>
      </c>
      <c r="P170" s="153" t="s">
        <v>653</v>
      </c>
    </row>
    <row r="171" spans="1:16" ht="12.75" customHeight="1" thickBot="1" x14ac:dyDescent="0.25">
      <c r="A171" s="10" t="s">
        <v>653</v>
      </c>
      <c r="B171" s="5" t="s">
        <v>83</v>
      </c>
      <c r="C171" s="10">
        <v>52049.516000000003</v>
      </c>
      <c r="D171" s="20" t="s">
        <v>216</v>
      </c>
      <c r="E171" s="150" t="e">
        <v>#N/A</v>
      </c>
      <c r="F171" s="5" t="s">
        <v>117</v>
      </c>
      <c r="G171" s="20" t="s">
        <v>1140</v>
      </c>
      <c r="H171" s="10">
        <v>-1316</v>
      </c>
      <c r="I171" s="151" t="s">
        <v>685</v>
      </c>
      <c r="J171" s="152" t="s">
        <v>686</v>
      </c>
      <c r="K171" s="151" t="s">
        <v>687</v>
      </c>
      <c r="L171" s="151" t="s">
        <v>688</v>
      </c>
      <c r="M171" s="152" t="s">
        <v>283</v>
      </c>
      <c r="N171" s="152"/>
      <c r="O171" s="153" t="s">
        <v>689</v>
      </c>
      <c r="P171" s="153" t="s">
        <v>653</v>
      </c>
    </row>
    <row r="172" spans="1:16" ht="12.75" customHeight="1" thickBot="1" x14ac:dyDescent="0.25">
      <c r="A172" s="10" t="s">
        <v>653</v>
      </c>
      <c r="B172" s="5" t="s">
        <v>83</v>
      </c>
      <c r="C172" s="10">
        <v>52069.718000000001</v>
      </c>
      <c r="D172" s="20" t="s">
        <v>216</v>
      </c>
      <c r="E172" s="150" t="e">
        <v>#N/A</v>
      </c>
      <c r="F172" s="5" t="s">
        <v>117</v>
      </c>
      <c r="G172" s="20" t="s">
        <v>1142</v>
      </c>
      <c r="H172" s="10">
        <v>-1257</v>
      </c>
      <c r="I172" s="151" t="s">
        <v>694</v>
      </c>
      <c r="J172" s="152" t="s">
        <v>695</v>
      </c>
      <c r="K172" s="151" t="s">
        <v>696</v>
      </c>
      <c r="L172" s="151" t="s">
        <v>697</v>
      </c>
      <c r="M172" s="152" t="s">
        <v>283</v>
      </c>
      <c r="N172" s="152"/>
      <c r="O172" s="153" t="s">
        <v>698</v>
      </c>
      <c r="P172" s="153" t="s">
        <v>653</v>
      </c>
    </row>
    <row r="173" spans="1:16" ht="12.75" customHeight="1" thickBot="1" x14ac:dyDescent="0.25">
      <c r="A173" s="10" t="s">
        <v>653</v>
      </c>
      <c r="B173" s="5" t="s">
        <v>84</v>
      </c>
      <c r="C173" s="10">
        <v>52077.756999999998</v>
      </c>
      <c r="D173" s="20" t="s">
        <v>216</v>
      </c>
      <c r="E173" s="150" t="e">
        <v>#N/A</v>
      </c>
      <c r="F173" s="5" t="s">
        <v>117</v>
      </c>
      <c r="G173" s="20" t="s">
        <v>1143</v>
      </c>
      <c r="H173" s="10">
        <v>-1233.5</v>
      </c>
      <c r="I173" s="151" t="s">
        <v>699</v>
      </c>
      <c r="J173" s="152" t="s">
        <v>700</v>
      </c>
      <c r="K173" s="151" t="s">
        <v>701</v>
      </c>
      <c r="L173" s="151" t="s">
        <v>688</v>
      </c>
      <c r="M173" s="152" t="s">
        <v>283</v>
      </c>
      <c r="N173" s="152"/>
      <c r="O173" s="153" t="s">
        <v>698</v>
      </c>
      <c r="P173" s="153" t="s">
        <v>653</v>
      </c>
    </row>
    <row r="174" spans="1:16" ht="12.75" customHeight="1" thickBot="1" x14ac:dyDescent="0.25">
      <c r="A174" s="10" t="s">
        <v>653</v>
      </c>
      <c r="B174" s="5" t="s">
        <v>84</v>
      </c>
      <c r="C174" s="10">
        <v>52384.817499999997</v>
      </c>
      <c r="D174" s="20" t="s">
        <v>216</v>
      </c>
      <c r="E174" s="150" t="e">
        <v>#N/A</v>
      </c>
      <c r="F174" s="5" t="s">
        <v>117</v>
      </c>
      <c r="G174" s="20" t="s">
        <v>1144</v>
      </c>
      <c r="H174" s="10">
        <v>-336.5</v>
      </c>
      <c r="I174" s="151" t="s">
        <v>702</v>
      </c>
      <c r="J174" s="152" t="s">
        <v>703</v>
      </c>
      <c r="K174" s="151" t="s">
        <v>704</v>
      </c>
      <c r="L174" s="151" t="s">
        <v>705</v>
      </c>
      <c r="M174" s="152" t="s">
        <v>603</v>
      </c>
      <c r="N174" s="152" t="s">
        <v>706</v>
      </c>
      <c r="O174" s="153" t="s">
        <v>707</v>
      </c>
      <c r="P174" s="153" t="s">
        <v>653</v>
      </c>
    </row>
    <row r="175" spans="1:16" ht="12.75" customHeight="1" thickBot="1" x14ac:dyDescent="0.25">
      <c r="A175" s="10" t="s">
        <v>653</v>
      </c>
      <c r="B175" s="5" t="s">
        <v>84</v>
      </c>
      <c r="C175" s="10">
        <v>52406.724900000001</v>
      </c>
      <c r="D175" s="20" t="s">
        <v>216</v>
      </c>
      <c r="E175" s="150" t="e">
        <v>#N/A</v>
      </c>
      <c r="F175" s="5" t="s">
        <v>117</v>
      </c>
      <c r="G175" s="20" t="s">
        <v>1145</v>
      </c>
      <c r="H175" s="10">
        <v>-272.5</v>
      </c>
      <c r="I175" s="151" t="s">
        <v>708</v>
      </c>
      <c r="J175" s="152" t="s">
        <v>709</v>
      </c>
      <c r="K175" s="151" t="s">
        <v>710</v>
      </c>
      <c r="L175" s="151" t="s">
        <v>711</v>
      </c>
      <c r="M175" s="152" t="s">
        <v>603</v>
      </c>
      <c r="N175" s="152" t="s">
        <v>706</v>
      </c>
      <c r="O175" s="153" t="s">
        <v>707</v>
      </c>
      <c r="P175" s="153" t="s">
        <v>653</v>
      </c>
    </row>
    <row r="176" spans="1:16" ht="12.75" customHeight="1" thickBot="1" x14ac:dyDescent="0.25">
      <c r="A176" s="10" t="s">
        <v>715</v>
      </c>
      <c r="B176" s="5" t="s">
        <v>84</v>
      </c>
      <c r="C176" s="10">
        <v>52411.518100000001</v>
      </c>
      <c r="D176" s="20" t="s">
        <v>216</v>
      </c>
      <c r="E176" s="150" t="e">
        <v>#N/A</v>
      </c>
      <c r="F176" s="5" t="s">
        <v>117</v>
      </c>
      <c r="G176" s="20" t="s">
        <v>1146</v>
      </c>
      <c r="H176" s="10">
        <v>-258.5</v>
      </c>
      <c r="I176" s="151" t="s">
        <v>712</v>
      </c>
      <c r="J176" s="152" t="s">
        <v>713</v>
      </c>
      <c r="K176" s="151" t="s">
        <v>714</v>
      </c>
      <c r="L176" s="151" t="s">
        <v>705</v>
      </c>
      <c r="M176" s="152" t="s">
        <v>405</v>
      </c>
      <c r="N176" s="152" t="s">
        <v>150</v>
      </c>
      <c r="O176" s="153" t="s">
        <v>473</v>
      </c>
      <c r="P176" s="154" t="s">
        <v>715</v>
      </c>
    </row>
    <row r="177" spans="1:16" ht="12.75" customHeight="1" thickBot="1" x14ac:dyDescent="0.25">
      <c r="A177" s="10" t="s">
        <v>715</v>
      </c>
      <c r="B177" s="5" t="s">
        <v>84</v>
      </c>
      <c r="C177" s="10">
        <v>52411.519399999997</v>
      </c>
      <c r="D177" s="20" t="s">
        <v>216</v>
      </c>
      <c r="E177" s="150" t="e">
        <v>#N/A</v>
      </c>
      <c r="F177" s="5" t="s">
        <v>117</v>
      </c>
      <c r="G177" s="20" t="s">
        <v>1147</v>
      </c>
      <c r="H177" s="10">
        <v>-258.5</v>
      </c>
      <c r="I177" s="151" t="s">
        <v>716</v>
      </c>
      <c r="J177" s="152" t="s">
        <v>717</v>
      </c>
      <c r="K177" s="151" t="s">
        <v>714</v>
      </c>
      <c r="L177" s="151" t="s">
        <v>718</v>
      </c>
      <c r="M177" s="152" t="s">
        <v>405</v>
      </c>
      <c r="N177" s="152" t="s">
        <v>478</v>
      </c>
      <c r="O177" s="153" t="s">
        <v>473</v>
      </c>
      <c r="P177" s="154" t="s">
        <v>715</v>
      </c>
    </row>
    <row r="178" spans="1:16" ht="12.75" customHeight="1" thickBot="1" x14ac:dyDescent="0.25">
      <c r="A178" s="10" t="s">
        <v>653</v>
      </c>
      <c r="B178" s="5" t="s">
        <v>83</v>
      </c>
      <c r="C178" s="10">
        <v>52435.648999999998</v>
      </c>
      <c r="D178" s="20" t="s">
        <v>216</v>
      </c>
      <c r="E178" s="150" t="e">
        <v>#N/A</v>
      </c>
      <c r="F178" s="5" t="s">
        <v>117</v>
      </c>
      <c r="G178" s="20" t="s">
        <v>1148</v>
      </c>
      <c r="H178" s="10">
        <v>-188</v>
      </c>
      <c r="I178" s="151" t="s">
        <v>719</v>
      </c>
      <c r="J178" s="152" t="s">
        <v>720</v>
      </c>
      <c r="K178" s="151" t="s">
        <v>721</v>
      </c>
      <c r="L178" s="151" t="s">
        <v>722</v>
      </c>
      <c r="M178" s="152" t="s">
        <v>283</v>
      </c>
      <c r="N178" s="152"/>
      <c r="O178" s="153" t="s">
        <v>723</v>
      </c>
      <c r="P178" s="153" t="s">
        <v>653</v>
      </c>
    </row>
    <row r="179" spans="1:16" ht="12.75" customHeight="1" thickBot="1" x14ac:dyDescent="0.25">
      <c r="A179" s="10" t="s">
        <v>653</v>
      </c>
      <c r="B179" s="5" t="s">
        <v>84</v>
      </c>
      <c r="C179" s="10">
        <v>52785.668400000002</v>
      </c>
      <c r="D179" s="20" t="s">
        <v>216</v>
      </c>
      <c r="E179" s="150" t="e">
        <v>#N/A</v>
      </c>
      <c r="F179" s="5" t="s">
        <v>117</v>
      </c>
      <c r="G179" s="20" t="s">
        <v>1152</v>
      </c>
      <c r="H179" s="10">
        <v>834.5</v>
      </c>
      <c r="I179" s="151" t="s">
        <v>740</v>
      </c>
      <c r="J179" s="152" t="s">
        <v>741</v>
      </c>
      <c r="K179" s="151" t="s">
        <v>742</v>
      </c>
      <c r="L179" s="151" t="s">
        <v>733</v>
      </c>
      <c r="M179" s="152" t="s">
        <v>603</v>
      </c>
      <c r="N179" s="152" t="s">
        <v>706</v>
      </c>
      <c r="O179" s="153" t="s">
        <v>433</v>
      </c>
      <c r="P179" s="153" t="s">
        <v>653</v>
      </c>
    </row>
    <row r="180" spans="1:16" ht="12.75" customHeight="1" thickBot="1" x14ac:dyDescent="0.25">
      <c r="A180" s="10" t="s">
        <v>653</v>
      </c>
      <c r="B180" s="5" t="s">
        <v>83</v>
      </c>
      <c r="C180" s="10">
        <v>53176.766000000003</v>
      </c>
      <c r="D180" s="20" t="s">
        <v>216</v>
      </c>
      <c r="E180" s="150" t="e">
        <v>#N/A</v>
      </c>
      <c r="F180" s="5" t="s">
        <v>117</v>
      </c>
      <c r="G180" s="20" t="s">
        <v>1159</v>
      </c>
      <c r="H180" s="10">
        <v>1977</v>
      </c>
      <c r="I180" s="151" t="s">
        <v>774</v>
      </c>
      <c r="J180" s="152" t="s">
        <v>775</v>
      </c>
      <c r="K180" s="151" t="s">
        <v>776</v>
      </c>
      <c r="L180" s="151" t="s">
        <v>777</v>
      </c>
      <c r="M180" s="152" t="s">
        <v>603</v>
      </c>
      <c r="N180" s="152" t="s">
        <v>706</v>
      </c>
      <c r="O180" s="153" t="s">
        <v>433</v>
      </c>
      <c r="P180" s="153" t="s">
        <v>653</v>
      </c>
    </row>
    <row r="181" spans="1:16" ht="12.75" customHeight="1" thickBot="1" x14ac:dyDescent="0.25">
      <c r="A181" s="10" t="s">
        <v>653</v>
      </c>
      <c r="B181" s="5" t="s">
        <v>83</v>
      </c>
      <c r="C181" s="10">
        <v>53185.6656</v>
      </c>
      <c r="D181" s="20" t="s">
        <v>216</v>
      </c>
      <c r="E181" s="150" t="e">
        <v>#N/A</v>
      </c>
      <c r="F181" s="5" t="s">
        <v>117</v>
      </c>
      <c r="G181" s="20" t="s">
        <v>1160</v>
      </c>
      <c r="H181" s="10">
        <v>2003</v>
      </c>
      <c r="I181" s="151" t="s">
        <v>778</v>
      </c>
      <c r="J181" s="152" t="s">
        <v>779</v>
      </c>
      <c r="K181" s="151" t="s">
        <v>780</v>
      </c>
      <c r="L181" s="151" t="s">
        <v>781</v>
      </c>
      <c r="M181" s="152" t="s">
        <v>603</v>
      </c>
      <c r="N181" s="152" t="s">
        <v>706</v>
      </c>
      <c r="O181" s="153" t="s">
        <v>782</v>
      </c>
      <c r="P181" s="153" t="s">
        <v>653</v>
      </c>
    </row>
    <row r="182" spans="1:16" ht="12.75" customHeight="1" thickBot="1" x14ac:dyDescent="0.25">
      <c r="A182" s="10" t="s">
        <v>653</v>
      </c>
      <c r="B182" s="5" t="s">
        <v>83</v>
      </c>
      <c r="C182" s="10">
        <v>53197.646399999998</v>
      </c>
      <c r="D182" s="20" t="s">
        <v>216</v>
      </c>
      <c r="E182" s="150" t="e">
        <v>#N/A</v>
      </c>
      <c r="F182" s="5" t="s">
        <v>117</v>
      </c>
      <c r="G182" s="20" t="s">
        <v>1161</v>
      </c>
      <c r="H182" s="10">
        <v>2038</v>
      </c>
      <c r="I182" s="151" t="s">
        <v>783</v>
      </c>
      <c r="J182" s="152" t="s">
        <v>784</v>
      </c>
      <c r="K182" s="151" t="s">
        <v>785</v>
      </c>
      <c r="L182" s="151" t="s">
        <v>786</v>
      </c>
      <c r="M182" s="152" t="s">
        <v>603</v>
      </c>
      <c r="N182" s="152" t="s">
        <v>706</v>
      </c>
      <c r="O182" s="153" t="s">
        <v>787</v>
      </c>
      <c r="P182" s="153" t="s">
        <v>653</v>
      </c>
    </row>
    <row r="183" spans="1:16" ht="12.75" customHeight="1" thickBot="1" x14ac:dyDescent="0.25">
      <c r="A183" s="10" t="s">
        <v>859</v>
      </c>
      <c r="B183" s="5" t="s">
        <v>84</v>
      </c>
      <c r="C183" s="10">
        <v>54557.492100000003</v>
      </c>
      <c r="D183" s="20" t="s">
        <v>216</v>
      </c>
      <c r="E183" s="150" t="e">
        <v>#N/A</v>
      </c>
      <c r="F183" s="5" t="s">
        <v>117</v>
      </c>
      <c r="G183" s="20" t="s">
        <v>1177</v>
      </c>
      <c r="H183" s="10">
        <v>6010.5</v>
      </c>
      <c r="I183" s="151" t="s">
        <v>855</v>
      </c>
      <c r="J183" s="152" t="s">
        <v>856</v>
      </c>
      <c r="K183" s="151" t="s">
        <v>857</v>
      </c>
      <c r="L183" s="151" t="s">
        <v>804</v>
      </c>
      <c r="M183" s="152" t="s">
        <v>603</v>
      </c>
      <c r="N183" s="152" t="s">
        <v>163</v>
      </c>
      <c r="O183" s="153" t="s">
        <v>858</v>
      </c>
      <c r="P183" s="154" t="s">
        <v>859</v>
      </c>
    </row>
    <row r="184" spans="1:16" ht="12.75" customHeight="1" thickBot="1" x14ac:dyDescent="0.25">
      <c r="A184" s="10" t="s">
        <v>859</v>
      </c>
      <c r="B184" s="5" t="s">
        <v>84</v>
      </c>
      <c r="C184" s="10">
        <v>54581.454599999997</v>
      </c>
      <c r="D184" s="20" t="s">
        <v>216</v>
      </c>
      <c r="E184" s="150" t="e">
        <v>#N/A</v>
      </c>
      <c r="F184" s="5" t="s">
        <v>117</v>
      </c>
      <c r="G184" s="20" t="s">
        <v>1180</v>
      </c>
      <c r="H184" s="10">
        <v>6080.5</v>
      </c>
      <c r="I184" s="151" t="s">
        <v>867</v>
      </c>
      <c r="J184" s="152" t="s">
        <v>868</v>
      </c>
      <c r="K184" s="151" t="s">
        <v>869</v>
      </c>
      <c r="L184" s="151" t="s">
        <v>819</v>
      </c>
      <c r="M184" s="152" t="s">
        <v>603</v>
      </c>
      <c r="N184" s="152" t="s">
        <v>163</v>
      </c>
      <c r="O184" s="153" t="s">
        <v>858</v>
      </c>
      <c r="P184" s="154" t="s">
        <v>859</v>
      </c>
    </row>
    <row r="185" spans="1:16" ht="12.75" customHeight="1" thickBot="1" x14ac:dyDescent="0.25">
      <c r="A185" s="10" t="s">
        <v>943</v>
      </c>
      <c r="B185" s="5" t="s">
        <v>84</v>
      </c>
      <c r="C185" s="10">
        <v>55652.213000000003</v>
      </c>
      <c r="D185" s="20" t="s">
        <v>216</v>
      </c>
      <c r="E185" s="150" t="e">
        <v>#N/A</v>
      </c>
      <c r="F185" s="5" t="s">
        <v>117</v>
      </c>
      <c r="G185" s="20" t="s">
        <v>1197</v>
      </c>
      <c r="H185" s="10">
        <v>9208.5</v>
      </c>
      <c r="I185" s="151" t="s">
        <v>938</v>
      </c>
      <c r="J185" s="152" t="s">
        <v>939</v>
      </c>
      <c r="K185" s="151" t="s">
        <v>940</v>
      </c>
      <c r="L185" s="151" t="s">
        <v>755</v>
      </c>
      <c r="M185" s="152" t="s">
        <v>603</v>
      </c>
      <c r="N185" s="152" t="s">
        <v>941</v>
      </c>
      <c r="O185" s="153" t="s">
        <v>942</v>
      </c>
      <c r="P185" s="154" t="s">
        <v>943</v>
      </c>
    </row>
    <row r="186" spans="1:16" ht="12.75" customHeight="1" thickBot="1" x14ac:dyDescent="0.25">
      <c r="A186" s="10" t="s">
        <v>943</v>
      </c>
      <c r="B186" s="5" t="s">
        <v>83</v>
      </c>
      <c r="C186" s="10">
        <v>55653.066899999998</v>
      </c>
      <c r="D186" s="20" t="s">
        <v>216</v>
      </c>
      <c r="E186" s="150" t="e">
        <v>#N/A</v>
      </c>
      <c r="F186" s="5" t="s">
        <v>117</v>
      </c>
      <c r="G186" s="20" t="s">
        <v>1198</v>
      </c>
      <c r="H186" s="10">
        <v>9211</v>
      </c>
      <c r="I186" s="151" t="s">
        <v>944</v>
      </c>
      <c r="J186" s="152" t="s">
        <v>945</v>
      </c>
      <c r="K186" s="151" t="s">
        <v>946</v>
      </c>
      <c r="L186" s="151" t="s">
        <v>947</v>
      </c>
      <c r="M186" s="152" t="s">
        <v>603</v>
      </c>
      <c r="N186" s="152" t="s">
        <v>941</v>
      </c>
      <c r="O186" s="153" t="s">
        <v>942</v>
      </c>
      <c r="P186" s="154" t="s">
        <v>943</v>
      </c>
    </row>
    <row r="187" spans="1:16" ht="12.75" customHeight="1" thickBot="1" x14ac:dyDescent="0.25">
      <c r="A187" s="10" t="s">
        <v>943</v>
      </c>
      <c r="B187" s="5" t="s">
        <v>84</v>
      </c>
      <c r="C187" s="10">
        <v>55653.2399</v>
      </c>
      <c r="D187" s="20" t="s">
        <v>216</v>
      </c>
      <c r="E187" s="150" t="e">
        <v>#N/A</v>
      </c>
      <c r="F187" s="5" t="s">
        <v>117</v>
      </c>
      <c r="G187" s="20" t="s">
        <v>1199</v>
      </c>
      <c r="H187" s="10">
        <v>9211.5</v>
      </c>
      <c r="I187" s="151" t="s">
        <v>948</v>
      </c>
      <c r="J187" s="152" t="s">
        <v>949</v>
      </c>
      <c r="K187" s="151" t="s">
        <v>950</v>
      </c>
      <c r="L187" s="151" t="s">
        <v>951</v>
      </c>
      <c r="M187" s="152" t="s">
        <v>603</v>
      </c>
      <c r="N187" s="152" t="s">
        <v>941</v>
      </c>
      <c r="O187" s="153" t="s">
        <v>942</v>
      </c>
      <c r="P187" s="154" t="s">
        <v>943</v>
      </c>
    </row>
    <row r="188" spans="1:16" ht="12.75" customHeight="1" thickBot="1" x14ac:dyDescent="0.25">
      <c r="A188" s="10" t="s">
        <v>943</v>
      </c>
      <c r="B188" s="5" t="s">
        <v>84</v>
      </c>
      <c r="C188" s="10">
        <v>55667.62</v>
      </c>
      <c r="D188" s="20" t="s">
        <v>216</v>
      </c>
      <c r="E188" s="150" t="e">
        <v>#N/A</v>
      </c>
      <c r="F188" s="5" t="s">
        <v>117</v>
      </c>
      <c r="G188" s="20" t="s">
        <v>1200</v>
      </c>
      <c r="H188" s="10">
        <v>9253.5</v>
      </c>
      <c r="I188" s="151" t="s">
        <v>952</v>
      </c>
      <c r="J188" s="152" t="s">
        <v>953</v>
      </c>
      <c r="K188" s="151" t="s">
        <v>954</v>
      </c>
      <c r="L188" s="151" t="s">
        <v>955</v>
      </c>
      <c r="M188" s="152" t="s">
        <v>283</v>
      </c>
      <c r="N188" s="152"/>
      <c r="O188" s="153" t="s">
        <v>723</v>
      </c>
      <c r="P188" s="154" t="s">
        <v>943</v>
      </c>
    </row>
    <row r="189" spans="1:16" ht="13.5" thickBot="1" x14ac:dyDescent="0.25">
      <c r="B189" s="5"/>
      <c r="E189" s="150"/>
      <c r="F189" s="5"/>
      <c r="I189" s="151" t="s">
        <v>967</v>
      </c>
      <c r="J189" s="152" t="s">
        <v>968</v>
      </c>
      <c r="K189" s="151" t="s">
        <v>969</v>
      </c>
      <c r="L189" s="151" t="s">
        <v>970</v>
      </c>
      <c r="M189" s="152" t="s">
        <v>603</v>
      </c>
      <c r="N189" s="152" t="s">
        <v>964</v>
      </c>
      <c r="O189" s="153" t="s">
        <v>965</v>
      </c>
      <c r="P189" s="154" t="s">
        <v>966</v>
      </c>
    </row>
    <row r="190" spans="1:16" ht="13.5" thickBot="1" x14ac:dyDescent="0.25">
      <c r="B190" s="5"/>
      <c r="E190" s="150"/>
      <c r="F190" s="5"/>
      <c r="I190" s="151" t="s">
        <v>971</v>
      </c>
      <c r="J190" s="152" t="s">
        <v>972</v>
      </c>
      <c r="K190" s="151" t="s">
        <v>973</v>
      </c>
      <c r="L190" s="151" t="s">
        <v>751</v>
      </c>
      <c r="M190" s="152" t="s">
        <v>603</v>
      </c>
      <c r="N190" s="152" t="s">
        <v>964</v>
      </c>
      <c r="O190" s="153" t="s">
        <v>965</v>
      </c>
      <c r="P190" s="154" t="s">
        <v>966</v>
      </c>
    </row>
    <row r="191" spans="1:16" ht="13.5" thickBot="1" x14ac:dyDescent="0.25">
      <c r="B191" s="5"/>
      <c r="E191" s="150"/>
      <c r="F191" s="5"/>
      <c r="I191" s="151" t="s">
        <v>974</v>
      </c>
      <c r="J191" s="152" t="s">
        <v>975</v>
      </c>
      <c r="K191" s="151" t="s">
        <v>976</v>
      </c>
      <c r="L191" s="151" t="s">
        <v>977</v>
      </c>
      <c r="M191" s="152" t="s">
        <v>603</v>
      </c>
      <c r="N191" s="152" t="s">
        <v>964</v>
      </c>
      <c r="O191" s="153" t="s">
        <v>965</v>
      </c>
      <c r="P191" s="154" t="s">
        <v>966</v>
      </c>
    </row>
    <row r="192" spans="1:16" ht="13.5" thickBot="1" x14ac:dyDescent="0.25">
      <c r="B192" s="5"/>
      <c r="E192" s="150"/>
      <c r="F192" s="5"/>
      <c r="I192" s="151" t="s">
        <v>978</v>
      </c>
      <c r="J192" s="152" t="s">
        <v>979</v>
      </c>
      <c r="K192" s="151" t="s">
        <v>980</v>
      </c>
      <c r="L192" s="151" t="s">
        <v>951</v>
      </c>
      <c r="M192" s="152" t="s">
        <v>603</v>
      </c>
      <c r="N192" s="152" t="s">
        <v>117</v>
      </c>
      <c r="O192" s="153" t="s">
        <v>433</v>
      </c>
      <c r="P192" s="153" t="s">
        <v>981</v>
      </c>
    </row>
    <row r="193" spans="2:16" ht="13.5" thickBot="1" x14ac:dyDescent="0.25">
      <c r="B193" s="5"/>
      <c r="E193" s="150"/>
      <c r="F193" s="5"/>
      <c r="I193" s="151" t="s">
        <v>982</v>
      </c>
      <c r="J193" s="152" t="s">
        <v>983</v>
      </c>
      <c r="K193" s="151" t="s">
        <v>984</v>
      </c>
      <c r="L193" s="151" t="s">
        <v>959</v>
      </c>
      <c r="M193" s="152" t="s">
        <v>603</v>
      </c>
      <c r="N193" s="152" t="s">
        <v>117</v>
      </c>
      <c r="O193" s="153" t="s">
        <v>893</v>
      </c>
      <c r="P193" s="153" t="s">
        <v>985</v>
      </c>
    </row>
    <row r="194" spans="2:16" ht="13.5" thickBot="1" x14ac:dyDescent="0.25">
      <c r="B194" s="5"/>
      <c r="E194" s="150"/>
      <c r="F194" s="5"/>
      <c r="I194" s="151" t="s">
        <v>986</v>
      </c>
      <c r="J194" s="152" t="s">
        <v>987</v>
      </c>
      <c r="K194" s="151" t="s">
        <v>988</v>
      </c>
      <c r="L194" s="151" t="s">
        <v>963</v>
      </c>
      <c r="M194" s="152" t="s">
        <v>603</v>
      </c>
      <c r="N194" s="152" t="s">
        <v>664</v>
      </c>
      <c r="O194" s="153" t="s">
        <v>853</v>
      </c>
      <c r="P194" s="154" t="s">
        <v>989</v>
      </c>
    </row>
    <row r="195" spans="2:16" ht="13.5" thickBot="1" x14ac:dyDescent="0.25">
      <c r="B195" s="5"/>
      <c r="E195" s="150"/>
      <c r="F195" s="5"/>
      <c r="I195" s="151" t="s">
        <v>990</v>
      </c>
      <c r="J195" s="152" t="s">
        <v>991</v>
      </c>
      <c r="K195" s="151" t="s">
        <v>992</v>
      </c>
      <c r="L195" s="151" t="s">
        <v>755</v>
      </c>
      <c r="M195" s="152" t="s">
        <v>603</v>
      </c>
      <c r="N195" s="152" t="s">
        <v>117</v>
      </c>
      <c r="O195" s="153" t="s">
        <v>893</v>
      </c>
      <c r="P195" s="153" t="s">
        <v>985</v>
      </c>
    </row>
    <row r="196" spans="2:16" ht="13.5" thickBot="1" x14ac:dyDescent="0.25">
      <c r="B196" s="5"/>
      <c r="E196" s="150"/>
      <c r="F196" s="5"/>
      <c r="I196" s="151" t="s">
        <v>993</v>
      </c>
      <c r="J196" s="152" t="s">
        <v>994</v>
      </c>
      <c r="K196" s="151" t="s">
        <v>995</v>
      </c>
      <c r="L196" s="151" t="s">
        <v>996</v>
      </c>
      <c r="M196" s="152" t="s">
        <v>603</v>
      </c>
      <c r="N196" s="152" t="s">
        <v>117</v>
      </c>
      <c r="O196" s="153" t="s">
        <v>418</v>
      </c>
      <c r="P196" s="154" t="s">
        <v>997</v>
      </c>
    </row>
    <row r="197" spans="2:16" ht="13.5" thickBot="1" x14ac:dyDescent="0.25">
      <c r="B197" s="5"/>
      <c r="E197" s="150"/>
      <c r="F197" s="5"/>
      <c r="I197" s="151" t="s">
        <v>998</v>
      </c>
      <c r="J197" s="152" t="s">
        <v>999</v>
      </c>
      <c r="K197" s="151" t="s">
        <v>1000</v>
      </c>
      <c r="L197" s="151" t="s">
        <v>996</v>
      </c>
      <c r="M197" s="152" t="s">
        <v>603</v>
      </c>
      <c r="N197" s="152" t="s">
        <v>117</v>
      </c>
      <c r="O197" s="153" t="s">
        <v>418</v>
      </c>
      <c r="P197" s="154" t="s">
        <v>997</v>
      </c>
    </row>
    <row r="198" spans="2:16" ht="13.5" thickBot="1" x14ac:dyDescent="0.25">
      <c r="B198" s="5"/>
      <c r="E198" s="150"/>
      <c r="F198" s="5"/>
      <c r="I198" s="151" t="s">
        <v>1001</v>
      </c>
      <c r="J198" s="152" t="s">
        <v>1002</v>
      </c>
      <c r="K198" s="151" t="s">
        <v>1003</v>
      </c>
      <c r="L198" s="151" t="s">
        <v>737</v>
      </c>
      <c r="M198" s="152" t="s">
        <v>603</v>
      </c>
      <c r="N198" s="152" t="s">
        <v>941</v>
      </c>
      <c r="O198" s="153" t="s">
        <v>942</v>
      </c>
      <c r="P198" s="154" t="s">
        <v>1004</v>
      </c>
    </row>
    <row r="199" spans="2:16" ht="13.5" thickBot="1" x14ac:dyDescent="0.25">
      <c r="B199" s="5"/>
      <c r="E199" s="150"/>
      <c r="F199" s="5"/>
      <c r="I199" s="151" t="s">
        <v>1005</v>
      </c>
      <c r="J199" s="152" t="s">
        <v>1006</v>
      </c>
      <c r="K199" s="151" t="s">
        <v>1007</v>
      </c>
      <c r="L199" s="151" t="s">
        <v>1008</v>
      </c>
      <c r="M199" s="152" t="s">
        <v>603</v>
      </c>
      <c r="N199" s="152" t="s">
        <v>941</v>
      </c>
      <c r="O199" s="153" t="s">
        <v>942</v>
      </c>
      <c r="P199" s="154" t="s">
        <v>1004</v>
      </c>
    </row>
    <row r="200" spans="2:16" ht="13.5" thickBot="1" x14ac:dyDescent="0.25">
      <c r="B200" s="5"/>
      <c r="E200" s="150"/>
      <c r="F200" s="5"/>
      <c r="I200" s="151" t="s">
        <v>1009</v>
      </c>
      <c r="J200" s="152" t="s">
        <v>1010</v>
      </c>
      <c r="K200" s="151" t="s">
        <v>1011</v>
      </c>
      <c r="L200" s="151" t="s">
        <v>996</v>
      </c>
      <c r="M200" s="152" t="s">
        <v>603</v>
      </c>
      <c r="N200" s="152" t="s">
        <v>117</v>
      </c>
      <c r="O200" s="153" t="s">
        <v>1012</v>
      </c>
      <c r="P200" s="153" t="s">
        <v>1013</v>
      </c>
    </row>
    <row r="201" spans="2:16" ht="13.5" thickBot="1" x14ac:dyDescent="0.25">
      <c r="B201" s="5"/>
      <c r="E201" s="150"/>
      <c r="F201" s="5"/>
      <c r="I201" s="151" t="s">
        <v>1014</v>
      </c>
      <c r="J201" s="152" t="s">
        <v>1015</v>
      </c>
      <c r="K201" s="151" t="s">
        <v>1016</v>
      </c>
      <c r="L201" s="151" t="s">
        <v>1017</v>
      </c>
      <c r="M201" s="152" t="s">
        <v>603</v>
      </c>
      <c r="N201" s="152" t="s">
        <v>131</v>
      </c>
      <c r="O201" s="153" t="s">
        <v>1018</v>
      </c>
      <c r="P201" s="154" t="s">
        <v>1019</v>
      </c>
    </row>
    <row r="202" spans="2:16" ht="13.5" thickBot="1" x14ac:dyDescent="0.25">
      <c r="B202" s="5"/>
      <c r="E202" s="150"/>
      <c r="F202" s="5"/>
      <c r="I202" s="151" t="s">
        <v>1020</v>
      </c>
      <c r="J202" s="152" t="s">
        <v>1021</v>
      </c>
      <c r="K202" s="151" t="s">
        <v>1022</v>
      </c>
      <c r="L202" s="151" t="s">
        <v>1023</v>
      </c>
      <c r="M202" s="152" t="s">
        <v>603</v>
      </c>
      <c r="N202" s="152" t="s">
        <v>117</v>
      </c>
      <c r="O202" s="153" t="s">
        <v>893</v>
      </c>
      <c r="P202" s="153" t="s">
        <v>1024</v>
      </c>
    </row>
    <row r="203" spans="2:16" x14ac:dyDescent="0.2">
      <c r="B203" s="5"/>
      <c r="E203" s="150"/>
      <c r="F203" s="5"/>
    </row>
    <row r="204" spans="2:16" x14ac:dyDescent="0.2">
      <c r="B204" s="5"/>
      <c r="E204" s="150"/>
      <c r="F204" s="5"/>
    </row>
    <row r="205" spans="2:16" x14ac:dyDescent="0.2">
      <c r="B205" s="5"/>
      <c r="E205" s="150"/>
      <c r="F205" s="5"/>
    </row>
    <row r="206" spans="2:16" x14ac:dyDescent="0.2">
      <c r="B206" s="5"/>
      <c r="E206" s="150"/>
      <c r="F206" s="5"/>
    </row>
    <row r="207" spans="2:16" x14ac:dyDescent="0.2">
      <c r="B207" s="5"/>
      <c r="E207" s="150"/>
      <c r="F207" s="5"/>
    </row>
    <row r="208" spans="2:16" x14ac:dyDescent="0.2">
      <c r="B208" s="5"/>
      <c r="E208" s="150"/>
      <c r="F208" s="5"/>
    </row>
    <row r="209" spans="2:6" x14ac:dyDescent="0.2">
      <c r="B209" s="5"/>
      <c r="E209" s="150"/>
      <c r="F209" s="5"/>
    </row>
    <row r="210" spans="2:6" x14ac:dyDescent="0.2">
      <c r="B210" s="5"/>
      <c r="E210" s="150"/>
      <c r="F210" s="5"/>
    </row>
    <row r="211" spans="2:6" x14ac:dyDescent="0.2">
      <c r="B211" s="5"/>
      <c r="E211" s="150"/>
      <c r="F211" s="5"/>
    </row>
    <row r="212" spans="2:6" x14ac:dyDescent="0.2">
      <c r="B212" s="5"/>
      <c r="E212" s="150"/>
      <c r="F212" s="5"/>
    </row>
    <row r="213" spans="2:6" x14ac:dyDescent="0.2">
      <c r="B213" s="5"/>
      <c r="E213" s="150"/>
      <c r="F213" s="5"/>
    </row>
    <row r="214" spans="2:6" x14ac:dyDescent="0.2">
      <c r="B214" s="5"/>
      <c r="E214" s="150"/>
      <c r="F214" s="5"/>
    </row>
    <row r="215" spans="2:6" x14ac:dyDescent="0.2">
      <c r="B215" s="5"/>
      <c r="E215" s="150"/>
      <c r="F215" s="5"/>
    </row>
    <row r="216" spans="2:6" x14ac:dyDescent="0.2">
      <c r="B216" s="5"/>
      <c r="E216" s="150"/>
      <c r="F216" s="5"/>
    </row>
    <row r="217" spans="2:6" x14ac:dyDescent="0.2">
      <c r="B217" s="5"/>
      <c r="E217" s="150"/>
      <c r="F217" s="5"/>
    </row>
    <row r="218" spans="2:6" x14ac:dyDescent="0.2">
      <c r="B218" s="5"/>
      <c r="E218" s="150"/>
      <c r="F218" s="5"/>
    </row>
    <row r="219" spans="2:6" x14ac:dyDescent="0.2">
      <c r="B219" s="5"/>
      <c r="E219" s="150"/>
      <c r="F219" s="5"/>
    </row>
    <row r="220" spans="2:6" x14ac:dyDescent="0.2">
      <c r="B220" s="5"/>
      <c r="E220" s="150"/>
      <c r="F220" s="5"/>
    </row>
    <row r="221" spans="2:6" x14ac:dyDescent="0.2">
      <c r="B221" s="5"/>
      <c r="E221" s="150"/>
      <c r="F221" s="5"/>
    </row>
    <row r="222" spans="2:6" x14ac:dyDescent="0.2">
      <c r="B222" s="5"/>
      <c r="E222" s="150"/>
      <c r="F222" s="5"/>
    </row>
    <row r="223" spans="2:6" x14ac:dyDescent="0.2">
      <c r="B223" s="5"/>
      <c r="E223" s="150"/>
      <c r="F223" s="5"/>
    </row>
    <row r="224" spans="2:6" x14ac:dyDescent="0.2">
      <c r="B224" s="5"/>
      <c r="E224" s="150"/>
      <c r="F224" s="5"/>
    </row>
    <row r="225" spans="2:6" x14ac:dyDescent="0.2">
      <c r="B225" s="5"/>
      <c r="E225" s="150"/>
      <c r="F225" s="5"/>
    </row>
    <row r="226" spans="2:6" x14ac:dyDescent="0.2">
      <c r="B226" s="5"/>
      <c r="E226" s="150"/>
      <c r="F226" s="5"/>
    </row>
    <row r="227" spans="2:6" x14ac:dyDescent="0.2">
      <c r="B227" s="5"/>
      <c r="E227" s="150"/>
      <c r="F227" s="5"/>
    </row>
    <row r="228" spans="2:6" x14ac:dyDescent="0.2">
      <c r="B228" s="5"/>
      <c r="E228" s="150"/>
      <c r="F228" s="5"/>
    </row>
    <row r="229" spans="2:6" x14ac:dyDescent="0.2">
      <c r="B229" s="5"/>
      <c r="E229" s="150"/>
      <c r="F229" s="5"/>
    </row>
    <row r="230" spans="2:6" x14ac:dyDescent="0.2">
      <c r="B230" s="5"/>
      <c r="E230" s="150"/>
      <c r="F230" s="5"/>
    </row>
    <row r="231" spans="2:6" x14ac:dyDescent="0.2">
      <c r="B231" s="5"/>
      <c r="E231" s="150"/>
      <c r="F231" s="5"/>
    </row>
    <row r="232" spans="2:6" x14ac:dyDescent="0.2">
      <c r="B232" s="5"/>
      <c r="E232" s="150"/>
      <c r="F232" s="5"/>
    </row>
    <row r="233" spans="2:6" x14ac:dyDescent="0.2">
      <c r="B233" s="5"/>
      <c r="E233" s="150"/>
      <c r="F233" s="5"/>
    </row>
    <row r="234" spans="2:6" x14ac:dyDescent="0.2">
      <c r="B234" s="5"/>
      <c r="E234" s="150"/>
      <c r="F234" s="5"/>
    </row>
    <row r="235" spans="2:6" x14ac:dyDescent="0.2">
      <c r="B235" s="5"/>
      <c r="E235" s="150"/>
      <c r="F235" s="5"/>
    </row>
    <row r="236" spans="2:6" x14ac:dyDescent="0.2">
      <c r="B236" s="5"/>
      <c r="E236" s="150"/>
      <c r="F236" s="5"/>
    </row>
    <row r="237" spans="2:6" x14ac:dyDescent="0.2">
      <c r="B237" s="5"/>
      <c r="E237" s="150"/>
      <c r="F237" s="5"/>
    </row>
    <row r="238" spans="2:6" x14ac:dyDescent="0.2">
      <c r="B238" s="5"/>
      <c r="E238" s="150"/>
      <c r="F238" s="5"/>
    </row>
    <row r="239" spans="2:6" x14ac:dyDescent="0.2">
      <c r="B239" s="5"/>
      <c r="E239" s="150"/>
      <c r="F239" s="5"/>
    </row>
    <row r="240" spans="2:6" x14ac:dyDescent="0.2">
      <c r="B240" s="5"/>
      <c r="E240" s="150"/>
      <c r="F240" s="5"/>
    </row>
    <row r="241" spans="2:6" x14ac:dyDescent="0.2">
      <c r="B241" s="5"/>
      <c r="E241" s="150"/>
      <c r="F241" s="5"/>
    </row>
    <row r="242" spans="2:6" x14ac:dyDescent="0.2">
      <c r="B242" s="5"/>
      <c r="E242" s="150"/>
      <c r="F242" s="5"/>
    </row>
    <row r="243" spans="2:6" x14ac:dyDescent="0.2">
      <c r="B243" s="5"/>
      <c r="E243" s="150"/>
      <c r="F243" s="5"/>
    </row>
    <row r="244" spans="2:6" x14ac:dyDescent="0.2">
      <c r="B244" s="5"/>
      <c r="E244" s="150"/>
      <c r="F244" s="5"/>
    </row>
    <row r="245" spans="2:6" x14ac:dyDescent="0.2">
      <c r="B245" s="5"/>
      <c r="E245" s="150"/>
      <c r="F245" s="5"/>
    </row>
    <row r="246" spans="2:6" x14ac:dyDescent="0.2">
      <c r="B246" s="5"/>
      <c r="E246" s="150"/>
      <c r="F246" s="5"/>
    </row>
    <row r="247" spans="2:6" x14ac:dyDescent="0.2">
      <c r="B247" s="5"/>
      <c r="E247" s="150"/>
      <c r="F247" s="5"/>
    </row>
    <row r="248" spans="2:6" x14ac:dyDescent="0.2">
      <c r="B248" s="5"/>
      <c r="E248" s="150"/>
      <c r="F248" s="5"/>
    </row>
    <row r="249" spans="2:6" x14ac:dyDescent="0.2">
      <c r="B249" s="5"/>
      <c r="E249" s="150"/>
      <c r="F249" s="5"/>
    </row>
    <row r="250" spans="2:6" x14ac:dyDescent="0.2">
      <c r="B250" s="5"/>
      <c r="E250" s="150"/>
      <c r="F250" s="5"/>
    </row>
    <row r="251" spans="2:6" x14ac:dyDescent="0.2">
      <c r="B251" s="5"/>
      <c r="E251" s="150"/>
      <c r="F251" s="5"/>
    </row>
    <row r="252" spans="2:6" x14ac:dyDescent="0.2">
      <c r="B252" s="5"/>
      <c r="E252" s="150"/>
      <c r="F252" s="5"/>
    </row>
    <row r="253" spans="2:6" x14ac:dyDescent="0.2">
      <c r="B253" s="5"/>
      <c r="E253" s="150"/>
      <c r="F253" s="5"/>
    </row>
    <row r="254" spans="2:6" x14ac:dyDescent="0.2">
      <c r="B254" s="5"/>
      <c r="E254" s="150"/>
      <c r="F254" s="5"/>
    </row>
    <row r="255" spans="2:6" x14ac:dyDescent="0.2">
      <c r="B255" s="5"/>
      <c r="E255" s="150"/>
      <c r="F255" s="5"/>
    </row>
    <row r="256" spans="2:6" x14ac:dyDescent="0.2">
      <c r="B256" s="5"/>
      <c r="E256" s="150"/>
      <c r="F256" s="5"/>
    </row>
    <row r="257" spans="2:6" x14ac:dyDescent="0.2">
      <c r="B257" s="5"/>
      <c r="E257" s="150"/>
      <c r="F257" s="5"/>
    </row>
    <row r="258" spans="2:6" x14ac:dyDescent="0.2">
      <c r="B258" s="5"/>
      <c r="E258" s="150"/>
      <c r="F258" s="5"/>
    </row>
    <row r="259" spans="2:6" x14ac:dyDescent="0.2">
      <c r="B259" s="5"/>
      <c r="E259" s="150"/>
      <c r="F259" s="5"/>
    </row>
    <row r="260" spans="2:6" x14ac:dyDescent="0.2">
      <c r="B260" s="5"/>
      <c r="E260" s="150"/>
      <c r="F260" s="5"/>
    </row>
    <row r="261" spans="2:6" x14ac:dyDescent="0.2">
      <c r="B261" s="5"/>
      <c r="E261" s="150"/>
      <c r="F261" s="5"/>
    </row>
    <row r="262" spans="2:6" x14ac:dyDescent="0.2">
      <c r="B262" s="5"/>
      <c r="E262" s="150"/>
      <c r="F262" s="5"/>
    </row>
    <row r="263" spans="2:6" x14ac:dyDescent="0.2">
      <c r="B263" s="5"/>
      <c r="E263" s="150"/>
      <c r="F263" s="5"/>
    </row>
    <row r="264" spans="2:6" x14ac:dyDescent="0.2">
      <c r="B264" s="5"/>
      <c r="E264" s="150"/>
      <c r="F264" s="5"/>
    </row>
    <row r="265" spans="2:6" x14ac:dyDescent="0.2">
      <c r="B265" s="5"/>
      <c r="E265" s="150"/>
      <c r="F265" s="5"/>
    </row>
    <row r="266" spans="2:6" x14ac:dyDescent="0.2">
      <c r="B266" s="5"/>
      <c r="E266" s="150"/>
      <c r="F266" s="5"/>
    </row>
    <row r="267" spans="2:6" x14ac:dyDescent="0.2">
      <c r="B267" s="5"/>
      <c r="E267" s="150"/>
      <c r="F267" s="5"/>
    </row>
    <row r="268" spans="2:6" x14ac:dyDescent="0.2">
      <c r="B268" s="5"/>
      <c r="E268" s="150"/>
      <c r="F268" s="5"/>
    </row>
    <row r="269" spans="2:6" x14ac:dyDescent="0.2">
      <c r="B269" s="5"/>
      <c r="E269" s="150"/>
      <c r="F269" s="5"/>
    </row>
    <row r="270" spans="2:6" x14ac:dyDescent="0.2">
      <c r="B270" s="5"/>
      <c r="E270" s="150"/>
      <c r="F270" s="5"/>
    </row>
    <row r="271" spans="2:6" x14ac:dyDescent="0.2">
      <c r="B271" s="5"/>
      <c r="E271" s="150"/>
      <c r="F271" s="5"/>
    </row>
    <row r="272" spans="2:6" x14ac:dyDescent="0.2">
      <c r="B272" s="5"/>
      <c r="E272" s="150"/>
      <c r="F272" s="5"/>
    </row>
    <row r="273" spans="2:6" x14ac:dyDescent="0.2">
      <c r="B273" s="5"/>
      <c r="E273" s="150"/>
      <c r="F273" s="5"/>
    </row>
    <row r="274" spans="2:6" x14ac:dyDescent="0.2">
      <c r="B274" s="5"/>
      <c r="E274" s="150"/>
      <c r="F274" s="5"/>
    </row>
    <row r="275" spans="2:6" x14ac:dyDescent="0.2">
      <c r="B275" s="5"/>
      <c r="E275" s="150"/>
      <c r="F275" s="5"/>
    </row>
    <row r="276" spans="2:6" x14ac:dyDescent="0.2">
      <c r="B276" s="5"/>
      <c r="E276" s="150"/>
      <c r="F276" s="5"/>
    </row>
    <row r="277" spans="2:6" x14ac:dyDescent="0.2">
      <c r="B277" s="5"/>
      <c r="E277" s="150"/>
      <c r="F277" s="5"/>
    </row>
    <row r="278" spans="2:6" x14ac:dyDescent="0.2">
      <c r="B278" s="5"/>
      <c r="E278" s="150"/>
      <c r="F278" s="5"/>
    </row>
    <row r="279" spans="2:6" x14ac:dyDescent="0.2">
      <c r="B279" s="5"/>
      <c r="E279" s="150"/>
      <c r="F279" s="5"/>
    </row>
    <row r="280" spans="2:6" x14ac:dyDescent="0.2">
      <c r="B280" s="5"/>
      <c r="E280" s="150"/>
      <c r="F280" s="5"/>
    </row>
    <row r="281" spans="2:6" x14ac:dyDescent="0.2">
      <c r="B281" s="5"/>
      <c r="E281" s="150"/>
      <c r="F281" s="5"/>
    </row>
    <row r="282" spans="2:6" x14ac:dyDescent="0.2">
      <c r="B282" s="5"/>
      <c r="E282" s="150"/>
      <c r="F282" s="5"/>
    </row>
    <row r="283" spans="2:6" x14ac:dyDescent="0.2">
      <c r="B283" s="5"/>
      <c r="E283" s="150"/>
      <c r="F283" s="5"/>
    </row>
    <row r="284" spans="2:6" x14ac:dyDescent="0.2">
      <c r="B284" s="5"/>
      <c r="E284" s="150"/>
      <c r="F284" s="5"/>
    </row>
    <row r="285" spans="2:6" x14ac:dyDescent="0.2">
      <c r="B285" s="5"/>
      <c r="E285" s="150"/>
      <c r="F285" s="5"/>
    </row>
    <row r="286" spans="2:6" x14ac:dyDescent="0.2">
      <c r="B286" s="5"/>
      <c r="E286" s="150"/>
      <c r="F286" s="5"/>
    </row>
    <row r="287" spans="2:6" x14ac:dyDescent="0.2">
      <c r="B287" s="5"/>
      <c r="E287" s="150"/>
      <c r="F287" s="5"/>
    </row>
    <row r="288" spans="2:6" x14ac:dyDescent="0.2">
      <c r="B288" s="5"/>
      <c r="E288" s="150"/>
      <c r="F288" s="5"/>
    </row>
    <row r="289" spans="2:6" x14ac:dyDescent="0.2">
      <c r="B289" s="5"/>
      <c r="E289" s="150"/>
      <c r="F289" s="5"/>
    </row>
    <row r="290" spans="2:6" x14ac:dyDescent="0.2">
      <c r="B290" s="5"/>
      <c r="E290" s="150"/>
      <c r="F290" s="5"/>
    </row>
    <row r="291" spans="2:6" x14ac:dyDescent="0.2">
      <c r="B291" s="5"/>
      <c r="E291" s="150"/>
      <c r="F291" s="5"/>
    </row>
    <row r="292" spans="2:6" x14ac:dyDescent="0.2">
      <c r="B292" s="5"/>
      <c r="E292" s="150"/>
      <c r="F292" s="5"/>
    </row>
    <row r="293" spans="2:6" x14ac:dyDescent="0.2">
      <c r="B293" s="5"/>
      <c r="E293" s="150"/>
      <c r="F293" s="5"/>
    </row>
    <row r="294" spans="2:6" x14ac:dyDescent="0.2">
      <c r="B294" s="5"/>
      <c r="E294" s="150"/>
      <c r="F294" s="5"/>
    </row>
    <row r="295" spans="2:6" x14ac:dyDescent="0.2">
      <c r="B295" s="5"/>
      <c r="E295" s="150"/>
      <c r="F295" s="5"/>
    </row>
    <row r="296" spans="2:6" x14ac:dyDescent="0.2">
      <c r="B296" s="5"/>
      <c r="E296" s="150"/>
      <c r="F296" s="5"/>
    </row>
    <row r="297" spans="2:6" x14ac:dyDescent="0.2">
      <c r="B297" s="5"/>
      <c r="E297" s="150"/>
      <c r="F297" s="5"/>
    </row>
    <row r="298" spans="2:6" x14ac:dyDescent="0.2">
      <c r="B298" s="5"/>
      <c r="E298" s="150"/>
      <c r="F298" s="5"/>
    </row>
    <row r="299" spans="2:6" x14ac:dyDescent="0.2">
      <c r="B299" s="5"/>
      <c r="E299" s="150"/>
      <c r="F299" s="5"/>
    </row>
    <row r="300" spans="2:6" x14ac:dyDescent="0.2">
      <c r="B300" s="5"/>
      <c r="E300" s="150"/>
      <c r="F300" s="5"/>
    </row>
    <row r="301" spans="2:6" x14ac:dyDescent="0.2">
      <c r="B301" s="5"/>
      <c r="E301" s="150"/>
      <c r="F301" s="5"/>
    </row>
    <row r="302" spans="2:6" x14ac:dyDescent="0.2">
      <c r="B302" s="5"/>
      <c r="E302" s="150"/>
      <c r="F302" s="5"/>
    </row>
    <row r="303" spans="2:6" x14ac:dyDescent="0.2">
      <c r="B303" s="5"/>
      <c r="E303" s="150"/>
      <c r="F303" s="5"/>
    </row>
    <row r="304" spans="2:6" x14ac:dyDescent="0.2">
      <c r="B304" s="5"/>
      <c r="E304" s="150"/>
      <c r="F304" s="5"/>
    </row>
    <row r="305" spans="2:6" x14ac:dyDescent="0.2">
      <c r="B305" s="5"/>
      <c r="E305" s="150"/>
      <c r="F305" s="5"/>
    </row>
    <row r="306" spans="2:6" x14ac:dyDescent="0.2">
      <c r="B306" s="5"/>
      <c r="E306" s="150"/>
      <c r="F306" s="5"/>
    </row>
    <row r="307" spans="2:6" x14ac:dyDescent="0.2">
      <c r="B307" s="5"/>
      <c r="E307" s="150"/>
      <c r="F307" s="5"/>
    </row>
    <row r="308" spans="2:6" x14ac:dyDescent="0.2">
      <c r="B308" s="5"/>
      <c r="E308" s="150"/>
      <c r="F308" s="5"/>
    </row>
    <row r="309" spans="2:6" x14ac:dyDescent="0.2">
      <c r="B309" s="5"/>
      <c r="E309" s="150"/>
      <c r="F309" s="5"/>
    </row>
    <row r="310" spans="2:6" x14ac:dyDescent="0.2">
      <c r="B310" s="5"/>
      <c r="E310" s="150"/>
      <c r="F310" s="5"/>
    </row>
    <row r="311" spans="2:6" x14ac:dyDescent="0.2">
      <c r="B311" s="5"/>
      <c r="E311" s="150"/>
      <c r="F311" s="5"/>
    </row>
    <row r="312" spans="2:6" x14ac:dyDescent="0.2">
      <c r="B312" s="5"/>
      <c r="E312" s="150"/>
      <c r="F312" s="5"/>
    </row>
    <row r="313" spans="2:6" x14ac:dyDescent="0.2">
      <c r="B313" s="5"/>
      <c r="E313" s="150"/>
      <c r="F313" s="5"/>
    </row>
    <row r="314" spans="2:6" x14ac:dyDescent="0.2">
      <c r="B314" s="5"/>
      <c r="E314" s="150"/>
      <c r="F314" s="5"/>
    </row>
    <row r="315" spans="2:6" x14ac:dyDescent="0.2">
      <c r="B315" s="5"/>
      <c r="E315" s="150"/>
      <c r="F315" s="5"/>
    </row>
    <row r="316" spans="2:6" x14ac:dyDescent="0.2">
      <c r="B316" s="5"/>
      <c r="E316" s="150"/>
      <c r="F316" s="5"/>
    </row>
    <row r="317" spans="2:6" x14ac:dyDescent="0.2">
      <c r="B317" s="5"/>
      <c r="E317" s="150"/>
      <c r="F317" s="5"/>
    </row>
    <row r="318" spans="2:6" x14ac:dyDescent="0.2">
      <c r="B318" s="5"/>
      <c r="E318" s="150"/>
      <c r="F318" s="5"/>
    </row>
    <row r="319" spans="2:6" x14ac:dyDescent="0.2">
      <c r="B319" s="5"/>
      <c r="E319" s="150"/>
      <c r="F319" s="5"/>
    </row>
    <row r="320" spans="2:6" x14ac:dyDescent="0.2">
      <c r="B320" s="5"/>
      <c r="E320" s="150"/>
      <c r="F320" s="5"/>
    </row>
    <row r="321" spans="2:6" x14ac:dyDescent="0.2">
      <c r="B321" s="5"/>
      <c r="E321" s="150"/>
      <c r="F321" s="5"/>
    </row>
    <row r="322" spans="2:6" x14ac:dyDescent="0.2">
      <c r="B322" s="5"/>
      <c r="E322" s="150"/>
      <c r="F322" s="5"/>
    </row>
    <row r="323" spans="2:6" x14ac:dyDescent="0.2">
      <c r="B323" s="5"/>
      <c r="E323" s="150"/>
      <c r="F323" s="5"/>
    </row>
    <row r="324" spans="2:6" x14ac:dyDescent="0.2">
      <c r="B324" s="5"/>
      <c r="E324" s="150"/>
      <c r="F324" s="5"/>
    </row>
    <row r="325" spans="2:6" x14ac:dyDescent="0.2">
      <c r="B325" s="5"/>
      <c r="E325" s="150"/>
      <c r="F325" s="5"/>
    </row>
    <row r="326" spans="2:6" x14ac:dyDescent="0.2">
      <c r="B326" s="5"/>
      <c r="E326" s="150"/>
      <c r="F326" s="5"/>
    </row>
    <row r="327" spans="2:6" x14ac:dyDescent="0.2">
      <c r="B327" s="5"/>
      <c r="E327" s="150"/>
      <c r="F327" s="5"/>
    </row>
    <row r="328" spans="2:6" x14ac:dyDescent="0.2">
      <c r="B328" s="5"/>
      <c r="E328" s="150"/>
      <c r="F328" s="5"/>
    </row>
    <row r="329" spans="2:6" x14ac:dyDescent="0.2">
      <c r="B329" s="5"/>
      <c r="E329" s="150"/>
      <c r="F329" s="5"/>
    </row>
    <row r="330" spans="2:6" x14ac:dyDescent="0.2">
      <c r="B330" s="5"/>
      <c r="E330" s="150"/>
      <c r="F330" s="5"/>
    </row>
    <row r="331" spans="2:6" x14ac:dyDescent="0.2">
      <c r="B331" s="5"/>
      <c r="E331" s="150"/>
      <c r="F331" s="5"/>
    </row>
    <row r="332" spans="2:6" x14ac:dyDescent="0.2">
      <c r="B332" s="5"/>
      <c r="E332" s="150"/>
      <c r="F332" s="5"/>
    </row>
    <row r="333" spans="2:6" x14ac:dyDescent="0.2">
      <c r="B333" s="5"/>
      <c r="E333" s="150"/>
      <c r="F333" s="5"/>
    </row>
    <row r="334" spans="2:6" x14ac:dyDescent="0.2">
      <c r="B334" s="5"/>
      <c r="E334" s="150"/>
      <c r="F334" s="5"/>
    </row>
    <row r="335" spans="2:6" x14ac:dyDescent="0.2">
      <c r="B335" s="5"/>
      <c r="E335" s="150"/>
      <c r="F335" s="5"/>
    </row>
    <row r="336" spans="2:6" x14ac:dyDescent="0.2">
      <c r="B336" s="5"/>
      <c r="E336" s="150"/>
      <c r="F336" s="5"/>
    </row>
    <row r="337" spans="2:6" x14ac:dyDescent="0.2">
      <c r="B337" s="5"/>
      <c r="E337" s="150"/>
      <c r="F337" s="5"/>
    </row>
    <row r="338" spans="2:6" x14ac:dyDescent="0.2">
      <c r="B338" s="5"/>
      <c r="E338" s="150"/>
      <c r="F338" s="5"/>
    </row>
    <row r="339" spans="2:6" x14ac:dyDescent="0.2">
      <c r="B339" s="5"/>
      <c r="E339" s="150"/>
      <c r="F339" s="5"/>
    </row>
    <row r="340" spans="2:6" x14ac:dyDescent="0.2">
      <c r="B340" s="5"/>
      <c r="E340" s="150"/>
      <c r="F340" s="5"/>
    </row>
    <row r="341" spans="2:6" x14ac:dyDescent="0.2">
      <c r="B341" s="5"/>
      <c r="E341" s="150"/>
      <c r="F341" s="5"/>
    </row>
    <row r="342" spans="2:6" x14ac:dyDescent="0.2">
      <c r="B342" s="5"/>
      <c r="E342" s="150"/>
      <c r="F342" s="5"/>
    </row>
    <row r="343" spans="2:6" x14ac:dyDescent="0.2">
      <c r="B343" s="5"/>
      <c r="E343" s="150"/>
      <c r="F343" s="5"/>
    </row>
    <row r="344" spans="2:6" x14ac:dyDescent="0.2">
      <c r="B344" s="5"/>
      <c r="E344" s="150"/>
      <c r="F344" s="5"/>
    </row>
    <row r="345" spans="2:6" x14ac:dyDescent="0.2">
      <c r="B345" s="5"/>
      <c r="E345" s="150"/>
      <c r="F345" s="5"/>
    </row>
    <row r="346" spans="2:6" x14ac:dyDescent="0.2">
      <c r="B346" s="5"/>
      <c r="E346" s="150"/>
      <c r="F346" s="5"/>
    </row>
    <row r="347" spans="2:6" x14ac:dyDescent="0.2">
      <c r="B347" s="5"/>
      <c r="E347" s="150"/>
      <c r="F347" s="5"/>
    </row>
    <row r="348" spans="2:6" x14ac:dyDescent="0.2">
      <c r="B348" s="5"/>
      <c r="E348" s="150"/>
      <c r="F348" s="5"/>
    </row>
    <row r="349" spans="2:6" x14ac:dyDescent="0.2">
      <c r="B349" s="5"/>
      <c r="E349" s="150"/>
      <c r="F349" s="5"/>
    </row>
    <row r="350" spans="2:6" x14ac:dyDescent="0.2">
      <c r="B350" s="5"/>
      <c r="E350" s="150"/>
      <c r="F350" s="5"/>
    </row>
    <row r="351" spans="2:6" x14ac:dyDescent="0.2">
      <c r="B351" s="5"/>
      <c r="E351" s="150"/>
      <c r="F351" s="5"/>
    </row>
    <row r="352" spans="2:6" x14ac:dyDescent="0.2">
      <c r="B352" s="5"/>
      <c r="F352" s="5"/>
    </row>
    <row r="353" spans="2:6" x14ac:dyDescent="0.2">
      <c r="B353" s="5"/>
      <c r="F353" s="5"/>
    </row>
    <row r="354" spans="2:6" x14ac:dyDescent="0.2">
      <c r="B354" s="5"/>
      <c r="F354" s="5"/>
    </row>
    <row r="355" spans="2:6" x14ac:dyDescent="0.2">
      <c r="B355" s="5"/>
      <c r="F355" s="5"/>
    </row>
    <row r="356" spans="2:6" x14ac:dyDescent="0.2">
      <c r="B356" s="5"/>
      <c r="F356" s="5"/>
    </row>
    <row r="357" spans="2:6" x14ac:dyDescent="0.2">
      <c r="B357" s="5"/>
      <c r="F357" s="5"/>
    </row>
    <row r="358" spans="2:6" x14ac:dyDescent="0.2">
      <c r="B358" s="5"/>
      <c r="F358" s="5"/>
    </row>
    <row r="359" spans="2:6" x14ac:dyDescent="0.2">
      <c r="B359" s="5"/>
      <c r="F359" s="5"/>
    </row>
    <row r="360" spans="2:6" x14ac:dyDescent="0.2">
      <c r="B360" s="5"/>
      <c r="F360" s="5"/>
    </row>
    <row r="361" spans="2:6" x14ac:dyDescent="0.2">
      <c r="B361" s="5"/>
      <c r="F361" s="5"/>
    </row>
    <row r="362" spans="2:6" x14ac:dyDescent="0.2">
      <c r="B362" s="5"/>
      <c r="F362" s="5"/>
    </row>
    <row r="363" spans="2:6" x14ac:dyDescent="0.2">
      <c r="B363" s="5"/>
      <c r="F363" s="5"/>
    </row>
    <row r="364" spans="2:6" x14ac:dyDescent="0.2">
      <c r="B364" s="5"/>
      <c r="F364" s="5"/>
    </row>
    <row r="365" spans="2:6" x14ac:dyDescent="0.2">
      <c r="B365" s="5"/>
      <c r="F365" s="5"/>
    </row>
    <row r="366" spans="2:6" x14ac:dyDescent="0.2">
      <c r="B366" s="5"/>
      <c r="F366" s="5"/>
    </row>
    <row r="367" spans="2:6" x14ac:dyDescent="0.2">
      <c r="B367" s="5"/>
      <c r="F367" s="5"/>
    </row>
    <row r="368" spans="2:6" x14ac:dyDescent="0.2">
      <c r="B368" s="5"/>
      <c r="F368" s="5"/>
    </row>
    <row r="369" spans="2:6" x14ac:dyDescent="0.2">
      <c r="B369" s="5"/>
      <c r="F369" s="5"/>
    </row>
    <row r="370" spans="2:6" x14ac:dyDescent="0.2">
      <c r="B370" s="5"/>
      <c r="F370" s="5"/>
    </row>
    <row r="371" spans="2:6" x14ac:dyDescent="0.2">
      <c r="B371" s="5"/>
      <c r="F371" s="5"/>
    </row>
    <row r="372" spans="2:6" x14ac:dyDescent="0.2">
      <c r="B372" s="5"/>
      <c r="F372" s="5"/>
    </row>
    <row r="373" spans="2:6" x14ac:dyDescent="0.2">
      <c r="B373" s="5"/>
      <c r="F373" s="5"/>
    </row>
    <row r="374" spans="2:6" x14ac:dyDescent="0.2">
      <c r="B374" s="5"/>
      <c r="F374" s="5"/>
    </row>
    <row r="375" spans="2:6" x14ac:dyDescent="0.2">
      <c r="B375" s="5"/>
      <c r="F375" s="5"/>
    </row>
    <row r="376" spans="2:6" x14ac:dyDescent="0.2">
      <c r="B376" s="5"/>
      <c r="F376" s="5"/>
    </row>
    <row r="377" spans="2:6" x14ac:dyDescent="0.2">
      <c r="B377" s="5"/>
      <c r="F377" s="5"/>
    </row>
    <row r="378" spans="2:6" x14ac:dyDescent="0.2">
      <c r="B378" s="5"/>
      <c r="F378" s="5"/>
    </row>
    <row r="379" spans="2:6" x14ac:dyDescent="0.2">
      <c r="B379" s="5"/>
      <c r="F379" s="5"/>
    </row>
    <row r="380" spans="2:6" x14ac:dyDescent="0.2">
      <c r="B380" s="5"/>
      <c r="F380" s="5"/>
    </row>
    <row r="381" spans="2:6" x14ac:dyDescent="0.2">
      <c r="B381" s="5"/>
      <c r="F381" s="5"/>
    </row>
    <row r="382" spans="2:6" x14ac:dyDescent="0.2">
      <c r="B382" s="5"/>
      <c r="F382" s="5"/>
    </row>
    <row r="383" spans="2:6" x14ac:dyDescent="0.2">
      <c r="B383" s="5"/>
      <c r="F383" s="5"/>
    </row>
    <row r="384" spans="2:6" x14ac:dyDescent="0.2">
      <c r="B384" s="5"/>
      <c r="F384" s="5"/>
    </row>
    <row r="385" spans="2:6" x14ac:dyDescent="0.2">
      <c r="B385" s="5"/>
      <c r="F385" s="5"/>
    </row>
    <row r="386" spans="2:6" x14ac:dyDescent="0.2">
      <c r="B386" s="5"/>
      <c r="F386" s="5"/>
    </row>
    <row r="387" spans="2:6" x14ac:dyDescent="0.2">
      <c r="B387" s="5"/>
      <c r="F387" s="5"/>
    </row>
    <row r="388" spans="2:6" x14ac:dyDescent="0.2">
      <c r="B388" s="5"/>
      <c r="F388" s="5"/>
    </row>
    <row r="389" spans="2:6" x14ac:dyDescent="0.2">
      <c r="B389" s="5"/>
      <c r="F389" s="5"/>
    </row>
    <row r="390" spans="2:6" x14ac:dyDescent="0.2">
      <c r="B390" s="5"/>
      <c r="F390" s="5"/>
    </row>
    <row r="391" spans="2:6" x14ac:dyDescent="0.2">
      <c r="B391" s="5"/>
      <c r="F391" s="5"/>
    </row>
    <row r="392" spans="2:6" x14ac:dyDescent="0.2">
      <c r="B392" s="5"/>
      <c r="F392" s="5"/>
    </row>
    <row r="393" spans="2:6" x14ac:dyDescent="0.2">
      <c r="B393" s="5"/>
      <c r="F393" s="5"/>
    </row>
    <row r="394" spans="2:6" x14ac:dyDescent="0.2">
      <c r="B394" s="5"/>
      <c r="F394" s="5"/>
    </row>
    <row r="395" spans="2:6" x14ac:dyDescent="0.2">
      <c r="B395" s="5"/>
      <c r="F395" s="5"/>
    </row>
    <row r="396" spans="2:6" x14ac:dyDescent="0.2">
      <c r="B396" s="5"/>
      <c r="F396" s="5"/>
    </row>
    <row r="397" spans="2:6" x14ac:dyDescent="0.2">
      <c r="B397" s="5"/>
      <c r="F397" s="5"/>
    </row>
    <row r="398" spans="2:6" x14ac:dyDescent="0.2">
      <c r="B398" s="5"/>
      <c r="F398" s="5"/>
    </row>
    <row r="399" spans="2:6" x14ac:dyDescent="0.2">
      <c r="B399" s="5"/>
      <c r="F399" s="5"/>
    </row>
    <row r="400" spans="2:6" x14ac:dyDescent="0.2">
      <c r="B400" s="5"/>
      <c r="F400" s="5"/>
    </row>
    <row r="401" spans="2:6" x14ac:dyDescent="0.2">
      <c r="B401" s="5"/>
      <c r="F401" s="5"/>
    </row>
    <row r="402" spans="2:6" x14ac:dyDescent="0.2">
      <c r="B402" s="5"/>
      <c r="F402" s="5"/>
    </row>
    <row r="403" spans="2:6" x14ac:dyDescent="0.2">
      <c r="B403" s="5"/>
      <c r="F403" s="5"/>
    </row>
    <row r="404" spans="2:6" x14ac:dyDescent="0.2">
      <c r="B404" s="5"/>
      <c r="F404" s="5"/>
    </row>
    <row r="405" spans="2:6" x14ac:dyDescent="0.2">
      <c r="B405" s="5"/>
      <c r="F405" s="5"/>
    </row>
    <row r="406" spans="2:6" x14ac:dyDescent="0.2">
      <c r="B406" s="5"/>
      <c r="F406" s="5"/>
    </row>
    <row r="407" spans="2:6" x14ac:dyDescent="0.2">
      <c r="B407" s="5"/>
      <c r="F407" s="5"/>
    </row>
    <row r="408" spans="2:6" x14ac:dyDescent="0.2">
      <c r="B408" s="5"/>
      <c r="F408" s="5"/>
    </row>
    <row r="409" spans="2:6" x14ac:dyDescent="0.2">
      <c r="B409" s="5"/>
      <c r="F409" s="5"/>
    </row>
    <row r="410" spans="2:6" x14ac:dyDescent="0.2">
      <c r="B410" s="5"/>
      <c r="F410" s="5"/>
    </row>
    <row r="411" spans="2:6" x14ac:dyDescent="0.2">
      <c r="B411" s="5"/>
      <c r="F411" s="5"/>
    </row>
    <row r="412" spans="2:6" x14ac:dyDescent="0.2">
      <c r="B412" s="5"/>
      <c r="F412" s="5"/>
    </row>
    <row r="413" spans="2:6" x14ac:dyDescent="0.2">
      <c r="B413" s="5"/>
      <c r="F413" s="5"/>
    </row>
    <row r="414" spans="2:6" x14ac:dyDescent="0.2">
      <c r="B414" s="5"/>
      <c r="F414" s="5"/>
    </row>
    <row r="415" spans="2:6" x14ac:dyDescent="0.2">
      <c r="B415" s="5"/>
      <c r="F415" s="5"/>
    </row>
    <row r="416" spans="2:6" x14ac:dyDescent="0.2">
      <c r="B416" s="5"/>
      <c r="F416" s="5"/>
    </row>
    <row r="417" spans="2:6" x14ac:dyDescent="0.2">
      <c r="B417" s="5"/>
      <c r="F417" s="5"/>
    </row>
    <row r="418" spans="2:6" x14ac:dyDescent="0.2">
      <c r="B418" s="5"/>
      <c r="F418" s="5"/>
    </row>
    <row r="419" spans="2:6" x14ac:dyDescent="0.2">
      <c r="B419" s="5"/>
      <c r="F419" s="5"/>
    </row>
    <row r="420" spans="2:6" x14ac:dyDescent="0.2">
      <c r="B420" s="5"/>
      <c r="F420" s="5"/>
    </row>
    <row r="421" spans="2:6" x14ac:dyDescent="0.2">
      <c r="B421" s="5"/>
      <c r="F421" s="5"/>
    </row>
    <row r="422" spans="2:6" x14ac:dyDescent="0.2">
      <c r="B422" s="5"/>
      <c r="F422" s="5"/>
    </row>
    <row r="423" spans="2:6" x14ac:dyDescent="0.2">
      <c r="B423" s="5"/>
      <c r="F423" s="5"/>
    </row>
    <row r="424" spans="2:6" x14ac:dyDescent="0.2">
      <c r="B424" s="5"/>
      <c r="F424" s="5"/>
    </row>
    <row r="425" spans="2:6" x14ac:dyDescent="0.2">
      <c r="B425" s="5"/>
      <c r="F425" s="5"/>
    </row>
    <row r="426" spans="2:6" x14ac:dyDescent="0.2">
      <c r="B426" s="5"/>
      <c r="F426" s="5"/>
    </row>
    <row r="427" spans="2:6" x14ac:dyDescent="0.2">
      <c r="B427" s="5"/>
      <c r="F427" s="5"/>
    </row>
    <row r="428" spans="2:6" x14ac:dyDescent="0.2">
      <c r="B428" s="5"/>
      <c r="F428" s="5"/>
    </row>
    <row r="429" spans="2:6" x14ac:dyDescent="0.2">
      <c r="B429" s="5"/>
      <c r="F429" s="5"/>
    </row>
    <row r="430" spans="2:6" x14ac:dyDescent="0.2">
      <c r="B430" s="5"/>
      <c r="F430" s="5"/>
    </row>
    <row r="431" spans="2:6" x14ac:dyDescent="0.2">
      <c r="B431" s="5"/>
      <c r="F431" s="5"/>
    </row>
    <row r="432" spans="2:6" x14ac:dyDescent="0.2">
      <c r="B432" s="5"/>
      <c r="F432" s="5"/>
    </row>
    <row r="433" spans="2:6" x14ac:dyDescent="0.2">
      <c r="B433" s="5"/>
      <c r="F433" s="5"/>
    </row>
    <row r="434" spans="2:6" x14ac:dyDescent="0.2">
      <c r="B434" s="5"/>
      <c r="F434" s="5"/>
    </row>
    <row r="435" spans="2:6" x14ac:dyDescent="0.2">
      <c r="B435" s="5"/>
      <c r="F435" s="5"/>
    </row>
    <row r="436" spans="2:6" x14ac:dyDescent="0.2">
      <c r="B436" s="5"/>
      <c r="F436" s="5"/>
    </row>
    <row r="437" spans="2:6" x14ac:dyDescent="0.2">
      <c r="B437" s="5"/>
      <c r="F437" s="5"/>
    </row>
    <row r="438" spans="2:6" x14ac:dyDescent="0.2">
      <c r="B438" s="5"/>
      <c r="F438" s="5"/>
    </row>
    <row r="439" spans="2:6" x14ac:dyDescent="0.2">
      <c r="B439" s="5"/>
      <c r="F439" s="5"/>
    </row>
    <row r="440" spans="2:6" x14ac:dyDescent="0.2">
      <c r="B440" s="5"/>
      <c r="F440" s="5"/>
    </row>
    <row r="441" spans="2:6" x14ac:dyDescent="0.2">
      <c r="B441" s="5"/>
      <c r="F441" s="5"/>
    </row>
    <row r="442" spans="2:6" x14ac:dyDescent="0.2">
      <c r="B442" s="5"/>
      <c r="F442" s="5"/>
    </row>
    <row r="443" spans="2:6" x14ac:dyDescent="0.2">
      <c r="B443" s="5"/>
      <c r="F443" s="5"/>
    </row>
    <row r="444" spans="2:6" x14ac:dyDescent="0.2">
      <c r="B444" s="5"/>
      <c r="F444" s="5"/>
    </row>
    <row r="445" spans="2:6" x14ac:dyDescent="0.2">
      <c r="B445" s="5"/>
      <c r="F445" s="5"/>
    </row>
    <row r="446" spans="2:6" x14ac:dyDescent="0.2">
      <c r="B446" s="5"/>
      <c r="F446" s="5"/>
    </row>
    <row r="447" spans="2:6" x14ac:dyDescent="0.2">
      <c r="B447" s="5"/>
      <c r="F447" s="5"/>
    </row>
    <row r="448" spans="2:6" x14ac:dyDescent="0.2">
      <c r="B448" s="5"/>
      <c r="F448" s="5"/>
    </row>
    <row r="449" spans="2:6" x14ac:dyDescent="0.2">
      <c r="B449" s="5"/>
      <c r="F449" s="5"/>
    </row>
    <row r="450" spans="2:6" x14ac:dyDescent="0.2">
      <c r="B450" s="5"/>
      <c r="F450" s="5"/>
    </row>
    <row r="451" spans="2:6" x14ac:dyDescent="0.2">
      <c r="B451" s="5"/>
      <c r="F451" s="5"/>
    </row>
    <row r="452" spans="2:6" x14ac:dyDescent="0.2">
      <c r="B452" s="5"/>
      <c r="F452" s="5"/>
    </row>
    <row r="453" spans="2:6" x14ac:dyDescent="0.2">
      <c r="B453" s="5"/>
      <c r="F453" s="5"/>
    </row>
    <row r="454" spans="2:6" x14ac:dyDescent="0.2">
      <c r="B454" s="5"/>
      <c r="F454" s="5"/>
    </row>
    <row r="455" spans="2:6" x14ac:dyDescent="0.2">
      <c r="B455" s="5"/>
      <c r="F455" s="5"/>
    </row>
    <row r="456" spans="2:6" x14ac:dyDescent="0.2">
      <c r="B456" s="5"/>
      <c r="F456" s="5"/>
    </row>
    <row r="457" spans="2:6" x14ac:dyDescent="0.2">
      <c r="B457" s="5"/>
      <c r="F457" s="5"/>
    </row>
    <row r="458" spans="2:6" x14ac:dyDescent="0.2">
      <c r="B458" s="5"/>
      <c r="F458" s="5"/>
    </row>
    <row r="459" spans="2:6" x14ac:dyDescent="0.2">
      <c r="B459" s="5"/>
      <c r="F459" s="5"/>
    </row>
    <row r="460" spans="2:6" x14ac:dyDescent="0.2">
      <c r="B460" s="5"/>
      <c r="F460" s="5"/>
    </row>
    <row r="461" spans="2:6" x14ac:dyDescent="0.2">
      <c r="B461" s="5"/>
      <c r="F461" s="5"/>
    </row>
    <row r="462" spans="2:6" x14ac:dyDescent="0.2">
      <c r="B462" s="5"/>
      <c r="F462" s="5"/>
    </row>
    <row r="463" spans="2:6" x14ac:dyDescent="0.2">
      <c r="B463" s="5"/>
      <c r="F463" s="5"/>
    </row>
    <row r="464" spans="2:6" x14ac:dyDescent="0.2">
      <c r="B464" s="5"/>
      <c r="F464" s="5"/>
    </row>
    <row r="465" spans="2:6" x14ac:dyDescent="0.2">
      <c r="B465" s="5"/>
      <c r="F465" s="5"/>
    </row>
    <row r="466" spans="2:6" x14ac:dyDescent="0.2">
      <c r="B466" s="5"/>
      <c r="F466" s="5"/>
    </row>
    <row r="467" spans="2:6" x14ac:dyDescent="0.2">
      <c r="B467" s="5"/>
      <c r="F467" s="5"/>
    </row>
    <row r="468" spans="2:6" x14ac:dyDescent="0.2">
      <c r="B468" s="5"/>
      <c r="F468" s="5"/>
    </row>
    <row r="469" spans="2:6" x14ac:dyDescent="0.2">
      <c r="B469" s="5"/>
      <c r="F469" s="5"/>
    </row>
    <row r="470" spans="2:6" x14ac:dyDescent="0.2">
      <c r="B470" s="5"/>
      <c r="F470" s="5"/>
    </row>
    <row r="471" spans="2:6" x14ac:dyDescent="0.2">
      <c r="B471" s="5"/>
      <c r="F471" s="5"/>
    </row>
    <row r="472" spans="2:6" x14ac:dyDescent="0.2">
      <c r="B472" s="5"/>
      <c r="F472" s="5"/>
    </row>
    <row r="473" spans="2:6" x14ac:dyDescent="0.2">
      <c r="B473" s="5"/>
      <c r="F473" s="5"/>
    </row>
    <row r="474" spans="2:6" x14ac:dyDescent="0.2">
      <c r="B474" s="5"/>
      <c r="F474" s="5"/>
    </row>
    <row r="475" spans="2:6" x14ac:dyDescent="0.2">
      <c r="B475" s="5"/>
      <c r="F475" s="5"/>
    </row>
    <row r="476" spans="2:6" x14ac:dyDescent="0.2">
      <c r="B476" s="5"/>
      <c r="F476" s="5"/>
    </row>
    <row r="477" spans="2:6" x14ac:dyDescent="0.2">
      <c r="B477" s="5"/>
      <c r="F477" s="5"/>
    </row>
    <row r="478" spans="2:6" x14ac:dyDescent="0.2">
      <c r="B478" s="5"/>
      <c r="F478" s="5"/>
    </row>
    <row r="479" spans="2:6" x14ac:dyDescent="0.2">
      <c r="B479" s="5"/>
      <c r="F479" s="5"/>
    </row>
    <row r="480" spans="2:6" x14ac:dyDescent="0.2">
      <c r="B480" s="5"/>
      <c r="F480" s="5"/>
    </row>
    <row r="481" spans="2:6" x14ac:dyDescent="0.2">
      <c r="B481" s="5"/>
      <c r="F481" s="5"/>
    </row>
    <row r="482" spans="2:6" x14ac:dyDescent="0.2">
      <c r="B482" s="5"/>
      <c r="F482" s="5"/>
    </row>
    <row r="483" spans="2:6" x14ac:dyDescent="0.2">
      <c r="B483" s="5"/>
      <c r="F483" s="5"/>
    </row>
    <row r="484" spans="2:6" x14ac:dyDescent="0.2">
      <c r="B484" s="5"/>
      <c r="F484" s="5"/>
    </row>
    <row r="485" spans="2:6" x14ac:dyDescent="0.2">
      <c r="B485" s="5"/>
      <c r="F485" s="5"/>
    </row>
    <row r="486" spans="2:6" x14ac:dyDescent="0.2">
      <c r="B486" s="5"/>
      <c r="F486" s="5"/>
    </row>
    <row r="487" spans="2:6" x14ac:dyDescent="0.2">
      <c r="B487" s="5"/>
      <c r="F487" s="5"/>
    </row>
    <row r="488" spans="2:6" x14ac:dyDescent="0.2">
      <c r="B488" s="5"/>
      <c r="F488" s="5"/>
    </row>
    <row r="489" spans="2:6" x14ac:dyDescent="0.2">
      <c r="B489" s="5"/>
      <c r="F489" s="5"/>
    </row>
    <row r="490" spans="2:6" x14ac:dyDescent="0.2">
      <c r="B490" s="5"/>
      <c r="F490" s="5"/>
    </row>
    <row r="491" spans="2:6" x14ac:dyDescent="0.2">
      <c r="B491" s="5"/>
      <c r="F491" s="5"/>
    </row>
    <row r="492" spans="2:6" x14ac:dyDescent="0.2">
      <c r="B492" s="5"/>
      <c r="F492" s="5"/>
    </row>
    <row r="493" spans="2:6" x14ac:dyDescent="0.2">
      <c r="B493" s="5"/>
      <c r="F493" s="5"/>
    </row>
    <row r="494" spans="2:6" x14ac:dyDescent="0.2">
      <c r="B494" s="5"/>
      <c r="F494" s="5"/>
    </row>
    <row r="495" spans="2:6" x14ac:dyDescent="0.2">
      <c r="B495" s="5"/>
      <c r="F495" s="5"/>
    </row>
    <row r="496" spans="2:6" x14ac:dyDescent="0.2">
      <c r="B496" s="5"/>
      <c r="F496" s="5"/>
    </row>
    <row r="497" spans="2:6" x14ac:dyDescent="0.2">
      <c r="B497" s="5"/>
      <c r="F497" s="5"/>
    </row>
    <row r="498" spans="2:6" x14ac:dyDescent="0.2">
      <c r="B498" s="5"/>
      <c r="F498" s="5"/>
    </row>
    <row r="499" spans="2:6" x14ac:dyDescent="0.2">
      <c r="B499" s="5"/>
      <c r="F499" s="5"/>
    </row>
    <row r="500" spans="2:6" x14ac:dyDescent="0.2">
      <c r="B500" s="5"/>
      <c r="F500" s="5"/>
    </row>
    <row r="501" spans="2:6" x14ac:dyDescent="0.2">
      <c r="B501" s="5"/>
      <c r="F501" s="5"/>
    </row>
    <row r="502" spans="2:6" x14ac:dyDescent="0.2">
      <c r="B502" s="5"/>
      <c r="F502" s="5"/>
    </row>
    <row r="503" spans="2:6" x14ac:dyDescent="0.2">
      <c r="B503" s="5"/>
      <c r="F503" s="5"/>
    </row>
    <row r="504" spans="2:6" x14ac:dyDescent="0.2">
      <c r="B504" s="5"/>
      <c r="F504" s="5"/>
    </row>
    <row r="505" spans="2:6" x14ac:dyDescent="0.2">
      <c r="B505" s="5"/>
      <c r="F505" s="5"/>
    </row>
    <row r="506" spans="2:6" x14ac:dyDescent="0.2">
      <c r="B506" s="5"/>
      <c r="F506" s="5"/>
    </row>
    <row r="507" spans="2:6" x14ac:dyDescent="0.2">
      <c r="B507" s="5"/>
      <c r="F507" s="5"/>
    </row>
    <row r="508" spans="2:6" x14ac:dyDescent="0.2">
      <c r="B508" s="5"/>
      <c r="F508" s="5"/>
    </row>
    <row r="509" spans="2:6" x14ac:dyDescent="0.2">
      <c r="B509" s="5"/>
      <c r="F509" s="5"/>
    </row>
    <row r="510" spans="2:6" x14ac:dyDescent="0.2">
      <c r="B510" s="5"/>
      <c r="F510" s="5"/>
    </row>
    <row r="511" spans="2:6" x14ac:dyDescent="0.2">
      <c r="B511" s="5"/>
      <c r="F511" s="5"/>
    </row>
    <row r="512" spans="2:6" x14ac:dyDescent="0.2">
      <c r="B512" s="5"/>
      <c r="F512" s="5"/>
    </row>
    <row r="513" spans="2:6" x14ac:dyDescent="0.2">
      <c r="B513" s="5"/>
      <c r="F513" s="5"/>
    </row>
    <row r="514" spans="2:6" x14ac:dyDescent="0.2">
      <c r="B514" s="5"/>
      <c r="F514" s="5"/>
    </row>
    <row r="515" spans="2:6" x14ac:dyDescent="0.2">
      <c r="B515" s="5"/>
      <c r="F515" s="5"/>
    </row>
    <row r="516" spans="2:6" x14ac:dyDescent="0.2">
      <c r="B516" s="5"/>
      <c r="F516" s="5"/>
    </row>
    <row r="517" spans="2:6" x14ac:dyDescent="0.2">
      <c r="B517" s="5"/>
      <c r="F517" s="5"/>
    </row>
    <row r="518" spans="2:6" x14ac:dyDescent="0.2">
      <c r="B518" s="5"/>
      <c r="F518" s="5"/>
    </row>
    <row r="519" spans="2:6" x14ac:dyDescent="0.2">
      <c r="B519" s="5"/>
      <c r="F519" s="5"/>
    </row>
    <row r="520" spans="2:6" x14ac:dyDescent="0.2">
      <c r="B520" s="5"/>
      <c r="F520" s="5"/>
    </row>
    <row r="521" spans="2:6" x14ac:dyDescent="0.2">
      <c r="B521" s="5"/>
      <c r="F521" s="5"/>
    </row>
    <row r="522" spans="2:6" x14ac:dyDescent="0.2">
      <c r="B522" s="5"/>
      <c r="F522" s="5"/>
    </row>
    <row r="523" spans="2:6" x14ac:dyDescent="0.2">
      <c r="B523" s="5"/>
      <c r="F523" s="5"/>
    </row>
    <row r="524" spans="2:6" x14ac:dyDescent="0.2">
      <c r="B524" s="5"/>
      <c r="F524" s="5"/>
    </row>
    <row r="525" spans="2:6" x14ac:dyDescent="0.2">
      <c r="B525" s="5"/>
      <c r="F525" s="5"/>
    </row>
    <row r="526" spans="2:6" x14ac:dyDescent="0.2">
      <c r="B526" s="5"/>
      <c r="F526" s="5"/>
    </row>
    <row r="527" spans="2:6" x14ac:dyDescent="0.2">
      <c r="B527" s="5"/>
      <c r="F527" s="5"/>
    </row>
    <row r="528" spans="2:6" x14ac:dyDescent="0.2">
      <c r="B528" s="5"/>
      <c r="F528" s="5"/>
    </row>
    <row r="529" spans="2:6" x14ac:dyDescent="0.2">
      <c r="B529" s="5"/>
      <c r="F529" s="5"/>
    </row>
    <row r="530" spans="2:6" x14ac:dyDescent="0.2">
      <c r="B530" s="5"/>
      <c r="F530" s="5"/>
    </row>
    <row r="531" spans="2:6" x14ac:dyDescent="0.2">
      <c r="B531" s="5"/>
      <c r="F531" s="5"/>
    </row>
    <row r="532" spans="2:6" x14ac:dyDescent="0.2">
      <c r="B532" s="5"/>
      <c r="F532" s="5"/>
    </row>
    <row r="533" spans="2:6" x14ac:dyDescent="0.2">
      <c r="B533" s="5"/>
      <c r="F533" s="5"/>
    </row>
    <row r="534" spans="2:6" x14ac:dyDescent="0.2">
      <c r="B534" s="5"/>
      <c r="F534" s="5"/>
    </row>
    <row r="535" spans="2:6" x14ac:dyDescent="0.2">
      <c r="B535" s="5"/>
      <c r="F535" s="5"/>
    </row>
    <row r="536" spans="2:6" x14ac:dyDescent="0.2">
      <c r="B536" s="5"/>
      <c r="F536" s="5"/>
    </row>
    <row r="537" spans="2:6" x14ac:dyDescent="0.2">
      <c r="B537" s="5"/>
      <c r="F537" s="5"/>
    </row>
    <row r="538" spans="2:6" x14ac:dyDescent="0.2">
      <c r="B538" s="5"/>
      <c r="F538" s="5"/>
    </row>
    <row r="539" spans="2:6" x14ac:dyDescent="0.2">
      <c r="B539" s="5"/>
      <c r="F539" s="5"/>
    </row>
    <row r="540" spans="2:6" x14ac:dyDescent="0.2">
      <c r="B540" s="5"/>
      <c r="F540" s="5"/>
    </row>
    <row r="541" spans="2:6" x14ac:dyDescent="0.2">
      <c r="B541" s="5"/>
      <c r="F541" s="5"/>
    </row>
    <row r="542" spans="2:6" x14ac:dyDescent="0.2">
      <c r="B542" s="5"/>
      <c r="F542" s="5"/>
    </row>
    <row r="543" spans="2:6" x14ac:dyDescent="0.2">
      <c r="B543" s="5"/>
      <c r="F543" s="5"/>
    </row>
    <row r="544" spans="2:6" x14ac:dyDescent="0.2">
      <c r="B544" s="5"/>
      <c r="F544" s="5"/>
    </row>
    <row r="545" spans="2:6" x14ac:dyDescent="0.2">
      <c r="B545" s="5"/>
      <c r="F545" s="5"/>
    </row>
    <row r="546" spans="2:6" x14ac:dyDescent="0.2">
      <c r="B546" s="5"/>
      <c r="F546" s="5"/>
    </row>
    <row r="547" spans="2:6" x14ac:dyDescent="0.2">
      <c r="B547" s="5"/>
      <c r="F547" s="5"/>
    </row>
    <row r="548" spans="2:6" x14ac:dyDescent="0.2">
      <c r="B548" s="5"/>
      <c r="F548" s="5"/>
    </row>
    <row r="549" spans="2:6" x14ac:dyDescent="0.2">
      <c r="B549" s="5"/>
      <c r="F549" s="5"/>
    </row>
    <row r="550" spans="2:6" x14ac:dyDescent="0.2">
      <c r="B550" s="5"/>
      <c r="F550" s="5"/>
    </row>
    <row r="551" spans="2:6" x14ac:dyDescent="0.2">
      <c r="B551" s="5"/>
      <c r="F551" s="5"/>
    </row>
    <row r="552" spans="2:6" x14ac:dyDescent="0.2">
      <c r="B552" s="5"/>
      <c r="F552" s="5"/>
    </row>
    <row r="553" spans="2:6" x14ac:dyDescent="0.2">
      <c r="B553" s="5"/>
      <c r="F553" s="5"/>
    </row>
    <row r="554" spans="2:6" x14ac:dyDescent="0.2">
      <c r="B554" s="5"/>
      <c r="F554" s="5"/>
    </row>
    <row r="555" spans="2:6" x14ac:dyDescent="0.2">
      <c r="B555" s="5"/>
      <c r="F555" s="5"/>
    </row>
    <row r="556" spans="2:6" x14ac:dyDescent="0.2">
      <c r="B556" s="5"/>
      <c r="F556" s="5"/>
    </row>
    <row r="557" spans="2:6" x14ac:dyDescent="0.2">
      <c r="B557" s="5"/>
      <c r="F557" s="5"/>
    </row>
    <row r="558" spans="2:6" x14ac:dyDescent="0.2">
      <c r="B558" s="5"/>
      <c r="F558" s="5"/>
    </row>
    <row r="559" spans="2:6" x14ac:dyDescent="0.2">
      <c r="B559" s="5"/>
      <c r="F559" s="5"/>
    </row>
    <row r="560" spans="2:6" x14ac:dyDescent="0.2">
      <c r="B560" s="5"/>
      <c r="F560" s="5"/>
    </row>
    <row r="561" spans="2:6" x14ac:dyDescent="0.2">
      <c r="B561" s="5"/>
      <c r="F561" s="5"/>
    </row>
    <row r="562" spans="2:6" x14ac:dyDescent="0.2">
      <c r="B562" s="5"/>
      <c r="F562" s="5"/>
    </row>
    <row r="563" spans="2:6" x14ac:dyDescent="0.2">
      <c r="B563" s="5"/>
      <c r="F563" s="5"/>
    </row>
    <row r="564" spans="2:6" x14ac:dyDescent="0.2">
      <c r="B564" s="5"/>
      <c r="F564" s="5"/>
    </row>
    <row r="565" spans="2:6" x14ac:dyDescent="0.2">
      <c r="B565" s="5"/>
      <c r="F565" s="5"/>
    </row>
    <row r="566" spans="2:6" x14ac:dyDescent="0.2">
      <c r="B566" s="5"/>
      <c r="F566" s="5"/>
    </row>
    <row r="567" spans="2:6" x14ac:dyDescent="0.2">
      <c r="B567" s="5"/>
      <c r="F567" s="5"/>
    </row>
    <row r="568" spans="2:6" x14ac:dyDescent="0.2">
      <c r="B568" s="5"/>
      <c r="F568" s="5"/>
    </row>
    <row r="569" spans="2:6" x14ac:dyDescent="0.2">
      <c r="B569" s="5"/>
      <c r="F569" s="5"/>
    </row>
    <row r="570" spans="2:6" x14ac:dyDescent="0.2">
      <c r="B570" s="5"/>
      <c r="F570" s="5"/>
    </row>
    <row r="571" spans="2:6" x14ac:dyDescent="0.2">
      <c r="B571" s="5"/>
      <c r="F571" s="5"/>
    </row>
    <row r="572" spans="2:6" x14ac:dyDescent="0.2">
      <c r="B572" s="5"/>
      <c r="F572" s="5"/>
    </row>
    <row r="573" spans="2:6" x14ac:dyDescent="0.2">
      <c r="B573" s="5"/>
      <c r="F573" s="5"/>
    </row>
    <row r="574" spans="2:6" x14ac:dyDescent="0.2">
      <c r="B574" s="5"/>
      <c r="F574" s="5"/>
    </row>
    <row r="575" spans="2:6" x14ac:dyDescent="0.2">
      <c r="B575" s="5"/>
      <c r="F575" s="5"/>
    </row>
    <row r="576" spans="2:6" x14ac:dyDescent="0.2">
      <c r="B576" s="5"/>
      <c r="F576" s="5"/>
    </row>
    <row r="577" spans="2:6" x14ac:dyDescent="0.2">
      <c r="B577" s="5"/>
      <c r="F577" s="5"/>
    </row>
    <row r="578" spans="2:6" x14ac:dyDescent="0.2">
      <c r="B578" s="5"/>
      <c r="F578" s="5"/>
    </row>
    <row r="579" spans="2:6" x14ac:dyDescent="0.2">
      <c r="B579" s="5"/>
      <c r="F579" s="5"/>
    </row>
    <row r="580" spans="2:6" x14ac:dyDescent="0.2">
      <c r="B580" s="5"/>
      <c r="F580" s="5"/>
    </row>
    <row r="581" spans="2:6" x14ac:dyDescent="0.2">
      <c r="B581" s="5"/>
      <c r="F581" s="5"/>
    </row>
    <row r="582" spans="2:6" x14ac:dyDescent="0.2">
      <c r="B582" s="5"/>
      <c r="F582" s="5"/>
    </row>
    <row r="583" spans="2:6" x14ac:dyDescent="0.2">
      <c r="B583" s="5"/>
      <c r="F583" s="5"/>
    </row>
    <row r="584" spans="2:6" x14ac:dyDescent="0.2">
      <c r="B584" s="5"/>
      <c r="F584" s="5"/>
    </row>
    <row r="585" spans="2:6" x14ac:dyDescent="0.2">
      <c r="B585" s="5"/>
      <c r="F585" s="5"/>
    </row>
    <row r="586" spans="2:6" x14ac:dyDescent="0.2">
      <c r="B586" s="5"/>
      <c r="F586" s="5"/>
    </row>
    <row r="587" spans="2:6" x14ac:dyDescent="0.2">
      <c r="B587" s="5"/>
      <c r="F587" s="5"/>
    </row>
    <row r="588" spans="2:6" x14ac:dyDescent="0.2">
      <c r="B588" s="5"/>
      <c r="F588" s="5"/>
    </row>
    <row r="589" spans="2:6" x14ac:dyDescent="0.2">
      <c r="B589" s="5"/>
      <c r="F589" s="5"/>
    </row>
    <row r="590" spans="2:6" x14ac:dyDescent="0.2">
      <c r="B590" s="5"/>
      <c r="F590" s="5"/>
    </row>
    <row r="591" spans="2:6" x14ac:dyDescent="0.2">
      <c r="B591" s="5"/>
      <c r="F591" s="5"/>
    </row>
    <row r="592" spans="2:6" x14ac:dyDescent="0.2">
      <c r="B592" s="5"/>
      <c r="F592" s="5"/>
    </row>
    <row r="593" spans="2:6" x14ac:dyDescent="0.2">
      <c r="B593" s="5"/>
      <c r="F593" s="5"/>
    </row>
    <row r="594" spans="2:6" x14ac:dyDescent="0.2">
      <c r="B594" s="5"/>
      <c r="F594" s="5"/>
    </row>
    <row r="595" spans="2:6" x14ac:dyDescent="0.2">
      <c r="B595" s="5"/>
      <c r="F595" s="5"/>
    </row>
    <row r="596" spans="2:6" x14ac:dyDescent="0.2">
      <c r="B596" s="5"/>
      <c r="F596" s="5"/>
    </row>
    <row r="597" spans="2:6" x14ac:dyDescent="0.2">
      <c r="B597" s="5"/>
      <c r="F597" s="5"/>
    </row>
    <row r="598" spans="2:6" x14ac:dyDescent="0.2">
      <c r="B598" s="5"/>
      <c r="F598" s="5"/>
    </row>
    <row r="599" spans="2:6" x14ac:dyDescent="0.2">
      <c r="B599" s="5"/>
      <c r="F599" s="5"/>
    </row>
    <row r="600" spans="2:6" x14ac:dyDescent="0.2">
      <c r="B600" s="5"/>
      <c r="F600" s="5"/>
    </row>
    <row r="601" spans="2:6" x14ac:dyDescent="0.2">
      <c r="B601" s="5"/>
      <c r="F601" s="5"/>
    </row>
    <row r="602" spans="2:6" x14ac:dyDescent="0.2">
      <c r="B602" s="5"/>
      <c r="F602" s="5"/>
    </row>
    <row r="603" spans="2:6" x14ac:dyDescent="0.2">
      <c r="B603" s="5"/>
      <c r="F603" s="5"/>
    </row>
    <row r="604" spans="2:6" x14ac:dyDescent="0.2">
      <c r="B604" s="5"/>
      <c r="F604" s="5"/>
    </row>
    <row r="605" spans="2:6" x14ac:dyDescent="0.2">
      <c r="B605" s="5"/>
      <c r="F605" s="5"/>
    </row>
    <row r="606" spans="2:6" x14ac:dyDescent="0.2">
      <c r="B606" s="5"/>
      <c r="F606" s="5"/>
    </row>
    <row r="607" spans="2:6" x14ac:dyDescent="0.2">
      <c r="B607" s="5"/>
      <c r="F607" s="5"/>
    </row>
    <row r="608" spans="2:6" x14ac:dyDescent="0.2">
      <c r="B608" s="5"/>
      <c r="F608" s="5"/>
    </row>
    <row r="609" spans="2:6" x14ac:dyDescent="0.2">
      <c r="B609" s="5"/>
      <c r="F609" s="5"/>
    </row>
    <row r="610" spans="2:6" x14ac:dyDescent="0.2">
      <c r="B610" s="5"/>
      <c r="F610" s="5"/>
    </row>
    <row r="611" spans="2:6" x14ac:dyDescent="0.2">
      <c r="B611" s="5"/>
      <c r="F611" s="5"/>
    </row>
    <row r="612" spans="2:6" x14ac:dyDescent="0.2">
      <c r="B612" s="5"/>
      <c r="F612" s="5"/>
    </row>
    <row r="613" spans="2:6" x14ac:dyDescent="0.2">
      <c r="B613" s="5"/>
      <c r="F613" s="5"/>
    </row>
    <row r="614" spans="2:6" x14ac:dyDescent="0.2">
      <c r="B614" s="5"/>
      <c r="F614" s="5"/>
    </row>
    <row r="615" spans="2:6" x14ac:dyDescent="0.2">
      <c r="B615" s="5"/>
      <c r="F615" s="5"/>
    </row>
    <row r="616" spans="2:6" x14ac:dyDescent="0.2">
      <c r="B616" s="5"/>
      <c r="F616" s="5"/>
    </row>
    <row r="617" spans="2:6" x14ac:dyDescent="0.2">
      <c r="B617" s="5"/>
      <c r="F617" s="5"/>
    </row>
    <row r="618" spans="2:6" x14ac:dyDescent="0.2">
      <c r="B618" s="5"/>
      <c r="F618" s="5"/>
    </row>
    <row r="619" spans="2:6" x14ac:dyDescent="0.2">
      <c r="B619" s="5"/>
      <c r="F619" s="5"/>
    </row>
    <row r="620" spans="2:6" x14ac:dyDescent="0.2">
      <c r="B620" s="5"/>
      <c r="F620" s="5"/>
    </row>
    <row r="621" spans="2:6" x14ac:dyDescent="0.2">
      <c r="B621" s="5"/>
      <c r="F621" s="5"/>
    </row>
    <row r="622" spans="2:6" x14ac:dyDescent="0.2">
      <c r="B622" s="5"/>
      <c r="F622" s="5"/>
    </row>
    <row r="623" spans="2:6" x14ac:dyDescent="0.2">
      <c r="B623" s="5"/>
      <c r="F623" s="5"/>
    </row>
    <row r="624" spans="2:6" x14ac:dyDescent="0.2">
      <c r="B624" s="5"/>
      <c r="F624" s="5"/>
    </row>
    <row r="625" spans="2:6" x14ac:dyDescent="0.2">
      <c r="B625" s="5"/>
      <c r="F625" s="5"/>
    </row>
    <row r="626" spans="2:6" x14ac:dyDescent="0.2">
      <c r="B626" s="5"/>
      <c r="F626" s="5"/>
    </row>
    <row r="627" spans="2:6" x14ac:dyDescent="0.2">
      <c r="B627" s="5"/>
      <c r="F627" s="5"/>
    </row>
    <row r="628" spans="2:6" x14ac:dyDescent="0.2">
      <c r="B628" s="5"/>
      <c r="F628" s="5"/>
    </row>
    <row r="629" spans="2:6" x14ac:dyDescent="0.2">
      <c r="B629" s="5"/>
      <c r="F629" s="5"/>
    </row>
    <row r="630" spans="2:6" x14ac:dyDescent="0.2">
      <c r="B630" s="5"/>
      <c r="F630" s="5"/>
    </row>
    <row r="631" spans="2:6" x14ac:dyDescent="0.2">
      <c r="B631" s="5"/>
      <c r="F631" s="5"/>
    </row>
    <row r="632" spans="2:6" x14ac:dyDescent="0.2">
      <c r="B632" s="5"/>
      <c r="F632" s="5"/>
    </row>
    <row r="633" spans="2:6" x14ac:dyDescent="0.2">
      <c r="B633" s="5"/>
      <c r="F633" s="5"/>
    </row>
    <row r="634" spans="2:6" x14ac:dyDescent="0.2">
      <c r="B634" s="5"/>
      <c r="F634" s="5"/>
    </row>
    <row r="635" spans="2:6" x14ac:dyDescent="0.2">
      <c r="B635" s="5"/>
      <c r="F635" s="5"/>
    </row>
    <row r="636" spans="2:6" x14ac:dyDescent="0.2">
      <c r="B636" s="5"/>
      <c r="F636" s="5"/>
    </row>
    <row r="637" spans="2:6" x14ac:dyDescent="0.2">
      <c r="B637" s="5"/>
      <c r="F637" s="5"/>
    </row>
    <row r="638" spans="2:6" x14ac:dyDescent="0.2">
      <c r="B638" s="5"/>
      <c r="F638" s="5"/>
    </row>
    <row r="639" spans="2:6" x14ac:dyDescent="0.2">
      <c r="B639" s="5"/>
      <c r="F639" s="5"/>
    </row>
    <row r="640" spans="2:6" x14ac:dyDescent="0.2">
      <c r="B640" s="5"/>
      <c r="F640" s="5"/>
    </row>
    <row r="641" spans="2:6" x14ac:dyDescent="0.2">
      <c r="B641" s="5"/>
      <c r="F641" s="5"/>
    </row>
    <row r="642" spans="2:6" x14ac:dyDescent="0.2">
      <c r="B642" s="5"/>
      <c r="F642" s="5"/>
    </row>
    <row r="643" spans="2:6" x14ac:dyDescent="0.2">
      <c r="B643" s="5"/>
      <c r="F643" s="5"/>
    </row>
    <row r="644" spans="2:6" x14ac:dyDescent="0.2">
      <c r="B644" s="5"/>
      <c r="F644" s="5"/>
    </row>
    <row r="645" spans="2:6" x14ac:dyDescent="0.2">
      <c r="B645" s="5"/>
      <c r="F645" s="5"/>
    </row>
    <row r="646" spans="2:6" x14ac:dyDescent="0.2">
      <c r="B646" s="5"/>
      <c r="F646" s="5"/>
    </row>
    <row r="647" spans="2:6" x14ac:dyDescent="0.2">
      <c r="B647" s="5"/>
      <c r="F647" s="5"/>
    </row>
    <row r="648" spans="2:6" x14ac:dyDescent="0.2">
      <c r="B648" s="5"/>
      <c r="F648" s="5"/>
    </row>
    <row r="649" spans="2:6" x14ac:dyDescent="0.2">
      <c r="B649" s="5"/>
      <c r="F649" s="5"/>
    </row>
    <row r="650" spans="2:6" x14ac:dyDescent="0.2">
      <c r="B650" s="5"/>
      <c r="F650" s="5"/>
    </row>
    <row r="651" spans="2:6" x14ac:dyDescent="0.2">
      <c r="B651" s="5"/>
      <c r="F651" s="5"/>
    </row>
    <row r="652" spans="2:6" x14ac:dyDescent="0.2">
      <c r="B652" s="5"/>
      <c r="F652" s="5"/>
    </row>
    <row r="653" spans="2:6" x14ac:dyDescent="0.2">
      <c r="B653" s="5"/>
      <c r="F653" s="5"/>
    </row>
    <row r="654" spans="2:6" x14ac:dyDescent="0.2">
      <c r="B654" s="5"/>
      <c r="F654" s="5"/>
    </row>
    <row r="655" spans="2:6" x14ac:dyDescent="0.2">
      <c r="B655" s="5"/>
      <c r="F655" s="5"/>
    </row>
    <row r="656" spans="2:6" x14ac:dyDescent="0.2">
      <c r="B656" s="5"/>
      <c r="F656" s="5"/>
    </row>
    <row r="657" spans="2:6" x14ac:dyDescent="0.2">
      <c r="B657" s="5"/>
      <c r="F657" s="5"/>
    </row>
    <row r="658" spans="2:6" x14ac:dyDescent="0.2">
      <c r="B658" s="5"/>
      <c r="F658" s="5"/>
    </row>
    <row r="659" spans="2:6" x14ac:dyDescent="0.2">
      <c r="B659" s="5"/>
      <c r="F659" s="5"/>
    </row>
    <row r="660" spans="2:6" x14ac:dyDescent="0.2">
      <c r="B660" s="5"/>
      <c r="F660" s="5"/>
    </row>
    <row r="661" spans="2:6" x14ac:dyDescent="0.2">
      <c r="B661" s="5"/>
      <c r="F661" s="5"/>
    </row>
    <row r="662" spans="2:6" x14ac:dyDescent="0.2">
      <c r="B662" s="5"/>
      <c r="F662" s="5"/>
    </row>
    <row r="663" spans="2:6" x14ac:dyDescent="0.2">
      <c r="B663" s="5"/>
      <c r="F663" s="5"/>
    </row>
    <row r="664" spans="2:6" x14ac:dyDescent="0.2">
      <c r="B664" s="5"/>
      <c r="F664" s="5"/>
    </row>
    <row r="665" spans="2:6" x14ac:dyDescent="0.2">
      <c r="B665" s="5"/>
      <c r="F665" s="5"/>
    </row>
    <row r="666" spans="2:6" x14ac:dyDescent="0.2">
      <c r="B666" s="5"/>
      <c r="F666" s="5"/>
    </row>
    <row r="667" spans="2:6" x14ac:dyDescent="0.2">
      <c r="B667" s="5"/>
      <c r="F667" s="5"/>
    </row>
    <row r="668" spans="2:6" x14ac:dyDescent="0.2">
      <c r="B668" s="5"/>
      <c r="F668" s="5"/>
    </row>
    <row r="669" spans="2:6" x14ac:dyDescent="0.2">
      <c r="B669" s="5"/>
      <c r="F669" s="5"/>
    </row>
    <row r="670" spans="2:6" x14ac:dyDescent="0.2">
      <c r="B670" s="5"/>
      <c r="F670" s="5"/>
    </row>
    <row r="671" spans="2:6" x14ac:dyDescent="0.2">
      <c r="B671" s="5"/>
      <c r="F671" s="5"/>
    </row>
    <row r="672" spans="2:6" x14ac:dyDescent="0.2">
      <c r="B672" s="5"/>
      <c r="F672" s="5"/>
    </row>
    <row r="673" spans="2:6" x14ac:dyDescent="0.2">
      <c r="B673" s="5"/>
      <c r="F673" s="5"/>
    </row>
    <row r="674" spans="2:6" x14ac:dyDescent="0.2">
      <c r="B674" s="5"/>
      <c r="F674" s="5"/>
    </row>
    <row r="675" spans="2:6" x14ac:dyDescent="0.2">
      <c r="B675" s="5"/>
      <c r="F675" s="5"/>
    </row>
    <row r="676" spans="2:6" x14ac:dyDescent="0.2">
      <c r="B676" s="5"/>
      <c r="F676" s="5"/>
    </row>
    <row r="677" spans="2:6" x14ac:dyDescent="0.2">
      <c r="B677" s="5"/>
      <c r="F677" s="5"/>
    </row>
    <row r="678" spans="2:6" x14ac:dyDescent="0.2">
      <c r="B678" s="5"/>
      <c r="F678" s="5"/>
    </row>
    <row r="679" spans="2:6" x14ac:dyDescent="0.2">
      <c r="B679" s="5"/>
      <c r="F679" s="5"/>
    </row>
    <row r="680" spans="2:6" x14ac:dyDescent="0.2">
      <c r="B680" s="5"/>
      <c r="F680" s="5"/>
    </row>
    <row r="681" spans="2:6" x14ac:dyDescent="0.2">
      <c r="B681" s="5"/>
      <c r="F681" s="5"/>
    </row>
    <row r="682" spans="2:6" x14ac:dyDescent="0.2">
      <c r="B682" s="5"/>
      <c r="F682" s="5"/>
    </row>
    <row r="683" spans="2:6" x14ac:dyDescent="0.2">
      <c r="B683" s="5"/>
      <c r="F683" s="5"/>
    </row>
    <row r="684" spans="2:6" x14ac:dyDescent="0.2">
      <c r="B684" s="5"/>
      <c r="F684" s="5"/>
    </row>
    <row r="685" spans="2:6" x14ac:dyDescent="0.2">
      <c r="B685" s="5"/>
      <c r="F685" s="5"/>
    </row>
    <row r="686" spans="2:6" x14ac:dyDescent="0.2">
      <c r="B686" s="5"/>
      <c r="F686" s="5"/>
    </row>
    <row r="687" spans="2:6" x14ac:dyDescent="0.2">
      <c r="B687" s="5"/>
      <c r="F687" s="5"/>
    </row>
    <row r="688" spans="2:6" x14ac:dyDescent="0.2">
      <c r="B688" s="5"/>
      <c r="F688" s="5"/>
    </row>
    <row r="689" spans="2:6" x14ac:dyDescent="0.2">
      <c r="B689" s="5"/>
      <c r="F689" s="5"/>
    </row>
    <row r="690" spans="2:6" x14ac:dyDescent="0.2">
      <c r="B690" s="5"/>
      <c r="F690" s="5"/>
    </row>
    <row r="691" spans="2:6" x14ac:dyDescent="0.2">
      <c r="B691" s="5"/>
      <c r="F691" s="5"/>
    </row>
    <row r="692" spans="2:6" x14ac:dyDescent="0.2">
      <c r="B692" s="5"/>
      <c r="F692" s="5"/>
    </row>
    <row r="693" spans="2:6" x14ac:dyDescent="0.2">
      <c r="B693" s="5"/>
      <c r="F693" s="5"/>
    </row>
    <row r="694" spans="2:6" x14ac:dyDescent="0.2">
      <c r="B694" s="5"/>
      <c r="F694" s="5"/>
    </row>
    <row r="695" spans="2:6" x14ac:dyDescent="0.2">
      <c r="B695" s="5"/>
      <c r="F695" s="5"/>
    </row>
    <row r="696" spans="2:6" x14ac:dyDescent="0.2">
      <c r="B696" s="5"/>
      <c r="F696" s="5"/>
    </row>
    <row r="697" spans="2:6" x14ac:dyDescent="0.2">
      <c r="B697" s="5"/>
      <c r="F697" s="5"/>
    </row>
    <row r="698" spans="2:6" x14ac:dyDescent="0.2">
      <c r="B698" s="5"/>
      <c r="F698" s="5"/>
    </row>
    <row r="699" spans="2:6" x14ac:dyDescent="0.2">
      <c r="B699" s="5"/>
      <c r="F699" s="5"/>
    </row>
    <row r="700" spans="2:6" x14ac:dyDescent="0.2">
      <c r="B700" s="5"/>
      <c r="F700" s="5"/>
    </row>
    <row r="701" spans="2:6" x14ac:dyDescent="0.2">
      <c r="B701" s="5"/>
      <c r="F701" s="5"/>
    </row>
    <row r="702" spans="2:6" x14ac:dyDescent="0.2">
      <c r="B702" s="5"/>
      <c r="F702" s="5"/>
    </row>
    <row r="703" spans="2:6" x14ac:dyDescent="0.2">
      <c r="B703" s="5"/>
      <c r="F703" s="5"/>
    </row>
    <row r="704" spans="2:6" x14ac:dyDescent="0.2">
      <c r="B704" s="5"/>
      <c r="F704" s="5"/>
    </row>
    <row r="705" spans="2:6" x14ac:dyDescent="0.2">
      <c r="B705" s="5"/>
      <c r="F705" s="5"/>
    </row>
    <row r="706" spans="2:6" x14ac:dyDescent="0.2">
      <c r="B706" s="5"/>
      <c r="F706" s="5"/>
    </row>
    <row r="707" spans="2:6" x14ac:dyDescent="0.2">
      <c r="B707" s="5"/>
      <c r="F707" s="5"/>
    </row>
    <row r="708" spans="2:6" x14ac:dyDescent="0.2">
      <c r="B708" s="5"/>
      <c r="F708" s="5"/>
    </row>
    <row r="709" spans="2:6" x14ac:dyDescent="0.2">
      <c r="B709" s="5"/>
      <c r="F709" s="5"/>
    </row>
    <row r="710" spans="2:6" x14ac:dyDescent="0.2">
      <c r="B710" s="5"/>
      <c r="F710" s="5"/>
    </row>
    <row r="711" spans="2:6" x14ac:dyDescent="0.2">
      <c r="B711" s="5"/>
      <c r="F711" s="5"/>
    </row>
    <row r="712" spans="2:6" x14ac:dyDescent="0.2">
      <c r="B712" s="5"/>
      <c r="F712" s="5"/>
    </row>
    <row r="713" spans="2:6" x14ac:dyDescent="0.2">
      <c r="B713" s="5"/>
      <c r="F713" s="5"/>
    </row>
    <row r="714" spans="2:6" x14ac:dyDescent="0.2">
      <c r="B714" s="5"/>
      <c r="F714" s="5"/>
    </row>
    <row r="715" spans="2:6" x14ac:dyDescent="0.2">
      <c r="B715" s="5"/>
      <c r="F715" s="5"/>
    </row>
    <row r="716" spans="2:6" x14ac:dyDescent="0.2">
      <c r="B716" s="5"/>
      <c r="F716" s="5"/>
    </row>
    <row r="717" spans="2:6" x14ac:dyDescent="0.2">
      <c r="B717" s="5"/>
      <c r="F717" s="5"/>
    </row>
    <row r="718" spans="2:6" x14ac:dyDescent="0.2">
      <c r="B718" s="5"/>
      <c r="F718" s="5"/>
    </row>
    <row r="719" spans="2:6" x14ac:dyDescent="0.2">
      <c r="B719" s="5"/>
      <c r="F719" s="5"/>
    </row>
    <row r="720" spans="2:6" x14ac:dyDescent="0.2">
      <c r="B720" s="5"/>
      <c r="F720" s="5"/>
    </row>
    <row r="721" spans="2:6" x14ac:dyDescent="0.2">
      <c r="B721" s="5"/>
      <c r="F721" s="5"/>
    </row>
    <row r="722" spans="2:6" x14ac:dyDescent="0.2">
      <c r="B722" s="5"/>
      <c r="F722" s="5"/>
    </row>
    <row r="723" spans="2:6" x14ac:dyDescent="0.2">
      <c r="B723" s="5"/>
      <c r="F723" s="5"/>
    </row>
    <row r="724" spans="2:6" x14ac:dyDescent="0.2">
      <c r="B724" s="5"/>
      <c r="F724" s="5"/>
    </row>
    <row r="725" spans="2:6" x14ac:dyDescent="0.2">
      <c r="B725" s="5"/>
      <c r="F725" s="5"/>
    </row>
    <row r="726" spans="2:6" x14ac:dyDescent="0.2">
      <c r="B726" s="5"/>
      <c r="F726" s="5"/>
    </row>
    <row r="727" spans="2:6" x14ac:dyDescent="0.2">
      <c r="B727" s="5"/>
      <c r="F727" s="5"/>
    </row>
    <row r="728" spans="2:6" x14ac:dyDescent="0.2">
      <c r="B728" s="5"/>
      <c r="F728" s="5"/>
    </row>
    <row r="729" spans="2:6" x14ac:dyDescent="0.2">
      <c r="B729" s="5"/>
      <c r="F729" s="5"/>
    </row>
    <row r="730" spans="2:6" x14ac:dyDescent="0.2">
      <c r="B730" s="5"/>
      <c r="F730" s="5"/>
    </row>
    <row r="731" spans="2:6" x14ac:dyDescent="0.2">
      <c r="B731" s="5"/>
      <c r="F731" s="5"/>
    </row>
    <row r="732" spans="2:6" x14ac:dyDescent="0.2">
      <c r="B732" s="5"/>
      <c r="F732" s="5"/>
    </row>
    <row r="733" spans="2:6" x14ac:dyDescent="0.2">
      <c r="B733" s="5"/>
      <c r="F733" s="5"/>
    </row>
    <row r="734" spans="2:6" x14ac:dyDescent="0.2">
      <c r="B734" s="5"/>
      <c r="F734" s="5"/>
    </row>
    <row r="735" spans="2:6" x14ac:dyDescent="0.2">
      <c r="B735" s="5"/>
      <c r="F735" s="5"/>
    </row>
    <row r="736" spans="2:6" x14ac:dyDescent="0.2">
      <c r="B736" s="5"/>
      <c r="F736" s="5"/>
    </row>
    <row r="737" spans="2:6" x14ac:dyDescent="0.2">
      <c r="B737" s="5"/>
      <c r="F737" s="5"/>
    </row>
    <row r="738" spans="2:6" x14ac:dyDescent="0.2">
      <c r="B738" s="5"/>
      <c r="F738" s="5"/>
    </row>
    <row r="739" spans="2:6" x14ac:dyDescent="0.2">
      <c r="B739" s="5"/>
      <c r="F739" s="5"/>
    </row>
    <row r="740" spans="2:6" x14ac:dyDescent="0.2">
      <c r="B740" s="5"/>
      <c r="F740" s="5"/>
    </row>
    <row r="741" spans="2:6" x14ac:dyDescent="0.2">
      <c r="B741" s="5"/>
      <c r="F741" s="5"/>
    </row>
    <row r="742" spans="2:6" x14ac:dyDescent="0.2">
      <c r="B742" s="5"/>
      <c r="F742" s="5"/>
    </row>
    <row r="743" spans="2:6" x14ac:dyDescent="0.2">
      <c r="B743" s="5"/>
      <c r="F743" s="5"/>
    </row>
    <row r="744" spans="2:6" x14ac:dyDescent="0.2">
      <c r="B744" s="5"/>
      <c r="F744" s="5"/>
    </row>
    <row r="745" spans="2:6" x14ac:dyDescent="0.2">
      <c r="B745" s="5"/>
      <c r="F745" s="5"/>
    </row>
    <row r="746" spans="2:6" x14ac:dyDescent="0.2">
      <c r="B746" s="5"/>
      <c r="F746" s="5"/>
    </row>
    <row r="747" spans="2:6" x14ac:dyDescent="0.2">
      <c r="B747" s="5"/>
      <c r="F747" s="5"/>
    </row>
    <row r="748" spans="2:6" x14ac:dyDescent="0.2">
      <c r="B748" s="5"/>
      <c r="F748" s="5"/>
    </row>
    <row r="749" spans="2:6" x14ac:dyDescent="0.2">
      <c r="B749" s="5"/>
      <c r="F749" s="5"/>
    </row>
    <row r="750" spans="2:6" x14ac:dyDescent="0.2">
      <c r="B750" s="5"/>
      <c r="F750" s="5"/>
    </row>
    <row r="751" spans="2:6" x14ac:dyDescent="0.2">
      <c r="B751" s="5"/>
      <c r="F751" s="5"/>
    </row>
    <row r="752" spans="2:6" x14ac:dyDescent="0.2">
      <c r="B752" s="5"/>
      <c r="F752" s="5"/>
    </row>
    <row r="753" spans="2:6" x14ac:dyDescent="0.2">
      <c r="B753" s="5"/>
      <c r="F753" s="5"/>
    </row>
    <row r="754" spans="2:6" x14ac:dyDescent="0.2">
      <c r="B754" s="5"/>
      <c r="F754" s="5"/>
    </row>
    <row r="755" spans="2:6" x14ac:dyDescent="0.2">
      <c r="B755" s="5"/>
      <c r="F755" s="5"/>
    </row>
    <row r="756" spans="2:6" x14ac:dyDescent="0.2">
      <c r="B756" s="5"/>
      <c r="F756" s="5"/>
    </row>
    <row r="757" spans="2:6" x14ac:dyDescent="0.2">
      <c r="B757" s="5"/>
      <c r="F757" s="5"/>
    </row>
    <row r="758" spans="2:6" x14ac:dyDescent="0.2">
      <c r="B758" s="5"/>
      <c r="F758" s="5"/>
    </row>
    <row r="759" spans="2:6" x14ac:dyDescent="0.2">
      <c r="B759" s="5"/>
      <c r="F759" s="5"/>
    </row>
    <row r="760" spans="2:6" x14ac:dyDescent="0.2">
      <c r="B760" s="5"/>
      <c r="F760" s="5"/>
    </row>
    <row r="761" spans="2:6" x14ac:dyDescent="0.2">
      <c r="B761" s="5"/>
      <c r="F761" s="5"/>
    </row>
    <row r="762" spans="2:6" x14ac:dyDescent="0.2">
      <c r="B762" s="5"/>
      <c r="F762" s="5"/>
    </row>
    <row r="763" spans="2:6" x14ac:dyDescent="0.2">
      <c r="B763" s="5"/>
      <c r="F763" s="5"/>
    </row>
    <row r="764" spans="2:6" x14ac:dyDescent="0.2">
      <c r="B764" s="5"/>
      <c r="F764" s="5"/>
    </row>
    <row r="765" spans="2:6" x14ac:dyDescent="0.2">
      <c r="B765" s="5"/>
      <c r="F765" s="5"/>
    </row>
    <row r="766" spans="2:6" x14ac:dyDescent="0.2">
      <c r="B766" s="5"/>
      <c r="F766" s="5"/>
    </row>
    <row r="767" spans="2:6" x14ac:dyDescent="0.2">
      <c r="B767" s="5"/>
      <c r="F767" s="5"/>
    </row>
    <row r="768" spans="2:6" x14ac:dyDescent="0.2">
      <c r="B768" s="5"/>
      <c r="F768" s="5"/>
    </row>
    <row r="769" spans="2:6" x14ac:dyDescent="0.2">
      <c r="B769" s="5"/>
      <c r="F769" s="5"/>
    </row>
    <row r="770" spans="2:6" x14ac:dyDescent="0.2">
      <c r="B770" s="5"/>
      <c r="F770" s="5"/>
    </row>
    <row r="771" spans="2:6" x14ac:dyDescent="0.2">
      <c r="B771" s="5"/>
      <c r="F771" s="5"/>
    </row>
    <row r="772" spans="2:6" x14ac:dyDescent="0.2">
      <c r="B772" s="5"/>
      <c r="F772" s="5"/>
    </row>
    <row r="773" spans="2:6" x14ac:dyDescent="0.2">
      <c r="B773" s="5"/>
      <c r="F773" s="5"/>
    </row>
    <row r="774" spans="2:6" x14ac:dyDescent="0.2">
      <c r="B774" s="5"/>
      <c r="F774" s="5"/>
    </row>
    <row r="775" spans="2:6" x14ac:dyDescent="0.2">
      <c r="B775" s="5"/>
      <c r="F775" s="5"/>
    </row>
    <row r="776" spans="2:6" x14ac:dyDescent="0.2">
      <c r="B776" s="5"/>
      <c r="F776" s="5"/>
    </row>
    <row r="777" spans="2:6" x14ac:dyDescent="0.2">
      <c r="B777" s="5"/>
      <c r="F777" s="5"/>
    </row>
    <row r="778" spans="2:6" x14ac:dyDescent="0.2">
      <c r="B778" s="5"/>
      <c r="F778" s="5"/>
    </row>
    <row r="779" spans="2:6" x14ac:dyDescent="0.2">
      <c r="B779" s="5"/>
      <c r="F779" s="5"/>
    </row>
    <row r="780" spans="2:6" x14ac:dyDescent="0.2">
      <c r="B780" s="5"/>
      <c r="F780" s="5"/>
    </row>
    <row r="781" spans="2:6" x14ac:dyDescent="0.2">
      <c r="B781" s="5"/>
      <c r="F781" s="5"/>
    </row>
    <row r="782" spans="2:6" x14ac:dyDescent="0.2">
      <c r="B782" s="5"/>
      <c r="F782" s="5"/>
    </row>
    <row r="783" spans="2:6" x14ac:dyDescent="0.2">
      <c r="B783" s="5"/>
      <c r="F783" s="5"/>
    </row>
    <row r="784" spans="2:6" x14ac:dyDescent="0.2">
      <c r="B784" s="5"/>
      <c r="F784" s="5"/>
    </row>
    <row r="785" spans="2:6" x14ac:dyDescent="0.2">
      <c r="B785" s="5"/>
      <c r="F785" s="5"/>
    </row>
    <row r="786" spans="2:6" x14ac:dyDescent="0.2">
      <c r="B786" s="5"/>
      <c r="F786" s="5"/>
    </row>
    <row r="787" spans="2:6" x14ac:dyDescent="0.2">
      <c r="B787" s="5"/>
      <c r="F787" s="5"/>
    </row>
    <row r="788" spans="2:6" x14ac:dyDescent="0.2">
      <c r="B788" s="5"/>
      <c r="F788" s="5"/>
    </row>
    <row r="789" spans="2:6" x14ac:dyDescent="0.2">
      <c r="B789" s="5"/>
      <c r="F789" s="5"/>
    </row>
    <row r="790" spans="2:6" x14ac:dyDescent="0.2">
      <c r="B790" s="5"/>
      <c r="F790" s="5"/>
    </row>
    <row r="791" spans="2:6" x14ac:dyDescent="0.2">
      <c r="B791" s="5"/>
      <c r="F791" s="5"/>
    </row>
    <row r="792" spans="2:6" x14ac:dyDescent="0.2">
      <c r="B792" s="5"/>
      <c r="F792" s="5"/>
    </row>
    <row r="793" spans="2:6" x14ac:dyDescent="0.2">
      <c r="B793" s="5"/>
      <c r="F793" s="5"/>
    </row>
    <row r="794" spans="2:6" x14ac:dyDescent="0.2">
      <c r="B794" s="5"/>
      <c r="F794" s="5"/>
    </row>
    <row r="795" spans="2:6" x14ac:dyDescent="0.2">
      <c r="B795" s="5"/>
      <c r="F795" s="5"/>
    </row>
    <row r="796" spans="2:6" x14ac:dyDescent="0.2">
      <c r="B796" s="5"/>
      <c r="F796" s="5"/>
    </row>
    <row r="797" spans="2:6" x14ac:dyDescent="0.2">
      <c r="B797" s="5"/>
      <c r="F797" s="5"/>
    </row>
    <row r="798" spans="2:6" x14ac:dyDescent="0.2">
      <c r="B798" s="5"/>
      <c r="F798" s="5"/>
    </row>
    <row r="799" spans="2:6" x14ac:dyDescent="0.2">
      <c r="B799" s="5"/>
      <c r="F799" s="5"/>
    </row>
    <row r="800" spans="2:6" x14ac:dyDescent="0.2">
      <c r="B800" s="5"/>
      <c r="F800" s="5"/>
    </row>
    <row r="801" spans="2:6" x14ac:dyDescent="0.2">
      <c r="B801" s="5"/>
      <c r="F801" s="5"/>
    </row>
    <row r="802" spans="2:6" x14ac:dyDescent="0.2">
      <c r="B802" s="5"/>
      <c r="F802" s="5"/>
    </row>
    <row r="803" spans="2:6" x14ac:dyDescent="0.2">
      <c r="B803" s="5"/>
      <c r="F803" s="5"/>
    </row>
    <row r="804" spans="2:6" x14ac:dyDescent="0.2">
      <c r="B804" s="5"/>
      <c r="F804" s="5"/>
    </row>
    <row r="805" spans="2:6" x14ac:dyDescent="0.2">
      <c r="B805" s="5"/>
      <c r="F805" s="5"/>
    </row>
    <row r="806" spans="2:6" x14ac:dyDescent="0.2">
      <c r="B806" s="5"/>
      <c r="F806" s="5"/>
    </row>
    <row r="807" spans="2:6" x14ac:dyDescent="0.2">
      <c r="B807" s="5"/>
      <c r="F807" s="5"/>
    </row>
    <row r="808" spans="2:6" x14ac:dyDescent="0.2">
      <c r="B808" s="5"/>
      <c r="F808" s="5"/>
    </row>
    <row r="809" spans="2:6" x14ac:dyDescent="0.2">
      <c r="B809" s="5"/>
      <c r="F809" s="5"/>
    </row>
    <row r="810" spans="2:6" x14ac:dyDescent="0.2">
      <c r="B810" s="5"/>
      <c r="F810" s="5"/>
    </row>
    <row r="811" spans="2:6" x14ac:dyDescent="0.2">
      <c r="B811" s="5"/>
      <c r="F811" s="5"/>
    </row>
    <row r="812" spans="2:6" x14ac:dyDescent="0.2">
      <c r="B812" s="5"/>
      <c r="F812" s="5"/>
    </row>
    <row r="813" spans="2:6" x14ac:dyDescent="0.2">
      <c r="B813" s="5"/>
      <c r="F813" s="5"/>
    </row>
    <row r="814" spans="2:6" x14ac:dyDescent="0.2">
      <c r="B814" s="5"/>
      <c r="F814" s="5"/>
    </row>
    <row r="815" spans="2:6" x14ac:dyDescent="0.2">
      <c r="B815" s="5"/>
      <c r="F815" s="5"/>
    </row>
    <row r="816" spans="2:6" x14ac:dyDescent="0.2">
      <c r="B816" s="5"/>
      <c r="F816" s="5"/>
    </row>
    <row r="817" spans="2:6" x14ac:dyDescent="0.2">
      <c r="B817" s="5"/>
      <c r="F817" s="5"/>
    </row>
    <row r="818" spans="2:6" x14ac:dyDescent="0.2">
      <c r="B818" s="5"/>
      <c r="F818" s="5"/>
    </row>
    <row r="819" spans="2:6" x14ac:dyDescent="0.2">
      <c r="B819" s="5"/>
      <c r="F819" s="5"/>
    </row>
    <row r="820" spans="2:6" x14ac:dyDescent="0.2">
      <c r="B820" s="5"/>
      <c r="F820" s="5"/>
    </row>
    <row r="821" spans="2:6" x14ac:dyDescent="0.2">
      <c r="B821" s="5"/>
      <c r="F821" s="5"/>
    </row>
    <row r="822" spans="2:6" x14ac:dyDescent="0.2">
      <c r="B822" s="5"/>
      <c r="F822" s="5"/>
    </row>
    <row r="823" spans="2:6" x14ac:dyDescent="0.2">
      <c r="B823" s="5"/>
      <c r="F823" s="5"/>
    </row>
    <row r="824" spans="2:6" x14ac:dyDescent="0.2">
      <c r="B824" s="5"/>
      <c r="F824" s="5"/>
    </row>
    <row r="825" spans="2:6" x14ac:dyDescent="0.2">
      <c r="B825" s="5"/>
      <c r="F825" s="5"/>
    </row>
    <row r="826" spans="2:6" x14ac:dyDescent="0.2">
      <c r="B826" s="5"/>
      <c r="F826" s="5"/>
    </row>
    <row r="827" spans="2:6" x14ac:dyDescent="0.2">
      <c r="B827" s="5"/>
      <c r="F827" s="5"/>
    </row>
    <row r="828" spans="2:6" x14ac:dyDescent="0.2">
      <c r="B828" s="5"/>
      <c r="F828" s="5"/>
    </row>
    <row r="829" spans="2:6" x14ac:dyDescent="0.2">
      <c r="B829" s="5"/>
      <c r="F829" s="5"/>
    </row>
    <row r="830" spans="2:6" x14ac:dyDescent="0.2">
      <c r="B830" s="5"/>
      <c r="F830" s="5"/>
    </row>
    <row r="831" spans="2:6" x14ac:dyDescent="0.2">
      <c r="B831" s="5"/>
      <c r="F831" s="5"/>
    </row>
    <row r="832" spans="2:6" x14ac:dyDescent="0.2">
      <c r="B832" s="5"/>
      <c r="F832" s="5"/>
    </row>
    <row r="833" spans="2:6" x14ac:dyDescent="0.2">
      <c r="B833" s="5"/>
      <c r="F833" s="5"/>
    </row>
    <row r="834" spans="2:6" x14ac:dyDescent="0.2">
      <c r="B834" s="5"/>
      <c r="F834" s="5"/>
    </row>
    <row r="835" spans="2:6" x14ac:dyDescent="0.2">
      <c r="B835" s="5"/>
      <c r="F835" s="5"/>
    </row>
    <row r="836" spans="2:6" x14ac:dyDescent="0.2">
      <c r="B836" s="5"/>
      <c r="F836" s="5"/>
    </row>
    <row r="837" spans="2:6" x14ac:dyDescent="0.2">
      <c r="B837" s="5"/>
      <c r="F837" s="5"/>
    </row>
    <row r="838" spans="2:6" x14ac:dyDescent="0.2">
      <c r="B838" s="5"/>
      <c r="F838" s="5"/>
    </row>
    <row r="839" spans="2:6" x14ac:dyDescent="0.2">
      <c r="B839" s="5"/>
      <c r="F839" s="5"/>
    </row>
    <row r="840" spans="2:6" x14ac:dyDescent="0.2">
      <c r="B840" s="5"/>
      <c r="F840" s="5"/>
    </row>
    <row r="841" spans="2:6" x14ac:dyDescent="0.2">
      <c r="B841" s="5"/>
      <c r="F841" s="5"/>
    </row>
    <row r="842" spans="2:6" x14ac:dyDescent="0.2">
      <c r="B842" s="5"/>
      <c r="F842" s="5"/>
    </row>
    <row r="843" spans="2:6" x14ac:dyDescent="0.2">
      <c r="B843" s="5"/>
      <c r="F843" s="5"/>
    </row>
    <row r="844" spans="2:6" x14ac:dyDescent="0.2">
      <c r="B844" s="5"/>
      <c r="F844" s="5"/>
    </row>
    <row r="845" spans="2:6" x14ac:dyDescent="0.2">
      <c r="B845" s="5"/>
      <c r="F845" s="5"/>
    </row>
    <row r="846" spans="2:6" x14ac:dyDescent="0.2">
      <c r="B846" s="5"/>
      <c r="F846" s="5"/>
    </row>
    <row r="847" spans="2:6" x14ac:dyDescent="0.2">
      <c r="B847" s="5"/>
      <c r="F847" s="5"/>
    </row>
    <row r="848" spans="2:6" x14ac:dyDescent="0.2">
      <c r="B848" s="5"/>
      <c r="F848" s="5"/>
    </row>
    <row r="849" spans="2:6" x14ac:dyDescent="0.2">
      <c r="B849" s="5"/>
      <c r="F849" s="5"/>
    </row>
    <row r="850" spans="2:6" x14ac:dyDescent="0.2">
      <c r="B850" s="5"/>
      <c r="F850" s="5"/>
    </row>
    <row r="851" spans="2:6" x14ac:dyDescent="0.2">
      <c r="B851" s="5"/>
      <c r="F851" s="5"/>
    </row>
    <row r="852" spans="2:6" x14ac:dyDescent="0.2">
      <c r="B852" s="5"/>
      <c r="F852" s="5"/>
    </row>
    <row r="853" spans="2:6" x14ac:dyDescent="0.2">
      <c r="B853" s="5"/>
      <c r="F853" s="5"/>
    </row>
    <row r="854" spans="2:6" x14ac:dyDescent="0.2">
      <c r="B854" s="5"/>
      <c r="F854" s="5"/>
    </row>
    <row r="855" spans="2:6" x14ac:dyDescent="0.2">
      <c r="B855" s="5"/>
      <c r="F855" s="5"/>
    </row>
    <row r="856" spans="2:6" x14ac:dyDescent="0.2">
      <c r="B856" s="5"/>
      <c r="F856" s="5"/>
    </row>
    <row r="857" spans="2:6" x14ac:dyDescent="0.2">
      <c r="B857" s="5"/>
      <c r="F857" s="5"/>
    </row>
    <row r="858" spans="2:6" x14ac:dyDescent="0.2">
      <c r="B858" s="5"/>
      <c r="F858" s="5"/>
    </row>
    <row r="859" spans="2:6" x14ac:dyDescent="0.2">
      <c r="B859" s="5"/>
      <c r="F859" s="5"/>
    </row>
    <row r="860" spans="2:6" x14ac:dyDescent="0.2">
      <c r="B860" s="5"/>
      <c r="F860" s="5"/>
    </row>
    <row r="861" spans="2:6" x14ac:dyDescent="0.2">
      <c r="B861" s="5"/>
      <c r="F861" s="5"/>
    </row>
    <row r="862" spans="2:6" x14ac:dyDescent="0.2">
      <c r="B862" s="5"/>
      <c r="F862" s="5"/>
    </row>
    <row r="863" spans="2:6" x14ac:dyDescent="0.2">
      <c r="B863" s="5"/>
      <c r="F863" s="5"/>
    </row>
    <row r="864" spans="2:6" x14ac:dyDescent="0.2">
      <c r="B864" s="5"/>
      <c r="F864" s="5"/>
    </row>
    <row r="865" spans="2:6" x14ac:dyDescent="0.2">
      <c r="B865" s="5"/>
      <c r="F865" s="5"/>
    </row>
    <row r="866" spans="2:6" x14ac:dyDescent="0.2">
      <c r="B866" s="5"/>
      <c r="F866" s="5"/>
    </row>
    <row r="867" spans="2:6" x14ac:dyDescent="0.2">
      <c r="B867" s="5"/>
      <c r="F867" s="5"/>
    </row>
    <row r="868" spans="2:6" x14ac:dyDescent="0.2">
      <c r="B868" s="5"/>
      <c r="F868" s="5"/>
    </row>
    <row r="869" spans="2:6" x14ac:dyDescent="0.2">
      <c r="B869" s="5"/>
      <c r="F869" s="5"/>
    </row>
    <row r="870" spans="2:6" x14ac:dyDescent="0.2">
      <c r="B870" s="5"/>
      <c r="F870" s="5"/>
    </row>
    <row r="871" spans="2:6" x14ac:dyDescent="0.2">
      <c r="B871" s="5"/>
      <c r="F871" s="5"/>
    </row>
    <row r="872" spans="2:6" x14ac:dyDescent="0.2">
      <c r="B872" s="5"/>
      <c r="F872" s="5"/>
    </row>
    <row r="873" spans="2:6" x14ac:dyDescent="0.2">
      <c r="B873" s="5"/>
      <c r="F873" s="5"/>
    </row>
    <row r="874" spans="2:6" x14ac:dyDescent="0.2">
      <c r="B874" s="5"/>
      <c r="F874" s="5"/>
    </row>
    <row r="875" spans="2:6" x14ac:dyDescent="0.2">
      <c r="B875" s="5"/>
      <c r="F875" s="5"/>
    </row>
    <row r="876" spans="2:6" x14ac:dyDescent="0.2">
      <c r="B876" s="5"/>
      <c r="F876" s="5"/>
    </row>
    <row r="877" spans="2:6" x14ac:dyDescent="0.2">
      <c r="B877" s="5"/>
      <c r="F877" s="5"/>
    </row>
    <row r="878" spans="2:6" x14ac:dyDescent="0.2">
      <c r="B878" s="5"/>
      <c r="F878" s="5"/>
    </row>
    <row r="879" spans="2:6" x14ac:dyDescent="0.2">
      <c r="B879" s="5"/>
      <c r="F879" s="5"/>
    </row>
    <row r="880" spans="2:6" x14ac:dyDescent="0.2">
      <c r="B880" s="5"/>
      <c r="F880" s="5"/>
    </row>
    <row r="881" spans="2:6" x14ac:dyDescent="0.2">
      <c r="B881" s="5"/>
      <c r="F881" s="5"/>
    </row>
    <row r="882" spans="2:6" x14ac:dyDescent="0.2">
      <c r="B882" s="5"/>
      <c r="F882" s="5"/>
    </row>
    <row r="883" spans="2:6" x14ac:dyDescent="0.2">
      <c r="B883" s="5"/>
      <c r="F883" s="5"/>
    </row>
    <row r="884" spans="2:6" x14ac:dyDescent="0.2">
      <c r="B884" s="5"/>
      <c r="F884" s="5"/>
    </row>
    <row r="885" spans="2:6" x14ac:dyDescent="0.2">
      <c r="B885" s="5"/>
      <c r="F885" s="5"/>
    </row>
    <row r="886" spans="2:6" x14ac:dyDescent="0.2">
      <c r="B886" s="5"/>
      <c r="F886" s="5"/>
    </row>
    <row r="887" spans="2:6" x14ac:dyDescent="0.2">
      <c r="B887" s="5"/>
      <c r="F887" s="5"/>
    </row>
    <row r="888" spans="2:6" x14ac:dyDescent="0.2">
      <c r="B888" s="5"/>
      <c r="F888" s="5"/>
    </row>
    <row r="889" spans="2:6" x14ac:dyDescent="0.2">
      <c r="B889" s="5"/>
      <c r="F889" s="5"/>
    </row>
    <row r="890" spans="2:6" x14ac:dyDescent="0.2">
      <c r="B890" s="5"/>
      <c r="F890" s="5"/>
    </row>
    <row r="891" spans="2:6" x14ac:dyDescent="0.2">
      <c r="B891" s="5"/>
      <c r="F891" s="5"/>
    </row>
    <row r="892" spans="2:6" x14ac:dyDescent="0.2">
      <c r="B892" s="5"/>
      <c r="F892" s="5"/>
    </row>
    <row r="893" spans="2:6" x14ac:dyDescent="0.2">
      <c r="B893" s="5"/>
      <c r="F893" s="5"/>
    </row>
    <row r="894" spans="2:6" x14ac:dyDescent="0.2">
      <c r="B894" s="5"/>
      <c r="F894" s="5"/>
    </row>
    <row r="895" spans="2:6" x14ac:dyDescent="0.2">
      <c r="B895" s="5"/>
      <c r="F895" s="5"/>
    </row>
    <row r="896" spans="2:6" x14ac:dyDescent="0.2">
      <c r="B896" s="5"/>
      <c r="F896" s="5"/>
    </row>
    <row r="897" spans="2:6" x14ac:dyDescent="0.2">
      <c r="B897" s="5"/>
      <c r="F897" s="5"/>
    </row>
    <row r="898" spans="2:6" x14ac:dyDescent="0.2">
      <c r="B898" s="5"/>
      <c r="F898" s="5"/>
    </row>
    <row r="899" spans="2:6" x14ac:dyDescent="0.2">
      <c r="B899" s="5"/>
      <c r="F899" s="5"/>
    </row>
    <row r="900" spans="2:6" x14ac:dyDescent="0.2">
      <c r="B900" s="5"/>
      <c r="F900" s="5"/>
    </row>
    <row r="901" spans="2:6" x14ac:dyDescent="0.2">
      <c r="B901" s="5"/>
      <c r="F901" s="5"/>
    </row>
    <row r="902" spans="2:6" x14ac:dyDescent="0.2">
      <c r="B902" s="5"/>
      <c r="F902" s="5"/>
    </row>
    <row r="903" spans="2:6" x14ac:dyDescent="0.2">
      <c r="B903" s="5"/>
      <c r="F903" s="5"/>
    </row>
    <row r="904" spans="2:6" x14ac:dyDescent="0.2">
      <c r="B904" s="5"/>
      <c r="F904" s="5"/>
    </row>
    <row r="905" spans="2:6" x14ac:dyDescent="0.2">
      <c r="B905" s="5"/>
      <c r="F905" s="5"/>
    </row>
    <row r="906" spans="2:6" x14ac:dyDescent="0.2">
      <c r="B906" s="5"/>
      <c r="F906" s="5"/>
    </row>
    <row r="907" spans="2:6" x14ac:dyDescent="0.2">
      <c r="B907" s="5"/>
      <c r="F907" s="5"/>
    </row>
    <row r="908" spans="2:6" x14ac:dyDescent="0.2">
      <c r="B908" s="5"/>
      <c r="F908" s="5"/>
    </row>
    <row r="909" spans="2:6" x14ac:dyDescent="0.2">
      <c r="B909" s="5"/>
      <c r="F909" s="5"/>
    </row>
    <row r="910" spans="2:6" x14ac:dyDescent="0.2">
      <c r="B910" s="5"/>
      <c r="F910" s="5"/>
    </row>
    <row r="911" spans="2:6" x14ac:dyDescent="0.2">
      <c r="B911" s="5"/>
      <c r="F911" s="5"/>
    </row>
    <row r="912" spans="2:6" x14ac:dyDescent="0.2">
      <c r="B912" s="5"/>
      <c r="F912" s="5"/>
    </row>
    <row r="913" spans="2:6" x14ac:dyDescent="0.2">
      <c r="B913" s="5"/>
      <c r="F913" s="5"/>
    </row>
    <row r="914" spans="2:6" x14ac:dyDescent="0.2">
      <c r="B914" s="5"/>
      <c r="F914" s="5"/>
    </row>
    <row r="915" spans="2:6" x14ac:dyDescent="0.2">
      <c r="B915" s="5"/>
      <c r="F915" s="5"/>
    </row>
    <row r="916" spans="2:6" x14ac:dyDescent="0.2">
      <c r="B916" s="5"/>
      <c r="F916" s="5"/>
    </row>
    <row r="917" spans="2:6" x14ac:dyDescent="0.2">
      <c r="B917" s="5"/>
      <c r="F917" s="5"/>
    </row>
    <row r="918" spans="2:6" x14ac:dyDescent="0.2">
      <c r="B918" s="5"/>
      <c r="F918" s="5"/>
    </row>
    <row r="919" spans="2:6" x14ac:dyDescent="0.2">
      <c r="B919" s="5"/>
      <c r="F919" s="5"/>
    </row>
    <row r="920" spans="2:6" x14ac:dyDescent="0.2">
      <c r="B920" s="5"/>
      <c r="F920" s="5"/>
    </row>
    <row r="921" spans="2:6" x14ac:dyDescent="0.2">
      <c r="B921" s="5"/>
      <c r="F921" s="5"/>
    </row>
    <row r="922" spans="2:6" x14ac:dyDescent="0.2">
      <c r="B922" s="5"/>
      <c r="F922" s="5"/>
    </row>
    <row r="923" spans="2:6" x14ac:dyDescent="0.2">
      <c r="B923" s="5"/>
      <c r="F923" s="5"/>
    </row>
    <row r="924" spans="2:6" x14ac:dyDescent="0.2">
      <c r="B924" s="5"/>
      <c r="F924" s="5"/>
    </row>
    <row r="925" spans="2:6" x14ac:dyDescent="0.2">
      <c r="B925" s="5"/>
      <c r="F925" s="5"/>
    </row>
    <row r="926" spans="2:6" x14ac:dyDescent="0.2">
      <c r="B926" s="5"/>
      <c r="F926" s="5"/>
    </row>
    <row r="927" spans="2:6" x14ac:dyDescent="0.2">
      <c r="B927" s="5"/>
      <c r="F927" s="5"/>
    </row>
    <row r="928" spans="2:6" x14ac:dyDescent="0.2">
      <c r="B928" s="5"/>
      <c r="F928" s="5"/>
    </row>
    <row r="929" spans="2:6" x14ac:dyDescent="0.2">
      <c r="B929" s="5"/>
      <c r="F929" s="5"/>
    </row>
    <row r="930" spans="2:6" x14ac:dyDescent="0.2">
      <c r="B930" s="5"/>
      <c r="F930" s="5"/>
    </row>
    <row r="931" spans="2:6" x14ac:dyDescent="0.2">
      <c r="B931" s="5"/>
      <c r="F931" s="5"/>
    </row>
    <row r="932" spans="2:6" x14ac:dyDescent="0.2">
      <c r="B932" s="5"/>
      <c r="F932" s="5"/>
    </row>
    <row r="933" spans="2:6" x14ac:dyDescent="0.2">
      <c r="B933" s="5"/>
      <c r="F933" s="5"/>
    </row>
    <row r="934" spans="2:6" x14ac:dyDescent="0.2">
      <c r="B934" s="5"/>
      <c r="F934" s="5"/>
    </row>
    <row r="935" spans="2:6" x14ac:dyDescent="0.2">
      <c r="B935" s="5"/>
      <c r="F935" s="5"/>
    </row>
    <row r="936" spans="2:6" x14ac:dyDescent="0.2">
      <c r="B936" s="5"/>
      <c r="F936" s="5"/>
    </row>
    <row r="937" spans="2:6" x14ac:dyDescent="0.2">
      <c r="B937" s="5"/>
      <c r="F937" s="5"/>
    </row>
    <row r="938" spans="2:6" x14ac:dyDescent="0.2">
      <c r="B938" s="5"/>
      <c r="F938" s="5"/>
    </row>
    <row r="939" spans="2:6" x14ac:dyDescent="0.2">
      <c r="B939" s="5"/>
      <c r="F939" s="5"/>
    </row>
    <row r="940" spans="2:6" x14ac:dyDescent="0.2">
      <c r="B940" s="5"/>
      <c r="F940" s="5"/>
    </row>
    <row r="941" spans="2:6" x14ac:dyDescent="0.2">
      <c r="B941" s="5"/>
      <c r="F941" s="5"/>
    </row>
    <row r="942" spans="2:6" x14ac:dyDescent="0.2">
      <c r="B942" s="5"/>
      <c r="F942" s="5"/>
    </row>
    <row r="943" spans="2:6" x14ac:dyDescent="0.2">
      <c r="B943" s="5"/>
      <c r="F943" s="5"/>
    </row>
    <row r="944" spans="2:6" x14ac:dyDescent="0.2">
      <c r="B944" s="5"/>
      <c r="F944" s="5"/>
    </row>
    <row r="945" spans="2:6" x14ac:dyDescent="0.2">
      <c r="B945" s="5"/>
      <c r="F945" s="5"/>
    </row>
    <row r="946" spans="2:6" x14ac:dyDescent="0.2">
      <c r="B946" s="5"/>
      <c r="F946" s="5"/>
    </row>
    <row r="947" spans="2:6" x14ac:dyDescent="0.2">
      <c r="B947" s="5"/>
      <c r="F947" s="5"/>
    </row>
    <row r="948" spans="2:6" x14ac:dyDescent="0.2">
      <c r="B948" s="5"/>
      <c r="F948" s="5"/>
    </row>
    <row r="949" spans="2:6" x14ac:dyDescent="0.2">
      <c r="B949" s="5"/>
      <c r="F949" s="5"/>
    </row>
    <row r="950" spans="2:6" x14ac:dyDescent="0.2">
      <c r="B950" s="5"/>
      <c r="F950" s="5"/>
    </row>
    <row r="951" spans="2:6" x14ac:dyDescent="0.2">
      <c r="B951" s="5"/>
      <c r="F951" s="5"/>
    </row>
    <row r="952" spans="2:6" x14ac:dyDescent="0.2">
      <c r="B952" s="5"/>
      <c r="F952" s="5"/>
    </row>
    <row r="953" spans="2:6" x14ac:dyDescent="0.2">
      <c r="B953" s="5"/>
      <c r="F953" s="5"/>
    </row>
    <row r="954" spans="2:6" x14ac:dyDescent="0.2">
      <c r="B954" s="5"/>
      <c r="F954" s="5"/>
    </row>
    <row r="955" spans="2:6" x14ac:dyDescent="0.2">
      <c r="B955" s="5"/>
      <c r="F955" s="5"/>
    </row>
    <row r="956" spans="2:6" x14ac:dyDescent="0.2">
      <c r="B956" s="5"/>
      <c r="F956" s="5"/>
    </row>
    <row r="957" spans="2:6" x14ac:dyDescent="0.2">
      <c r="B957" s="5"/>
      <c r="F957" s="5"/>
    </row>
    <row r="958" spans="2:6" x14ac:dyDescent="0.2">
      <c r="B958" s="5"/>
      <c r="F958" s="5"/>
    </row>
    <row r="959" spans="2:6" x14ac:dyDescent="0.2">
      <c r="B959" s="5"/>
      <c r="F959" s="5"/>
    </row>
    <row r="960" spans="2:6" x14ac:dyDescent="0.2">
      <c r="B960" s="5"/>
      <c r="F960" s="5"/>
    </row>
    <row r="961" spans="2:6" x14ac:dyDescent="0.2">
      <c r="B961" s="5"/>
      <c r="F961" s="5"/>
    </row>
    <row r="962" spans="2:6" x14ac:dyDescent="0.2">
      <c r="B962" s="5"/>
      <c r="F962" s="5"/>
    </row>
    <row r="963" spans="2:6" x14ac:dyDescent="0.2">
      <c r="B963" s="5"/>
      <c r="F963" s="5"/>
    </row>
    <row r="964" spans="2:6" x14ac:dyDescent="0.2">
      <c r="B964" s="5"/>
      <c r="F964" s="5"/>
    </row>
    <row r="965" spans="2:6" x14ac:dyDescent="0.2">
      <c r="B965" s="5"/>
      <c r="F965" s="5"/>
    </row>
    <row r="966" spans="2:6" x14ac:dyDescent="0.2">
      <c r="B966" s="5"/>
      <c r="F966" s="5"/>
    </row>
    <row r="967" spans="2:6" x14ac:dyDescent="0.2">
      <c r="B967" s="5"/>
      <c r="F967" s="5"/>
    </row>
    <row r="968" spans="2:6" x14ac:dyDescent="0.2">
      <c r="B968" s="5"/>
      <c r="F968" s="5"/>
    </row>
    <row r="969" spans="2:6" x14ac:dyDescent="0.2">
      <c r="B969" s="5"/>
      <c r="F969" s="5"/>
    </row>
    <row r="970" spans="2:6" x14ac:dyDescent="0.2">
      <c r="B970" s="5"/>
      <c r="F970" s="5"/>
    </row>
    <row r="971" spans="2:6" x14ac:dyDescent="0.2">
      <c r="B971" s="5"/>
      <c r="F971" s="5"/>
    </row>
    <row r="972" spans="2:6" x14ac:dyDescent="0.2">
      <c r="B972" s="5"/>
      <c r="F972" s="5"/>
    </row>
    <row r="973" spans="2:6" x14ac:dyDescent="0.2">
      <c r="B973" s="5"/>
      <c r="F973" s="5"/>
    </row>
    <row r="974" spans="2:6" x14ac:dyDescent="0.2">
      <c r="B974" s="5"/>
      <c r="F974" s="5"/>
    </row>
    <row r="975" spans="2:6" x14ac:dyDescent="0.2">
      <c r="B975" s="5"/>
      <c r="F975" s="5"/>
    </row>
    <row r="976" spans="2:6" x14ac:dyDescent="0.2">
      <c r="B976" s="5"/>
      <c r="F976" s="5"/>
    </row>
    <row r="977" spans="2:6" x14ac:dyDescent="0.2">
      <c r="B977" s="5"/>
      <c r="F977" s="5"/>
    </row>
    <row r="978" spans="2:6" x14ac:dyDescent="0.2">
      <c r="B978" s="5"/>
      <c r="F978" s="5"/>
    </row>
    <row r="979" spans="2:6" x14ac:dyDescent="0.2">
      <c r="B979" s="5"/>
      <c r="F979" s="5"/>
    </row>
    <row r="980" spans="2:6" x14ac:dyDescent="0.2">
      <c r="B980" s="5"/>
      <c r="F980" s="5"/>
    </row>
    <row r="981" spans="2:6" x14ac:dyDescent="0.2">
      <c r="B981" s="5"/>
      <c r="F981" s="5"/>
    </row>
    <row r="982" spans="2:6" x14ac:dyDescent="0.2">
      <c r="B982" s="5"/>
      <c r="F982" s="5"/>
    </row>
    <row r="983" spans="2:6" x14ac:dyDescent="0.2">
      <c r="B983" s="5"/>
      <c r="F983" s="5"/>
    </row>
    <row r="984" spans="2:6" x14ac:dyDescent="0.2">
      <c r="B984" s="5"/>
      <c r="F984" s="5"/>
    </row>
    <row r="985" spans="2:6" x14ac:dyDescent="0.2">
      <c r="B985" s="5"/>
      <c r="F985" s="5"/>
    </row>
    <row r="986" spans="2:6" x14ac:dyDescent="0.2">
      <c r="B986" s="5"/>
      <c r="F986" s="5"/>
    </row>
    <row r="987" spans="2:6" x14ac:dyDescent="0.2">
      <c r="B987" s="5"/>
      <c r="F987" s="5"/>
    </row>
    <row r="988" spans="2:6" x14ac:dyDescent="0.2">
      <c r="B988" s="5"/>
      <c r="F988" s="5"/>
    </row>
    <row r="989" spans="2:6" x14ac:dyDescent="0.2">
      <c r="B989" s="5"/>
      <c r="F989" s="5"/>
    </row>
    <row r="990" spans="2:6" x14ac:dyDescent="0.2">
      <c r="B990" s="5"/>
      <c r="F990" s="5"/>
    </row>
    <row r="991" spans="2:6" x14ac:dyDescent="0.2">
      <c r="B991" s="5"/>
      <c r="F991" s="5"/>
    </row>
    <row r="992" spans="2:6" x14ac:dyDescent="0.2">
      <c r="B992" s="5"/>
      <c r="F992" s="5"/>
    </row>
    <row r="993" spans="2:6" x14ac:dyDescent="0.2">
      <c r="B993" s="5"/>
      <c r="F993" s="5"/>
    </row>
    <row r="994" spans="2:6" x14ac:dyDescent="0.2">
      <c r="B994" s="5"/>
      <c r="F994" s="5"/>
    </row>
    <row r="995" spans="2:6" x14ac:dyDescent="0.2">
      <c r="B995" s="5"/>
      <c r="F995" s="5"/>
    </row>
    <row r="996" spans="2:6" x14ac:dyDescent="0.2">
      <c r="B996" s="5"/>
      <c r="F996" s="5"/>
    </row>
    <row r="997" spans="2:6" x14ac:dyDescent="0.2">
      <c r="B997" s="5"/>
      <c r="F997" s="5"/>
    </row>
    <row r="998" spans="2:6" x14ac:dyDescent="0.2">
      <c r="B998" s="5"/>
      <c r="F998" s="5"/>
    </row>
    <row r="999" spans="2:6" x14ac:dyDescent="0.2">
      <c r="B999" s="5"/>
      <c r="F999" s="5"/>
    </row>
    <row r="1000" spans="2:6" x14ac:dyDescent="0.2">
      <c r="B1000" s="5"/>
      <c r="F1000" s="5"/>
    </row>
    <row r="1001" spans="2:6" x14ac:dyDescent="0.2">
      <c r="B1001" s="5"/>
      <c r="F1001" s="5"/>
    </row>
    <row r="1002" spans="2:6" x14ac:dyDescent="0.2">
      <c r="B1002" s="5"/>
      <c r="F1002" s="5"/>
    </row>
    <row r="1003" spans="2:6" x14ac:dyDescent="0.2">
      <c r="B1003" s="5"/>
      <c r="F1003" s="5"/>
    </row>
    <row r="1004" spans="2:6" x14ac:dyDescent="0.2">
      <c r="B1004" s="5"/>
      <c r="F1004" s="5"/>
    </row>
    <row r="1005" spans="2:6" x14ac:dyDescent="0.2">
      <c r="B1005" s="5"/>
      <c r="F1005" s="5"/>
    </row>
    <row r="1006" spans="2:6" x14ac:dyDescent="0.2">
      <c r="B1006" s="5"/>
      <c r="F1006" s="5"/>
    </row>
    <row r="1007" spans="2:6" x14ac:dyDescent="0.2">
      <c r="B1007" s="5"/>
      <c r="F1007" s="5"/>
    </row>
    <row r="1008" spans="2:6" x14ac:dyDescent="0.2">
      <c r="B1008" s="5"/>
      <c r="F1008" s="5"/>
    </row>
    <row r="1009" spans="2:6" x14ac:dyDescent="0.2">
      <c r="B1009" s="5"/>
      <c r="F1009" s="5"/>
    </row>
    <row r="1010" spans="2:6" x14ac:dyDescent="0.2">
      <c r="B1010" s="5"/>
      <c r="F1010" s="5"/>
    </row>
    <row r="1011" spans="2:6" x14ac:dyDescent="0.2">
      <c r="B1011" s="5"/>
      <c r="F1011" s="5"/>
    </row>
    <row r="1012" spans="2:6" x14ac:dyDescent="0.2">
      <c r="B1012" s="5"/>
      <c r="F1012" s="5"/>
    </row>
    <row r="1013" spans="2:6" x14ac:dyDescent="0.2">
      <c r="B1013" s="5"/>
      <c r="F1013" s="5"/>
    </row>
    <row r="1014" spans="2:6" x14ac:dyDescent="0.2">
      <c r="B1014" s="5"/>
      <c r="F1014" s="5"/>
    </row>
    <row r="1015" spans="2:6" x14ac:dyDescent="0.2">
      <c r="B1015" s="5"/>
      <c r="F1015" s="5"/>
    </row>
    <row r="1016" spans="2:6" x14ac:dyDescent="0.2">
      <c r="B1016" s="5"/>
      <c r="F1016" s="5"/>
    </row>
    <row r="1017" spans="2:6" x14ac:dyDescent="0.2">
      <c r="B1017" s="5"/>
      <c r="F1017" s="5"/>
    </row>
    <row r="1018" spans="2:6" x14ac:dyDescent="0.2">
      <c r="B1018" s="5"/>
      <c r="F1018" s="5"/>
    </row>
    <row r="1019" spans="2:6" x14ac:dyDescent="0.2">
      <c r="B1019" s="5"/>
      <c r="F1019" s="5"/>
    </row>
    <row r="1020" spans="2:6" x14ac:dyDescent="0.2">
      <c r="B1020" s="5"/>
      <c r="F1020" s="5"/>
    </row>
    <row r="1021" spans="2:6" x14ac:dyDescent="0.2">
      <c r="B1021" s="5"/>
      <c r="F1021" s="5"/>
    </row>
    <row r="1022" spans="2:6" x14ac:dyDescent="0.2">
      <c r="B1022" s="5"/>
      <c r="F1022" s="5"/>
    </row>
    <row r="1023" spans="2:6" x14ac:dyDescent="0.2">
      <c r="B1023" s="5"/>
      <c r="F1023" s="5"/>
    </row>
    <row r="1024" spans="2:6" x14ac:dyDescent="0.2">
      <c r="B1024" s="5"/>
      <c r="F1024" s="5"/>
    </row>
    <row r="1025" spans="2:6" x14ac:dyDescent="0.2">
      <c r="B1025" s="5"/>
      <c r="F1025" s="5"/>
    </row>
    <row r="1026" spans="2:6" x14ac:dyDescent="0.2">
      <c r="B1026" s="5"/>
      <c r="F1026" s="5"/>
    </row>
    <row r="1027" spans="2:6" x14ac:dyDescent="0.2">
      <c r="B1027" s="5"/>
      <c r="F1027" s="5"/>
    </row>
    <row r="1028" spans="2:6" x14ac:dyDescent="0.2">
      <c r="B1028" s="5"/>
      <c r="F1028" s="5"/>
    </row>
    <row r="1029" spans="2:6" x14ac:dyDescent="0.2">
      <c r="B1029" s="5"/>
      <c r="F1029" s="5"/>
    </row>
    <row r="1030" spans="2:6" x14ac:dyDescent="0.2">
      <c r="B1030" s="5"/>
      <c r="F1030" s="5"/>
    </row>
    <row r="1031" spans="2:6" x14ac:dyDescent="0.2">
      <c r="B1031" s="5"/>
      <c r="F1031" s="5"/>
    </row>
    <row r="1032" spans="2:6" x14ac:dyDescent="0.2">
      <c r="B1032" s="5"/>
      <c r="F1032" s="5"/>
    </row>
    <row r="1033" spans="2:6" x14ac:dyDescent="0.2">
      <c r="B1033" s="5"/>
      <c r="F1033" s="5"/>
    </row>
    <row r="1034" spans="2:6" x14ac:dyDescent="0.2">
      <c r="B1034" s="5"/>
      <c r="F1034" s="5"/>
    </row>
    <row r="1035" spans="2:6" x14ac:dyDescent="0.2">
      <c r="B1035" s="5"/>
      <c r="F1035" s="5"/>
    </row>
    <row r="1036" spans="2:6" x14ac:dyDescent="0.2">
      <c r="B1036" s="5"/>
      <c r="F1036" s="5"/>
    </row>
    <row r="1037" spans="2:6" x14ac:dyDescent="0.2">
      <c r="B1037" s="5"/>
      <c r="F1037" s="5"/>
    </row>
    <row r="1038" spans="2:6" x14ac:dyDescent="0.2">
      <c r="B1038" s="5"/>
      <c r="F1038" s="5"/>
    </row>
    <row r="1039" spans="2:6" x14ac:dyDescent="0.2">
      <c r="B1039" s="5"/>
      <c r="F1039" s="5"/>
    </row>
    <row r="1040" spans="2:6" x14ac:dyDescent="0.2">
      <c r="B1040" s="5"/>
      <c r="F1040" s="5"/>
    </row>
    <row r="1041" spans="2:6" x14ac:dyDescent="0.2">
      <c r="B1041" s="5"/>
      <c r="F1041" s="5"/>
    </row>
    <row r="1042" spans="2:6" x14ac:dyDescent="0.2">
      <c r="B1042" s="5"/>
      <c r="F1042" s="5"/>
    </row>
    <row r="1043" spans="2:6" x14ac:dyDescent="0.2">
      <c r="B1043" s="5"/>
      <c r="F1043" s="5"/>
    </row>
    <row r="1044" spans="2:6" x14ac:dyDescent="0.2">
      <c r="B1044" s="5"/>
      <c r="F1044" s="5"/>
    </row>
    <row r="1045" spans="2:6" x14ac:dyDescent="0.2">
      <c r="B1045" s="5"/>
      <c r="F1045" s="5"/>
    </row>
    <row r="1046" spans="2:6" x14ac:dyDescent="0.2">
      <c r="B1046" s="5"/>
      <c r="F1046" s="5"/>
    </row>
    <row r="1047" spans="2:6" x14ac:dyDescent="0.2">
      <c r="B1047" s="5"/>
      <c r="F1047" s="5"/>
    </row>
    <row r="1048" spans="2:6" x14ac:dyDescent="0.2">
      <c r="B1048" s="5"/>
      <c r="F1048" s="5"/>
    </row>
    <row r="1049" spans="2:6" x14ac:dyDescent="0.2">
      <c r="B1049" s="5"/>
      <c r="F1049" s="5"/>
    </row>
    <row r="1050" spans="2:6" x14ac:dyDescent="0.2">
      <c r="B1050" s="5"/>
      <c r="F1050" s="5"/>
    </row>
    <row r="1051" spans="2:6" x14ac:dyDescent="0.2">
      <c r="B1051" s="5"/>
      <c r="F1051" s="5"/>
    </row>
    <row r="1052" spans="2:6" x14ac:dyDescent="0.2">
      <c r="B1052" s="5"/>
      <c r="F1052" s="5"/>
    </row>
    <row r="1053" spans="2:6" x14ac:dyDescent="0.2">
      <c r="B1053" s="5"/>
      <c r="F1053" s="5"/>
    </row>
    <row r="1054" spans="2:6" x14ac:dyDescent="0.2">
      <c r="B1054" s="5"/>
      <c r="F1054" s="5"/>
    </row>
    <row r="1055" spans="2:6" x14ac:dyDescent="0.2">
      <c r="B1055" s="5"/>
      <c r="F1055" s="5"/>
    </row>
    <row r="1056" spans="2:6" x14ac:dyDescent="0.2">
      <c r="B1056" s="5"/>
      <c r="F1056" s="5"/>
    </row>
    <row r="1057" spans="2:6" x14ac:dyDescent="0.2">
      <c r="B1057" s="5"/>
      <c r="F1057" s="5"/>
    </row>
    <row r="1058" spans="2:6" x14ac:dyDescent="0.2">
      <c r="B1058" s="5"/>
      <c r="F1058" s="5"/>
    </row>
    <row r="1059" spans="2:6" x14ac:dyDescent="0.2">
      <c r="B1059" s="5"/>
      <c r="F1059" s="5"/>
    </row>
    <row r="1060" spans="2:6" x14ac:dyDescent="0.2">
      <c r="B1060" s="5"/>
      <c r="F1060" s="5"/>
    </row>
    <row r="1061" spans="2:6" x14ac:dyDescent="0.2">
      <c r="B1061" s="5"/>
      <c r="F1061" s="5"/>
    </row>
    <row r="1062" spans="2:6" x14ac:dyDescent="0.2">
      <c r="B1062" s="5"/>
      <c r="F1062" s="5"/>
    </row>
    <row r="1063" spans="2:6" x14ac:dyDescent="0.2">
      <c r="B1063" s="5"/>
      <c r="F1063" s="5"/>
    </row>
    <row r="1064" spans="2:6" x14ac:dyDescent="0.2">
      <c r="B1064" s="5"/>
      <c r="F1064" s="5"/>
    </row>
    <row r="1065" spans="2:6" x14ac:dyDescent="0.2">
      <c r="B1065" s="5"/>
      <c r="F1065" s="5"/>
    </row>
    <row r="1066" spans="2:6" x14ac:dyDescent="0.2">
      <c r="B1066" s="5"/>
      <c r="F1066" s="5"/>
    </row>
    <row r="1067" spans="2:6" x14ac:dyDescent="0.2">
      <c r="B1067" s="5"/>
      <c r="F1067" s="5"/>
    </row>
    <row r="1068" spans="2:6" x14ac:dyDescent="0.2">
      <c r="B1068" s="5"/>
      <c r="F1068" s="5"/>
    </row>
    <row r="1069" spans="2:6" x14ac:dyDescent="0.2">
      <c r="B1069" s="5"/>
      <c r="F1069" s="5"/>
    </row>
    <row r="1070" spans="2:6" x14ac:dyDescent="0.2">
      <c r="B1070" s="5"/>
      <c r="F1070" s="5"/>
    </row>
    <row r="1071" spans="2:6" x14ac:dyDescent="0.2">
      <c r="B1071" s="5"/>
      <c r="F1071" s="5"/>
    </row>
    <row r="1072" spans="2:6" x14ac:dyDescent="0.2">
      <c r="B1072" s="5"/>
      <c r="F1072" s="5"/>
    </row>
    <row r="1073" spans="2:6" x14ac:dyDescent="0.2">
      <c r="B1073" s="5"/>
      <c r="F1073" s="5"/>
    </row>
    <row r="1074" spans="2:6" x14ac:dyDescent="0.2">
      <c r="B1074" s="5"/>
      <c r="F1074" s="5"/>
    </row>
    <row r="1075" spans="2:6" x14ac:dyDescent="0.2">
      <c r="B1075" s="5"/>
      <c r="F1075" s="5"/>
    </row>
    <row r="1076" spans="2:6" x14ac:dyDescent="0.2">
      <c r="B1076" s="5"/>
      <c r="F1076" s="5"/>
    </row>
    <row r="1077" spans="2:6" x14ac:dyDescent="0.2">
      <c r="B1077" s="5"/>
      <c r="F1077" s="5"/>
    </row>
    <row r="1078" spans="2:6" x14ac:dyDescent="0.2">
      <c r="B1078" s="5"/>
      <c r="F1078" s="5"/>
    </row>
    <row r="1079" spans="2:6" x14ac:dyDescent="0.2">
      <c r="B1079" s="5"/>
      <c r="F1079" s="5"/>
    </row>
    <row r="1080" spans="2:6" x14ac:dyDescent="0.2">
      <c r="B1080" s="5"/>
      <c r="F1080" s="5"/>
    </row>
    <row r="1081" spans="2:6" x14ac:dyDescent="0.2">
      <c r="B1081" s="5"/>
      <c r="F1081" s="5"/>
    </row>
    <row r="1082" spans="2:6" x14ac:dyDescent="0.2">
      <c r="B1082" s="5"/>
      <c r="F1082" s="5"/>
    </row>
    <row r="1083" spans="2:6" x14ac:dyDescent="0.2">
      <c r="B1083" s="5"/>
      <c r="F1083" s="5"/>
    </row>
    <row r="1084" spans="2:6" x14ac:dyDescent="0.2">
      <c r="B1084" s="5"/>
      <c r="F1084" s="5"/>
    </row>
    <row r="1085" spans="2:6" x14ac:dyDescent="0.2">
      <c r="B1085" s="5"/>
      <c r="F1085" s="5"/>
    </row>
    <row r="1086" spans="2:6" x14ac:dyDescent="0.2">
      <c r="B1086" s="5"/>
      <c r="F1086" s="5"/>
    </row>
    <row r="1087" spans="2:6" x14ac:dyDescent="0.2">
      <c r="B1087" s="5"/>
      <c r="F1087" s="5"/>
    </row>
    <row r="1088" spans="2:6" x14ac:dyDescent="0.2">
      <c r="B1088" s="5"/>
      <c r="F1088" s="5"/>
    </row>
    <row r="1089" spans="2:6" x14ac:dyDescent="0.2">
      <c r="B1089" s="5"/>
      <c r="F1089" s="5"/>
    </row>
    <row r="1090" spans="2:6" x14ac:dyDescent="0.2">
      <c r="B1090" s="5"/>
      <c r="F1090" s="5"/>
    </row>
    <row r="1091" spans="2:6" x14ac:dyDescent="0.2">
      <c r="B1091" s="5"/>
      <c r="F1091" s="5"/>
    </row>
    <row r="1092" spans="2:6" x14ac:dyDescent="0.2">
      <c r="B1092" s="5"/>
      <c r="F1092" s="5"/>
    </row>
    <row r="1093" spans="2:6" x14ac:dyDescent="0.2">
      <c r="B1093" s="5"/>
      <c r="F1093" s="5"/>
    </row>
    <row r="1094" spans="2:6" x14ac:dyDescent="0.2">
      <c r="B1094" s="5"/>
      <c r="F1094" s="5"/>
    </row>
    <row r="1095" spans="2:6" x14ac:dyDescent="0.2">
      <c r="B1095" s="5"/>
      <c r="F1095" s="5"/>
    </row>
    <row r="1096" spans="2:6" x14ac:dyDescent="0.2">
      <c r="B1096" s="5"/>
      <c r="F1096" s="5"/>
    </row>
    <row r="1097" spans="2:6" x14ac:dyDescent="0.2">
      <c r="B1097" s="5"/>
      <c r="F1097" s="5"/>
    </row>
    <row r="1098" spans="2:6" x14ac:dyDescent="0.2">
      <c r="B1098" s="5"/>
      <c r="F1098" s="5"/>
    </row>
    <row r="1099" spans="2:6" x14ac:dyDescent="0.2">
      <c r="B1099" s="5"/>
      <c r="F1099" s="5"/>
    </row>
    <row r="1100" spans="2:6" x14ac:dyDescent="0.2">
      <c r="B1100" s="5"/>
      <c r="F1100" s="5"/>
    </row>
    <row r="1101" spans="2:6" x14ac:dyDescent="0.2">
      <c r="B1101" s="5"/>
      <c r="F1101" s="5"/>
    </row>
    <row r="1102" spans="2:6" x14ac:dyDescent="0.2">
      <c r="B1102" s="5"/>
      <c r="F1102" s="5"/>
    </row>
    <row r="1103" spans="2:6" x14ac:dyDescent="0.2">
      <c r="B1103" s="5"/>
      <c r="F1103" s="5"/>
    </row>
    <row r="1104" spans="2:6" x14ac:dyDescent="0.2">
      <c r="B1104" s="5"/>
      <c r="F1104" s="5"/>
    </row>
    <row r="1105" spans="2:6" x14ac:dyDescent="0.2">
      <c r="B1105" s="5"/>
      <c r="F1105" s="5"/>
    </row>
    <row r="1106" spans="2:6" x14ac:dyDescent="0.2">
      <c r="B1106" s="5"/>
      <c r="F1106" s="5"/>
    </row>
    <row r="1107" spans="2:6" x14ac:dyDescent="0.2">
      <c r="B1107" s="5"/>
      <c r="F1107" s="5"/>
    </row>
    <row r="1108" spans="2:6" x14ac:dyDescent="0.2">
      <c r="B1108" s="5"/>
      <c r="F1108" s="5"/>
    </row>
    <row r="1109" spans="2:6" x14ac:dyDescent="0.2">
      <c r="B1109" s="5"/>
      <c r="F1109" s="5"/>
    </row>
    <row r="1110" spans="2:6" x14ac:dyDescent="0.2">
      <c r="B1110" s="5"/>
      <c r="F1110" s="5"/>
    </row>
    <row r="1111" spans="2:6" x14ac:dyDescent="0.2">
      <c r="B1111" s="5"/>
      <c r="F1111" s="5"/>
    </row>
    <row r="1112" spans="2:6" x14ac:dyDescent="0.2">
      <c r="B1112" s="5"/>
      <c r="F1112" s="5"/>
    </row>
    <row r="1113" spans="2:6" x14ac:dyDescent="0.2">
      <c r="B1113" s="5"/>
      <c r="F1113" s="5"/>
    </row>
    <row r="1114" spans="2:6" x14ac:dyDescent="0.2">
      <c r="B1114" s="5"/>
      <c r="F1114" s="5"/>
    </row>
    <row r="1115" spans="2:6" x14ac:dyDescent="0.2">
      <c r="B1115" s="5"/>
      <c r="F1115" s="5"/>
    </row>
    <row r="1116" spans="2:6" x14ac:dyDescent="0.2">
      <c r="B1116" s="5"/>
      <c r="F1116" s="5"/>
    </row>
    <row r="1117" spans="2:6" x14ac:dyDescent="0.2">
      <c r="B1117" s="5"/>
      <c r="F1117" s="5"/>
    </row>
    <row r="1118" spans="2:6" x14ac:dyDescent="0.2">
      <c r="B1118" s="5"/>
      <c r="F1118" s="5"/>
    </row>
    <row r="1119" spans="2:6" x14ac:dyDescent="0.2">
      <c r="B1119" s="5"/>
      <c r="F1119" s="5"/>
    </row>
    <row r="1120" spans="2:6" x14ac:dyDescent="0.2">
      <c r="B1120" s="5"/>
      <c r="F1120" s="5"/>
    </row>
    <row r="1121" spans="2:6" x14ac:dyDescent="0.2">
      <c r="B1121" s="5"/>
      <c r="F1121" s="5"/>
    </row>
    <row r="1122" spans="2:6" x14ac:dyDescent="0.2">
      <c r="B1122" s="5"/>
      <c r="F1122" s="5"/>
    </row>
    <row r="1123" spans="2:6" x14ac:dyDescent="0.2">
      <c r="B1123" s="5"/>
      <c r="F1123" s="5"/>
    </row>
    <row r="1124" spans="2:6" x14ac:dyDescent="0.2">
      <c r="B1124" s="5"/>
      <c r="F1124" s="5"/>
    </row>
    <row r="1125" spans="2:6" x14ac:dyDescent="0.2">
      <c r="B1125" s="5"/>
      <c r="F1125" s="5"/>
    </row>
    <row r="1126" spans="2:6" x14ac:dyDescent="0.2">
      <c r="B1126" s="5"/>
      <c r="F1126" s="5"/>
    </row>
    <row r="1127" spans="2:6" x14ac:dyDescent="0.2">
      <c r="B1127" s="5"/>
      <c r="F1127" s="5"/>
    </row>
    <row r="1128" spans="2:6" x14ac:dyDescent="0.2">
      <c r="B1128" s="5"/>
      <c r="F1128" s="5"/>
    </row>
    <row r="1129" spans="2:6" x14ac:dyDescent="0.2">
      <c r="B1129" s="5"/>
      <c r="F1129" s="5"/>
    </row>
    <row r="1130" spans="2:6" x14ac:dyDescent="0.2">
      <c r="B1130" s="5"/>
      <c r="F1130" s="5"/>
    </row>
    <row r="1131" spans="2:6" x14ac:dyDescent="0.2">
      <c r="B1131" s="5"/>
      <c r="F1131" s="5"/>
    </row>
    <row r="1132" spans="2:6" x14ac:dyDescent="0.2">
      <c r="B1132" s="5"/>
      <c r="F1132" s="5"/>
    </row>
    <row r="1133" spans="2:6" x14ac:dyDescent="0.2">
      <c r="B1133" s="5"/>
      <c r="F1133" s="5"/>
    </row>
    <row r="1134" spans="2:6" x14ac:dyDescent="0.2">
      <c r="B1134" s="5"/>
      <c r="F1134" s="5"/>
    </row>
    <row r="1135" spans="2:6" x14ac:dyDescent="0.2">
      <c r="B1135" s="5"/>
      <c r="F1135" s="5"/>
    </row>
    <row r="1136" spans="2:6" x14ac:dyDescent="0.2">
      <c r="B1136" s="5"/>
      <c r="F1136" s="5"/>
    </row>
    <row r="1137" spans="2:6" x14ac:dyDescent="0.2">
      <c r="B1137" s="5"/>
      <c r="F1137" s="5"/>
    </row>
    <row r="1138" spans="2:6" x14ac:dyDescent="0.2">
      <c r="B1138" s="5"/>
      <c r="F1138" s="5"/>
    </row>
    <row r="1139" spans="2:6" x14ac:dyDescent="0.2">
      <c r="B1139" s="5"/>
      <c r="F1139" s="5"/>
    </row>
  </sheetData>
  <phoneticPr fontId="28" type="noConversion"/>
  <hyperlinks>
    <hyperlink ref="A3" r:id="rId1" xr:uid="{00000000-0004-0000-0C00-000000000000}"/>
    <hyperlink ref="P56" r:id="rId2" display="http://www.bav-astro.de/sfs/BAVM_link.php?BAVMnr=38" xr:uid="{00000000-0004-0000-0C00-000001000000}"/>
    <hyperlink ref="P57" r:id="rId3" display="http://www.bav-astro.de/sfs/BAVM_link.php?BAVMnr=38" xr:uid="{00000000-0004-0000-0C00-000002000000}"/>
    <hyperlink ref="P58" r:id="rId4" display="http://www.bav-astro.de/sfs/BAVM_link.php?BAVMnr=36" xr:uid="{00000000-0004-0000-0C00-000003000000}"/>
    <hyperlink ref="P59" r:id="rId5" display="http://www.bav-astro.de/sfs/BAVM_link.php?BAVMnr=36" xr:uid="{00000000-0004-0000-0C00-000004000000}"/>
    <hyperlink ref="P60" r:id="rId6" display="http://www.bav-astro.de/sfs/BAVM_link.php?BAVMnr=38" xr:uid="{00000000-0004-0000-0C00-000005000000}"/>
    <hyperlink ref="P61" r:id="rId7" display="http://www.bav-astro.de/sfs/BAVM_link.php?BAVMnr=38" xr:uid="{00000000-0004-0000-0C00-000006000000}"/>
    <hyperlink ref="P62" r:id="rId8" display="http://www.bav-astro.de/sfs/BAVM_link.php?BAVMnr=39" xr:uid="{00000000-0004-0000-0C00-000007000000}"/>
    <hyperlink ref="P63" r:id="rId9" display="http://www.bav-astro.de/sfs/BAVM_link.php?BAVMnr=38" xr:uid="{00000000-0004-0000-0C00-000008000000}"/>
    <hyperlink ref="P64" r:id="rId10" display="http://www.bav-astro.de/sfs/BAVM_link.php?BAVMnr=38" xr:uid="{00000000-0004-0000-0C00-000009000000}"/>
    <hyperlink ref="P65" r:id="rId11" display="http://www.bav-astro.de/sfs/BAVM_link.php?BAVMnr=38" xr:uid="{00000000-0004-0000-0C00-00000A000000}"/>
    <hyperlink ref="P66" r:id="rId12" display="http://www.bav-astro.de/sfs/BAVM_link.php?BAVMnr=38" xr:uid="{00000000-0004-0000-0C00-00000B000000}"/>
    <hyperlink ref="P67" r:id="rId13" display="http://www.bav-astro.de/sfs/BAVM_link.php?BAVMnr=38" xr:uid="{00000000-0004-0000-0C00-00000C000000}"/>
    <hyperlink ref="P165" r:id="rId14" display="http://www.bav-astro.de/sfs/BAVM_link.php?BAVMnr=38" xr:uid="{00000000-0004-0000-0C00-00000D000000}"/>
    <hyperlink ref="P68" r:id="rId15" display="http://www.bav-astro.de/sfs/BAVM_link.php?BAVMnr=38" xr:uid="{00000000-0004-0000-0C00-00000E000000}"/>
    <hyperlink ref="P70" r:id="rId16" display="http://www.bav-astro.de/sfs/BAVM_link.php?BAVMnr=39" xr:uid="{00000000-0004-0000-0C00-00000F000000}"/>
    <hyperlink ref="P166" r:id="rId17" display="http://www.bav-astro.de/sfs/BAVM_link.php?BAVMnr=46" xr:uid="{00000000-0004-0000-0C00-000010000000}"/>
    <hyperlink ref="P72" r:id="rId18" display="http://www.bav-astro.de/sfs/BAVM_link.php?BAVMnr=46" xr:uid="{00000000-0004-0000-0C00-000011000000}"/>
    <hyperlink ref="P79" r:id="rId19" display="http://www.bav-astro.de/sfs/BAVM_link.php?BAVMnr=56" xr:uid="{00000000-0004-0000-0C00-000012000000}"/>
    <hyperlink ref="P81" r:id="rId20" display="http://www.bav-astro.de/sfs/BAVM_link.php?BAVMnr=52" xr:uid="{00000000-0004-0000-0C00-000013000000}"/>
    <hyperlink ref="P82" r:id="rId21" display="http://www.bav-astro.de/sfs/BAVM_link.php?BAVMnr=52" xr:uid="{00000000-0004-0000-0C00-000014000000}"/>
    <hyperlink ref="P83" r:id="rId22" display="http://www.bav-astro.de/sfs/BAVM_link.php?BAVMnr=56" xr:uid="{00000000-0004-0000-0C00-000015000000}"/>
    <hyperlink ref="P85" r:id="rId23" display="http://www.bav-astro.de/sfs/BAVM_link.php?BAVMnr=60" xr:uid="{00000000-0004-0000-0C00-000016000000}"/>
    <hyperlink ref="P86" r:id="rId24" display="http://www.bav-astro.de/sfs/BAVM_link.php?BAVMnr=60" xr:uid="{00000000-0004-0000-0C00-000017000000}"/>
    <hyperlink ref="P87" r:id="rId25" display="http://www.bav-astro.de/sfs/BAVM_link.php?BAVMnr=60" xr:uid="{00000000-0004-0000-0C00-000018000000}"/>
    <hyperlink ref="P90" r:id="rId26" display="http://www.bav-astro.de/sfs/BAVM_link.php?BAVMnr=68" xr:uid="{00000000-0004-0000-0C00-000019000000}"/>
    <hyperlink ref="P92" r:id="rId27" display="http://www.bav-astro.de/sfs/BAVM_link.php?BAVMnr=68" xr:uid="{00000000-0004-0000-0C00-00001A000000}"/>
    <hyperlink ref="P93" r:id="rId28" display="http://www.bav-astro.de/sfs/BAVM_link.php?BAVMnr=68" xr:uid="{00000000-0004-0000-0C00-00001B000000}"/>
    <hyperlink ref="P95" r:id="rId29" display="http://www.bav-astro.de/sfs/BAVM_link.php?BAVMnr=91" xr:uid="{00000000-0004-0000-0C00-00001C000000}"/>
    <hyperlink ref="P101" r:id="rId30" display="http://www.bav-astro.de/sfs/BAVM_link.php?BAVMnr=99" xr:uid="{00000000-0004-0000-0C00-00001D000000}"/>
    <hyperlink ref="P102" r:id="rId31" display="http://www.bav-astro.de/sfs/BAVM_link.php?BAVMnr=99" xr:uid="{00000000-0004-0000-0C00-00001E000000}"/>
    <hyperlink ref="P106" r:id="rId32" display="http://www.bav-astro.de/sfs/BAVM_link.php?BAVMnr=102" xr:uid="{00000000-0004-0000-0C00-00001F000000}"/>
    <hyperlink ref="P107" r:id="rId33" display="http://www.bav-astro.de/sfs/BAVM_link.php?BAVMnr=111" xr:uid="{00000000-0004-0000-0C00-000020000000}"/>
    <hyperlink ref="P108" r:id="rId34" display="http://www.bav-astro.de/sfs/BAVM_link.php?BAVMnr=117" xr:uid="{00000000-0004-0000-0C00-000021000000}"/>
    <hyperlink ref="P109" r:id="rId35" display="http://www.bav-astro.de/sfs/BAVM_link.php?BAVMnr=128" xr:uid="{00000000-0004-0000-0C00-000022000000}"/>
    <hyperlink ref="P110" r:id="rId36" display="http://www.bav-astro.de/sfs/BAVM_link.php?BAVMnr=152" xr:uid="{00000000-0004-0000-0C00-000023000000}"/>
    <hyperlink ref="P112" r:id="rId37" display="http://www.bav-astro.de/sfs/BAVM_link.php?BAVMnr=152" xr:uid="{00000000-0004-0000-0C00-000024000000}"/>
    <hyperlink ref="P176" r:id="rId38" display="http://www.bav-astro.de/sfs/BAVM_link.php?BAVMnr=158" xr:uid="{00000000-0004-0000-0C00-000025000000}"/>
    <hyperlink ref="P177" r:id="rId39" display="http://www.bav-astro.de/sfs/BAVM_link.php?BAVMnr=158" xr:uid="{00000000-0004-0000-0C00-000026000000}"/>
    <hyperlink ref="P113" r:id="rId40" display="http://www.bav-astro.de/sfs/BAVM_link.php?BAVMnr=172" xr:uid="{00000000-0004-0000-0C00-000027000000}"/>
    <hyperlink ref="P114" r:id="rId41" display="http://www.bav-astro.de/sfs/BAVM_link.php?BAVMnr=158" xr:uid="{00000000-0004-0000-0C00-000028000000}"/>
    <hyperlink ref="P115" r:id="rId42" display="http://www.konkoly.hu/cgi-bin/IBVS?5493" xr:uid="{00000000-0004-0000-0C00-000029000000}"/>
    <hyperlink ref="P116" r:id="rId43" display="http://www.konkoly.hu/cgi-bin/IBVS?5443" xr:uid="{00000000-0004-0000-0C00-00002A000000}"/>
    <hyperlink ref="P117" r:id="rId44" display="http://www.konkoly.hu/cgi-bin/IBVS?5443" xr:uid="{00000000-0004-0000-0C00-00002B000000}"/>
    <hyperlink ref="P119" r:id="rId45" display="http://vsolj.cetus-net.org/no43.pdf" xr:uid="{00000000-0004-0000-0C00-00002C000000}"/>
    <hyperlink ref="P120" r:id="rId46" display="http://www.bav-astro.de/sfs/BAVM_link.php?BAVMnr=173" xr:uid="{00000000-0004-0000-0C00-00002D000000}"/>
    <hyperlink ref="P121" r:id="rId47" display="http://www.bav-astro.de/sfs/BAVM_link.php?BAVMnr=173" xr:uid="{00000000-0004-0000-0C00-00002E000000}"/>
    <hyperlink ref="P124" r:id="rId48" display="http://www.bav-astro.de/sfs/BAVM_link.php?BAVMnr=173" xr:uid="{00000000-0004-0000-0C00-00002F000000}"/>
    <hyperlink ref="P125" r:id="rId49" display="http://www.konkoly.hu/cgi-bin/IBVS?5653" xr:uid="{00000000-0004-0000-0C00-000030000000}"/>
    <hyperlink ref="P126" r:id="rId50" display="http://vsolj.cetus-net.org/no44.pdf" xr:uid="{00000000-0004-0000-0C00-000031000000}"/>
    <hyperlink ref="P127" r:id="rId51" display="http://vsolj.cetus-net.org/no44.pdf" xr:uid="{00000000-0004-0000-0C00-000032000000}"/>
    <hyperlink ref="P128" r:id="rId52" display="http://vsolj.cetus-net.org/no44.pdf" xr:uid="{00000000-0004-0000-0C00-000033000000}"/>
    <hyperlink ref="P129" r:id="rId53" display="http://vsolj.cetus-net.org/no44.pdf" xr:uid="{00000000-0004-0000-0C00-000034000000}"/>
    <hyperlink ref="P131" r:id="rId54" display="http://vsolj.cetus-net.org/no45.pdf" xr:uid="{00000000-0004-0000-0C00-000035000000}"/>
    <hyperlink ref="P132" r:id="rId55" display="http://www.konkoly.hu/cgi-bin/IBVS?5795" xr:uid="{00000000-0004-0000-0C00-000036000000}"/>
    <hyperlink ref="P134" r:id="rId56" display="http://www.bav-astro.de/sfs/BAVM_link.php?BAVMnr=234" xr:uid="{00000000-0004-0000-0C00-000037000000}"/>
    <hyperlink ref="P136" r:id="rId57" display="http://www.bav-astro.de/sfs/BAVM_link.php?BAVMnr=209" xr:uid="{00000000-0004-0000-0C00-000038000000}"/>
    <hyperlink ref="P183" r:id="rId58" display="http://var.astro.cz/oejv/issues/oejv0094.pdf" xr:uid="{00000000-0004-0000-0C00-000039000000}"/>
    <hyperlink ref="P137" r:id="rId59" display="http://www.aavso.org/sites/default/files/jaavso/v36n2/186.pdf" xr:uid="{00000000-0004-0000-0C00-00003A000000}"/>
    <hyperlink ref="P138" r:id="rId60" display="http://www.aavso.org/sites/default/files/jaavso/v36n2/186.pdf" xr:uid="{00000000-0004-0000-0C00-00003B000000}"/>
    <hyperlink ref="P184" r:id="rId61" display="http://var.astro.cz/oejv/issues/oejv0094.pdf" xr:uid="{00000000-0004-0000-0C00-00003C000000}"/>
    <hyperlink ref="P139" r:id="rId62" display="http://var.astro.cz/oejv/issues/oejv0094.pdf" xr:uid="{00000000-0004-0000-0C00-00003D000000}"/>
    <hyperlink ref="P140" r:id="rId63" display="http://var.astro.cz/oejv/issues/oejv0094.pdf" xr:uid="{00000000-0004-0000-0C00-00003E000000}"/>
    <hyperlink ref="P141" r:id="rId64" display="http://www.bav-astro.de/sfs/BAVM_link.php?BAVMnr=209" xr:uid="{00000000-0004-0000-0C00-00003F000000}"/>
    <hyperlink ref="P142" r:id="rId65" display="http://www.aavso.org/sites/default/files/jaavso/v37n1/44.pdf" xr:uid="{00000000-0004-0000-0C00-000040000000}"/>
    <hyperlink ref="P143" r:id="rId66" display="http://www.konkoly.hu/cgi-bin/IBVS?5917" xr:uid="{00000000-0004-0000-0C00-000041000000}"/>
    <hyperlink ref="P144" r:id="rId67" display="http://www.aavso.org/sites/default/files/jaavso/v36n2/186.pdf" xr:uid="{00000000-0004-0000-0C00-000042000000}"/>
    <hyperlink ref="P148" r:id="rId68" display="http://www.bav-astro.de/sfs/BAVM_link.php?BAVMnr=214" xr:uid="{00000000-0004-0000-0C00-000043000000}"/>
    <hyperlink ref="P151" r:id="rId69" display="http://www.bav-astro.de/sfs/BAVM_link.php?BAVMnr=220" xr:uid="{00000000-0004-0000-0C00-000044000000}"/>
    <hyperlink ref="P153" r:id="rId70" display="http://www.bav-astro.de/sfs/BAVM_link.php?BAVMnr=220" xr:uid="{00000000-0004-0000-0C00-000045000000}"/>
    <hyperlink ref="P154" r:id="rId71" display="http://www.konkoly.hu/cgi-bin/IBVS?5992" xr:uid="{00000000-0004-0000-0C00-000046000000}"/>
    <hyperlink ref="P185" r:id="rId72" display="http://vsolj.cetus-net.org/vsoljno53.pdf" xr:uid="{00000000-0004-0000-0C00-000047000000}"/>
    <hyperlink ref="P186" r:id="rId73" display="http://vsolj.cetus-net.org/vsoljno53.pdf" xr:uid="{00000000-0004-0000-0C00-000048000000}"/>
    <hyperlink ref="P187" r:id="rId74" display="http://vsolj.cetus-net.org/vsoljno53.pdf" xr:uid="{00000000-0004-0000-0C00-000049000000}"/>
    <hyperlink ref="P188" r:id="rId75" display="http://vsolj.cetus-net.org/vsoljno53.pdf" xr:uid="{00000000-0004-0000-0C00-00004A000000}"/>
    <hyperlink ref="P155" r:id="rId76" display="http://www.konkoly.hu/cgi-bin/IBVS?5992" xr:uid="{00000000-0004-0000-0C00-00004B000000}"/>
    <hyperlink ref="P156" r:id="rId77" display="http://www.konkoly.hu/cgi-bin/IBVS?6005" xr:uid="{00000000-0004-0000-0C00-00004C000000}"/>
    <hyperlink ref="P189" r:id="rId78" display="http://www.konkoly.hu/cgi-bin/IBVS?6005" xr:uid="{00000000-0004-0000-0C00-00004D000000}"/>
    <hyperlink ref="P190" r:id="rId79" display="http://www.konkoly.hu/cgi-bin/IBVS?6005" xr:uid="{00000000-0004-0000-0C00-00004E000000}"/>
    <hyperlink ref="P191" r:id="rId80" display="http://www.konkoly.hu/cgi-bin/IBVS?6005" xr:uid="{00000000-0004-0000-0C00-00004F000000}"/>
    <hyperlink ref="P194" r:id="rId81" display="http://www.bav-astro.de/sfs/BAVM_link.php?BAVMnr=231" xr:uid="{00000000-0004-0000-0C00-000050000000}"/>
    <hyperlink ref="P196" r:id="rId82" display="http://www.konkoly.hu/cgi-bin/IBVS?6029" xr:uid="{00000000-0004-0000-0C00-000051000000}"/>
    <hyperlink ref="P197" r:id="rId83" display="http://www.konkoly.hu/cgi-bin/IBVS?6029" xr:uid="{00000000-0004-0000-0C00-000052000000}"/>
    <hyperlink ref="P198" r:id="rId84" display="http://vsolj.cetus-net.org/vsoljno56.pdf" xr:uid="{00000000-0004-0000-0C00-000053000000}"/>
    <hyperlink ref="P199" r:id="rId85" display="http://vsolj.cetus-net.org/vsoljno56.pdf" xr:uid="{00000000-0004-0000-0C00-000054000000}"/>
    <hyperlink ref="P201" r:id="rId86" display="http://var.astro.cz/oejv/issues/oejv0160.pdf" xr:uid="{00000000-0004-0000-0C00-000055000000}"/>
  </hyperlinks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59850E-0178-4621-85A3-8CC7DC010A90}">
  <sheetPr>
    <tabColor indexed="12"/>
  </sheetPr>
  <dimension ref="A1"/>
  <sheetViews>
    <sheetView workbookViewId="0"/>
  </sheetViews>
  <sheetFormatPr defaultRowHeight="12.75" x14ac:dyDescent="0.2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2"/>
  </sheetPr>
  <dimension ref="A1:AK430"/>
  <sheetViews>
    <sheetView workbookViewId="0">
      <selection activeCell="Q20" sqref="Q20"/>
    </sheetView>
  </sheetViews>
  <sheetFormatPr defaultColWidth="10.28515625" defaultRowHeight="12.75" x14ac:dyDescent="0.2"/>
  <cols>
    <col min="1" max="1" width="14.42578125" customWidth="1"/>
    <col min="2" max="2" width="5.140625" style="5" customWidth="1"/>
    <col min="3" max="3" width="11.85546875" customWidth="1"/>
    <col min="4" max="4" width="10.5703125" customWidth="1"/>
    <col min="5" max="5" width="11.28515625" customWidth="1"/>
    <col min="6" max="6" width="16.28515625" customWidth="1"/>
    <col min="7" max="7" width="8.140625" style="10" customWidth="1"/>
    <col min="8" max="14" width="8.5703125" customWidth="1"/>
    <col min="15" max="15" width="8" customWidth="1"/>
    <col min="16" max="16" width="7.7109375" customWidth="1"/>
    <col min="17" max="17" width="9.85546875" customWidth="1"/>
    <col min="18" max="18" width="10.28515625" customWidth="1"/>
    <col min="19" max="19" width="9.140625" customWidth="1"/>
    <col min="20" max="20" width="10.28515625" customWidth="1"/>
    <col min="21" max="21" width="10.28515625" style="159" customWidth="1"/>
    <col min="22" max="22" width="10.28515625" customWidth="1"/>
    <col min="23" max="23" width="9.140625" customWidth="1"/>
  </cols>
  <sheetData>
    <row r="1" spans="1:25" ht="21" thickBot="1" x14ac:dyDescent="0.35">
      <c r="A1" s="1" t="s">
        <v>1205</v>
      </c>
      <c r="X1" s="6" t="s">
        <v>14</v>
      </c>
      <c r="Y1" s="8" t="s">
        <v>26</v>
      </c>
    </row>
    <row r="2" spans="1:25" x14ac:dyDescent="0.2">
      <c r="A2" t="s">
        <v>28</v>
      </c>
      <c r="B2" s="5" t="s">
        <v>80</v>
      </c>
      <c r="C2" s="32"/>
      <c r="X2" s="7">
        <v>-9000</v>
      </c>
      <c r="Y2" s="55">
        <f t="shared" ref="Y2:Y20" si="0">+D$11+D$12*X2+D$13*X2^2</f>
        <v>-0.24395789538499454</v>
      </c>
    </row>
    <row r="3" spans="1:25" ht="13.5" thickBot="1" x14ac:dyDescent="0.25">
      <c r="X3" s="7">
        <v>-6000</v>
      </c>
      <c r="Y3" s="55">
        <f t="shared" si="0"/>
        <v>-0.21904749416675012</v>
      </c>
    </row>
    <row r="4" spans="1:25" ht="14.25" thickTop="1" thickBot="1" x14ac:dyDescent="0.25">
      <c r="A4" s="7" t="s">
        <v>5</v>
      </c>
      <c r="C4" s="3">
        <v>31173.405999999999</v>
      </c>
      <c r="D4" s="4">
        <v>0.3423253</v>
      </c>
      <c r="X4" s="7">
        <v>-3000</v>
      </c>
      <c r="Y4" s="55">
        <f t="shared" si="0"/>
        <v>-0.19541418710015976</v>
      </c>
    </row>
    <row r="5" spans="1:25" ht="13.5" thickTop="1" x14ac:dyDescent="0.2">
      <c r="A5" s="19" t="s">
        <v>95</v>
      </c>
      <c r="B5" s="20"/>
      <c r="C5" s="21">
        <v>8</v>
      </c>
      <c r="D5" s="20" t="s">
        <v>96</v>
      </c>
      <c r="X5" s="7">
        <v>0</v>
      </c>
      <c r="Y5" s="55">
        <f t="shared" si="0"/>
        <v>-0.1730579741852234</v>
      </c>
    </row>
    <row r="6" spans="1:25" x14ac:dyDescent="0.2">
      <c r="A6" s="7" t="s">
        <v>6</v>
      </c>
      <c r="X6" s="7">
        <v>3000</v>
      </c>
      <c r="Y6" s="55">
        <f t="shared" si="0"/>
        <v>-0.15197885542194109</v>
      </c>
    </row>
    <row r="7" spans="1:25" x14ac:dyDescent="0.2">
      <c r="A7" t="s">
        <v>7</v>
      </c>
      <c r="C7">
        <f>+C4</f>
        <v>31173.405999999999</v>
      </c>
      <c r="E7">
        <v>31173.405999999999</v>
      </c>
      <c r="X7" s="7">
        <v>6000</v>
      </c>
      <c r="Y7" s="55">
        <f t="shared" si="0"/>
        <v>-0.13217683081031278</v>
      </c>
    </row>
    <row r="8" spans="1:25" x14ac:dyDescent="0.2">
      <c r="A8" t="s">
        <v>8</v>
      </c>
      <c r="C8">
        <v>0.34231813693981944</v>
      </c>
      <c r="E8">
        <v>0.342318136939819</v>
      </c>
      <c r="X8" s="7">
        <v>9000</v>
      </c>
      <c r="Y8" s="55">
        <f t="shared" si="0"/>
        <v>-0.11365190035033855</v>
      </c>
    </row>
    <row r="9" spans="1:25" x14ac:dyDescent="0.2">
      <c r="A9" s="35" t="s">
        <v>101</v>
      </c>
      <c r="B9"/>
      <c r="C9" s="36">
        <v>180</v>
      </c>
      <c r="D9" s="34" t="str">
        <f>"F"&amp;C9</f>
        <v>F180</v>
      </c>
      <c r="E9" s="9" t="str">
        <f>"G"&amp;C9</f>
        <v>G180</v>
      </c>
      <c r="X9" s="7">
        <v>12000</v>
      </c>
      <c r="Y9" s="55">
        <f t="shared" si="0"/>
        <v>-9.6404064042018317E-2</v>
      </c>
    </row>
    <row r="10" spans="1:25" ht="13.5" thickBot="1" x14ac:dyDescent="0.25">
      <c r="A10" s="20"/>
      <c r="B10" s="20"/>
      <c r="C10" s="6" t="s">
        <v>24</v>
      </c>
      <c r="D10" s="6" t="s">
        <v>25</v>
      </c>
      <c r="E10" s="20"/>
      <c r="X10" s="7">
        <v>15000</v>
      </c>
      <c r="Y10" s="55">
        <f t="shared" si="0"/>
        <v>-8.0433321885352127E-2</v>
      </c>
    </row>
    <row r="11" spans="1:25" ht="13.5" thickTop="1" x14ac:dyDescent="0.2">
      <c r="A11" s="20" t="s">
        <v>20</v>
      </c>
      <c r="B11" s="20"/>
      <c r="C11" s="33">
        <f ca="1">INTERCEPT(INDIRECT($E$9):G888,INDIRECT($D$9):F888)</f>
        <v>0.26916459331393333</v>
      </c>
      <c r="D11" s="10">
        <f>E11*F11</f>
        <v>-0.1730579741852234</v>
      </c>
      <c r="E11" s="43">
        <v>-0.1730579741852234</v>
      </c>
      <c r="F11" s="44">
        <v>1</v>
      </c>
      <c r="X11" s="7">
        <v>18000</v>
      </c>
      <c r="Y11" s="55">
        <f t="shared" si="0"/>
        <v>-6.573967388033998E-2</v>
      </c>
    </row>
    <row r="12" spans="1:25" x14ac:dyDescent="0.2">
      <c r="A12" s="20" t="s">
        <v>21</v>
      </c>
      <c r="B12" s="20"/>
      <c r="C12" s="33">
        <f ca="1">SLOPE(INDIRECT($E$9):G888,INDIRECT($D$9):F888)</f>
        <v>-4.06344409945187E-6</v>
      </c>
      <c r="D12" s="10">
        <f>E12*F12</f>
        <v>7.2392219463697772E-6</v>
      </c>
      <c r="E12" s="45">
        <v>7.2392219463697768E-2</v>
      </c>
      <c r="F12" s="44">
        <v>1E-4</v>
      </c>
      <c r="X12" s="7">
        <v>21000</v>
      </c>
      <c r="Y12" s="55">
        <f t="shared" si="0"/>
        <v>-5.2323120026981848E-2</v>
      </c>
    </row>
    <row r="13" spans="1:25" ht="13.5" thickBot="1" x14ac:dyDescent="0.25">
      <c r="A13" s="20" t="s">
        <v>23</v>
      </c>
      <c r="B13" s="20"/>
      <c r="C13" s="5" t="s">
        <v>18</v>
      </c>
      <c r="D13" s="10">
        <f>E13*F13</f>
        <v>-7.0949675091890626E-11</v>
      </c>
      <c r="E13" s="46">
        <v>-7.0949675091890622E-3</v>
      </c>
      <c r="F13" s="44">
        <v>1E-8</v>
      </c>
      <c r="X13" s="7">
        <v>24000</v>
      </c>
      <c r="Y13" s="55">
        <f t="shared" si="0"/>
        <v>-4.0183660325277745E-2</v>
      </c>
    </row>
    <row r="14" spans="1:25" ht="13.5" thickTop="1" x14ac:dyDescent="0.2">
      <c r="A14" s="20"/>
      <c r="B14" s="20"/>
      <c r="C14" s="122" t="s">
        <v>263</v>
      </c>
      <c r="D14" s="10">
        <f>2*D13*365.242/C8</f>
        <v>-1.5140185946073924E-7</v>
      </c>
      <c r="E14">
        <f>SUM(T21:T909)</f>
        <v>4.3500836810364549E-3</v>
      </c>
      <c r="X14" s="7">
        <v>27000</v>
      </c>
      <c r="Y14" s="55">
        <f t="shared" si="0"/>
        <v>-2.9321294775227678E-2</v>
      </c>
    </row>
    <row r="15" spans="1:25" x14ac:dyDescent="0.2">
      <c r="A15" s="22" t="s">
        <v>22</v>
      </c>
      <c r="B15" s="20"/>
      <c r="C15" s="23">
        <f ca="1">(C7+C11)+(C8+C12)*INT(MAX(F21:F3429))</f>
        <v>58207.929118917804</v>
      </c>
      <c r="D15" s="92">
        <f>+C7+INT(MAX(F21:F1510))*C8+D11+D12*INT(MAX(F21:F3945))+D13*INT(MAX(F21:F3972)^2)</f>
        <v>58207.93700768589</v>
      </c>
      <c r="E15" s="24" t="s">
        <v>104</v>
      </c>
      <c r="F15" s="21">
        <v>1</v>
      </c>
      <c r="X15" s="7">
        <v>30000</v>
      </c>
      <c r="Y15" s="55">
        <f t="shared" si="0"/>
        <v>-1.9736023376831641E-2</v>
      </c>
    </row>
    <row r="16" spans="1:25" x14ac:dyDescent="0.2">
      <c r="A16" s="26" t="s">
        <v>9</v>
      </c>
      <c r="B16" s="20"/>
      <c r="C16" s="27">
        <f ca="1">+C8+C12</f>
        <v>0.34231407349571996</v>
      </c>
      <c r="D16" s="92">
        <f>+C8+D12+2*D13*MAX(F21:F143)</f>
        <v>0.34231702722969903</v>
      </c>
      <c r="E16" s="24" t="s">
        <v>97</v>
      </c>
      <c r="F16" s="25">
        <f ca="1">NOW()+15018.5+$C$5/24</f>
        <v>60318.480889467595</v>
      </c>
      <c r="X16" s="7">
        <v>33000</v>
      </c>
      <c r="Y16" s="55">
        <f t="shared" si="0"/>
        <v>-1.1427846130089639E-2</v>
      </c>
    </row>
    <row r="17" spans="1:33" ht="13.5" thickBot="1" x14ac:dyDescent="0.25">
      <c r="A17" s="24" t="s">
        <v>93</v>
      </c>
      <c r="B17" s="20"/>
      <c r="C17" s="20">
        <f>COUNT(C21:C2087)</f>
        <v>251</v>
      </c>
      <c r="E17" s="24" t="s">
        <v>105</v>
      </c>
      <c r="F17" s="25">
        <f ca="1">ROUND(2*(F16-$C$7)/$C$8,0)/2+F15</f>
        <v>85141.5</v>
      </c>
      <c r="X17" s="7">
        <v>36000</v>
      </c>
      <c r="Y17" s="55">
        <f t="shared" si="0"/>
        <v>-4.3967630350016801E-3</v>
      </c>
    </row>
    <row r="18" spans="1:33" ht="14.25" thickTop="1" thickBot="1" x14ac:dyDescent="0.25">
      <c r="A18" s="7" t="s">
        <v>110</v>
      </c>
      <c r="B18"/>
      <c r="C18" s="134">
        <f ca="1">+C15</f>
        <v>58207.929118917804</v>
      </c>
      <c r="D18" s="135">
        <f ca="1">C16</f>
        <v>0.34231407349571996</v>
      </c>
      <c r="E18" s="24" t="s">
        <v>98</v>
      </c>
      <c r="F18" s="9">
        <f ca="1">ROUND(2*(F16-$C$15)/$C$16,0)/2+F15</f>
        <v>6166.5</v>
      </c>
      <c r="X18" s="7">
        <v>39000</v>
      </c>
      <c r="Y18" s="55">
        <f t="shared" si="0"/>
        <v>1.3572259084322635E-3</v>
      </c>
    </row>
    <row r="19" spans="1:33" ht="13.5" thickBot="1" x14ac:dyDescent="0.25">
      <c r="A19" s="7" t="s">
        <v>111</v>
      </c>
      <c r="B19"/>
      <c r="C19" s="49">
        <f>+D15</f>
        <v>58207.93700768589</v>
      </c>
      <c r="D19" s="50">
        <f>+D16</f>
        <v>0.34231702722969903</v>
      </c>
      <c r="E19" s="24" t="s">
        <v>99</v>
      </c>
      <c r="F19" s="28">
        <f ca="1">+$C$15+$C$16*F18-15018.5-$C$5/24</f>
        <v>45299.975519795822</v>
      </c>
      <c r="X19" s="7">
        <v>42000</v>
      </c>
      <c r="Y19" s="55">
        <f t="shared" si="0"/>
        <v>5.8341207002121642E-3</v>
      </c>
    </row>
    <row r="20" spans="1:33" ht="13.5" thickBot="1" x14ac:dyDescent="0.25">
      <c r="A20" s="6" t="s">
        <v>10</v>
      </c>
      <c r="B20" s="6" t="s">
        <v>11</v>
      </c>
      <c r="C20" s="6" t="s">
        <v>12</v>
      </c>
      <c r="D20" s="6" t="s">
        <v>17</v>
      </c>
      <c r="E20" s="6" t="s">
        <v>13</v>
      </c>
      <c r="F20" s="6" t="s">
        <v>14</v>
      </c>
      <c r="G20" s="157" t="s">
        <v>15</v>
      </c>
      <c r="H20" s="8" t="s">
        <v>44</v>
      </c>
      <c r="I20" s="8" t="s">
        <v>216</v>
      </c>
      <c r="J20" s="8" t="s">
        <v>258</v>
      </c>
      <c r="K20" s="8" t="s">
        <v>203</v>
      </c>
      <c r="L20" s="8" t="s">
        <v>1203</v>
      </c>
      <c r="M20" s="8" t="s">
        <v>1204</v>
      </c>
      <c r="N20" s="8" t="s">
        <v>77</v>
      </c>
      <c r="O20" s="8" t="s">
        <v>27</v>
      </c>
      <c r="P20" s="51" t="s">
        <v>26</v>
      </c>
      <c r="Q20" s="6" t="s">
        <v>19</v>
      </c>
      <c r="R20" s="52" t="s">
        <v>112</v>
      </c>
      <c r="S20" s="54" t="s">
        <v>114</v>
      </c>
      <c r="T20" s="6" t="s">
        <v>115</v>
      </c>
      <c r="U20" s="160" t="s">
        <v>113</v>
      </c>
      <c r="V20" s="6" t="s">
        <v>116</v>
      </c>
      <c r="X20" s="7">
        <v>45000</v>
      </c>
      <c r="Y20" s="55">
        <f t="shared" si="0"/>
        <v>9.0339213403380636E-3</v>
      </c>
    </row>
    <row r="21" spans="1:33" s="103" customFormat="1" x14ac:dyDescent="0.2">
      <c r="A21" s="11" t="s">
        <v>217</v>
      </c>
      <c r="B21" s="12" t="s">
        <v>83</v>
      </c>
      <c r="C21" s="13">
        <v>29051.314999999999</v>
      </c>
      <c r="D21" s="13" t="s">
        <v>216</v>
      </c>
      <c r="E21">
        <f t="shared" ref="E21:E84" si="1">+(C21-C$7)/C$8</f>
        <v>-6199.177814446537</v>
      </c>
      <c r="F21" s="109">
        <f t="shared" ref="F21:F41" si="2">ROUND(2*E21,0)/2+0.5</f>
        <v>-6198.5</v>
      </c>
      <c r="G21" s="10">
        <f t="shared" ref="G21:G65" si="3">+C21-(C$7+F21*C$8)</f>
        <v>-0.23202817852870794</v>
      </c>
      <c r="H21"/>
      <c r="I21">
        <f t="shared" ref="I21:I48" si="4">G21</f>
        <v>-0.23202817852870794</v>
      </c>
      <c r="J21"/>
      <c r="K21"/>
      <c r="L21"/>
      <c r="M21"/>
      <c r="N21"/>
      <c r="O21"/>
      <c r="P21" s="55">
        <f t="shared" ref="P21:P84" si="5">+D$11+D$12*F21+D$13*F21^2</f>
        <v>-0.2206562774260088</v>
      </c>
      <c r="Q21" s="2">
        <f>+C21-15018.5</f>
        <v>14032.814999999999</v>
      </c>
      <c r="R21" s="55">
        <f t="shared" ref="R21:R65" si="6">+(P21-G21)^2</f>
        <v>1.2932013468957003E-4</v>
      </c>
      <c r="S21" s="103">
        <v>0.1</v>
      </c>
      <c r="T21">
        <f t="shared" ref="T21:T84" si="7">+S21*R21</f>
        <v>1.2932013468957004E-5</v>
      </c>
      <c r="U21" s="159"/>
      <c r="V21">
        <f>+G21-P21</f>
        <v>-1.1371901102699145E-2</v>
      </c>
      <c r="W21"/>
      <c r="X21" s="7">
        <v>48000</v>
      </c>
      <c r="Y21" s="55">
        <f t="shared" ref="Y21:Y30" si="8">+D$11+D$12*X21+D$13*X21^2</f>
        <v>1.0956627828809906E-2</v>
      </c>
      <c r="AB21" s="103">
        <v>-76681</v>
      </c>
      <c r="AD21" s="103">
        <v>-0.25807999999999998</v>
      </c>
      <c r="AE21" s="103">
        <v>-1.7409999999999998E-2</v>
      </c>
      <c r="AF21" s="103" t="s">
        <v>217</v>
      </c>
    </row>
    <row r="22" spans="1:33" s="103" customFormat="1" x14ac:dyDescent="0.2">
      <c r="A22" s="11" t="s">
        <v>217</v>
      </c>
      <c r="B22" s="12" t="s">
        <v>84</v>
      </c>
      <c r="C22" s="13">
        <v>29399.292000000001</v>
      </c>
      <c r="D22" s="13" t="s">
        <v>216</v>
      </c>
      <c r="E22" s="108">
        <f t="shared" si="1"/>
        <v>-5182.6468087838784</v>
      </c>
      <c r="F22" s="109">
        <f t="shared" si="2"/>
        <v>-5182</v>
      </c>
      <c r="G22" s="158">
        <f t="shared" si="3"/>
        <v>-0.22141437785467133</v>
      </c>
      <c r="H22"/>
      <c r="I22">
        <f t="shared" si="4"/>
        <v>-0.22141437785467133</v>
      </c>
      <c r="J22"/>
      <c r="K22"/>
      <c r="L22"/>
      <c r="M22"/>
      <c r="N22"/>
      <c r="O22"/>
      <c r="P22" s="55">
        <f t="shared" si="5"/>
        <v>-0.21247684273431383</v>
      </c>
      <c r="Q22" s="2">
        <f>+C22-15018.5</f>
        <v>14380.792000000001</v>
      </c>
      <c r="R22" s="55">
        <f t="shared" si="6"/>
        <v>7.9879534027623716E-5</v>
      </c>
      <c r="S22" s="103">
        <v>0.1</v>
      </c>
      <c r="T22">
        <f t="shared" si="7"/>
        <v>7.9879534027623726E-6</v>
      </c>
      <c r="U22" s="159"/>
      <c r="V22">
        <f>+G22-P22</f>
        <v>-8.9375351203574982E-3</v>
      </c>
      <c r="W22"/>
      <c r="X22" s="7">
        <v>51000</v>
      </c>
      <c r="Y22" s="55">
        <f t="shared" si="8"/>
        <v>1.160224016562772E-2</v>
      </c>
      <c r="AB22" s="103">
        <v>-75663.5</v>
      </c>
      <c r="AD22" s="103">
        <v>-0.24701999999999999</v>
      </c>
      <c r="AE22" s="103">
        <v>-1.4710000000000001E-2</v>
      </c>
      <c r="AF22" s="103" t="s">
        <v>217</v>
      </c>
    </row>
    <row r="23" spans="1:33" s="103" customFormat="1" x14ac:dyDescent="0.2">
      <c r="A23" s="11" t="s">
        <v>219</v>
      </c>
      <c r="B23" s="12" t="s">
        <v>83</v>
      </c>
      <c r="C23" s="13">
        <v>31173.404999999999</v>
      </c>
      <c r="D23" s="13" t="s">
        <v>216</v>
      </c>
      <c r="E23" s="108">
        <f t="shared" si="1"/>
        <v>-2.9212591805485603E-3</v>
      </c>
      <c r="F23" s="109">
        <f t="shared" si="2"/>
        <v>0.5</v>
      </c>
      <c r="G23" s="158">
        <f t="shared" si="3"/>
        <v>-0.17215906846831786</v>
      </c>
      <c r="H23"/>
      <c r="I23">
        <f t="shared" si="4"/>
        <v>-0.17215906846831786</v>
      </c>
      <c r="J23"/>
      <c r="K23"/>
      <c r="L23"/>
      <c r="M23"/>
      <c r="N23"/>
      <c r="O23"/>
      <c r="P23" s="55">
        <f t="shared" si="5"/>
        <v>-0.17305435459198765</v>
      </c>
      <c r="Q23" s="2">
        <f>+C23-15018.5</f>
        <v>16154.904999999999</v>
      </c>
      <c r="R23" s="55">
        <f t="shared" si="6"/>
        <v>8.015372432356817E-7</v>
      </c>
      <c r="S23" s="103">
        <v>0.1</v>
      </c>
      <c r="T23">
        <f t="shared" si="7"/>
        <v>8.015372432356817E-8</v>
      </c>
      <c r="U23" s="159"/>
      <c r="V23">
        <f>+G23-P23</f>
        <v>8.9528612366979177E-4</v>
      </c>
      <c r="X23" s="7">
        <v>54000</v>
      </c>
      <c r="Y23" s="55">
        <f t="shared" si="8"/>
        <v>1.0970758350791504E-2</v>
      </c>
      <c r="AB23" s="103">
        <v>-70481</v>
      </c>
      <c r="AD23" s="103">
        <v>-0.19550000000000001</v>
      </c>
      <c r="AE23" s="103">
        <v>-3.5699999999999998E-3</v>
      </c>
      <c r="AF23" s="103" t="s">
        <v>218</v>
      </c>
      <c r="AG23" s="103">
        <v>133</v>
      </c>
    </row>
    <row r="24" spans="1:33" x14ac:dyDescent="0.2">
      <c r="A24" s="11" t="s">
        <v>16</v>
      </c>
      <c r="B24" s="12"/>
      <c r="C24" s="13">
        <v>31173.405999999999</v>
      </c>
      <c r="D24" s="13" t="s">
        <v>18</v>
      </c>
      <c r="E24" s="108">
        <f t="shared" si="1"/>
        <v>0</v>
      </c>
      <c r="F24" s="109">
        <f t="shared" si="2"/>
        <v>0.5</v>
      </c>
      <c r="G24" s="158">
        <f t="shared" si="3"/>
        <v>-0.17115906846811413</v>
      </c>
      <c r="I24">
        <f t="shared" si="4"/>
        <v>-0.17115906846811413</v>
      </c>
      <c r="P24" s="55">
        <f t="shared" si="5"/>
        <v>-0.17305435459198765</v>
      </c>
      <c r="Q24" s="56">
        <f>C24-15018.5</f>
        <v>16154.905999999999</v>
      </c>
      <c r="R24" s="55">
        <f t="shared" si="6"/>
        <v>3.5921094913475064E-6</v>
      </c>
      <c r="S24" s="103">
        <v>0.1</v>
      </c>
      <c r="T24">
        <f t="shared" si="7"/>
        <v>3.5921094913475066E-7</v>
      </c>
      <c r="W24" s="103"/>
      <c r="X24" s="7">
        <v>57000</v>
      </c>
      <c r="Y24" s="55">
        <f t="shared" si="8"/>
        <v>9.0621823843012594E-3</v>
      </c>
    </row>
    <row r="25" spans="1:33" s="103" customFormat="1" x14ac:dyDescent="0.2">
      <c r="A25" s="11" t="s">
        <v>219</v>
      </c>
      <c r="B25" s="12" t="s">
        <v>83</v>
      </c>
      <c r="C25" s="13">
        <v>31174.421999999999</v>
      </c>
      <c r="D25" s="13" t="s">
        <v>216</v>
      </c>
      <c r="E25" s="108">
        <f t="shared" si="1"/>
        <v>2.967999326831571</v>
      </c>
      <c r="F25" s="109">
        <f t="shared" si="2"/>
        <v>3.5</v>
      </c>
      <c r="G25" s="158">
        <f t="shared" si="3"/>
        <v>-0.18211347928809118</v>
      </c>
      <c r="H25"/>
      <c r="I25">
        <f t="shared" si="4"/>
        <v>-0.18211347928809118</v>
      </c>
      <c r="J25"/>
      <c r="K25"/>
      <c r="L25"/>
      <c r="M25"/>
      <c r="N25"/>
      <c r="O25"/>
      <c r="P25" s="55">
        <f t="shared" si="5"/>
        <v>-0.17303263777754463</v>
      </c>
      <c r="Q25" s="2">
        <f t="shared" ref="Q25:Q88" si="9">+C25-15018.5</f>
        <v>16155.921999999999</v>
      </c>
      <c r="R25" s="55">
        <f t="shared" si="6"/>
        <v>8.2461682539665447E-5</v>
      </c>
      <c r="S25" s="103">
        <v>0.1</v>
      </c>
      <c r="T25">
        <f t="shared" si="7"/>
        <v>8.2461682539665458E-6</v>
      </c>
      <c r="U25" s="159"/>
      <c r="V25">
        <f t="shared" ref="V25:V65" si="10">+G25-P25</f>
        <v>-9.0808415105465556E-3</v>
      </c>
      <c r="W25"/>
      <c r="X25" s="7">
        <v>60000</v>
      </c>
      <c r="Y25" s="55">
        <f t="shared" si="8"/>
        <v>5.8765122661569857E-3</v>
      </c>
      <c r="AB25" s="103">
        <v>-70478</v>
      </c>
      <c r="AD25" s="103">
        <v>-0.20546</v>
      </c>
      <c r="AE25" s="103">
        <v>-1.355E-2</v>
      </c>
      <c r="AF25" s="103" t="s">
        <v>218</v>
      </c>
      <c r="AG25" s="103">
        <v>133</v>
      </c>
    </row>
    <row r="26" spans="1:33" s="103" customFormat="1" x14ac:dyDescent="0.2">
      <c r="A26" s="11" t="s">
        <v>219</v>
      </c>
      <c r="B26" s="12" t="s">
        <v>83</v>
      </c>
      <c r="C26" s="13">
        <v>31176.492999999999</v>
      </c>
      <c r="D26" s="13" t="s">
        <v>216</v>
      </c>
      <c r="E26" s="108">
        <f t="shared" si="1"/>
        <v>9.0179270885148526</v>
      </c>
      <c r="F26" s="109">
        <f t="shared" si="2"/>
        <v>9.5</v>
      </c>
      <c r="G26" s="158">
        <f t="shared" si="3"/>
        <v>-0.16502230092737591</v>
      </c>
      <c r="H26"/>
      <c r="I26">
        <f t="shared" si="4"/>
        <v>-0.16502230092737591</v>
      </c>
      <c r="J26"/>
      <c r="K26"/>
      <c r="L26"/>
      <c r="M26"/>
      <c r="N26"/>
      <c r="O26"/>
      <c r="P26" s="55">
        <f t="shared" si="5"/>
        <v>-0.17298920797994108</v>
      </c>
      <c r="Q26" s="2">
        <f t="shared" si="9"/>
        <v>16157.992999999999</v>
      </c>
      <c r="R26" s="55">
        <f t="shared" si="6"/>
        <v>6.3471607984212647E-5</v>
      </c>
      <c r="S26" s="103">
        <v>0.1</v>
      </c>
      <c r="T26">
        <f t="shared" si="7"/>
        <v>6.3471607984212653E-6</v>
      </c>
      <c r="U26" s="159"/>
      <c r="V26">
        <f t="shared" si="10"/>
        <v>7.9669070525651697E-3</v>
      </c>
      <c r="W26"/>
      <c r="X26" s="7">
        <v>63000</v>
      </c>
      <c r="Y26" s="55">
        <f t="shared" si="8"/>
        <v>1.413747996358683E-3</v>
      </c>
      <c r="AB26" s="103">
        <v>-70472</v>
      </c>
      <c r="AD26" s="103">
        <v>-0.18836</v>
      </c>
      <c r="AE26" s="103">
        <v>3.49E-3</v>
      </c>
      <c r="AF26" s="103" t="s">
        <v>218</v>
      </c>
      <c r="AG26" s="103">
        <v>133</v>
      </c>
    </row>
    <row r="27" spans="1:33" s="103" customFormat="1" x14ac:dyDescent="0.2">
      <c r="A27" s="11" t="s">
        <v>219</v>
      </c>
      <c r="B27" s="12" t="s">
        <v>84</v>
      </c>
      <c r="C27" s="13">
        <v>31177.334999999999</v>
      </c>
      <c r="D27" s="13" t="s">
        <v>216</v>
      </c>
      <c r="E27" s="108">
        <f t="shared" si="1"/>
        <v>11.477627318037248</v>
      </c>
      <c r="F27" s="109">
        <f t="shared" si="2"/>
        <v>12</v>
      </c>
      <c r="G27" s="158">
        <f t="shared" si="3"/>
        <v>-0.17881764327830751</v>
      </c>
      <c r="H27"/>
      <c r="I27">
        <f t="shared" si="4"/>
        <v>-0.17881764327830751</v>
      </c>
      <c r="J27"/>
      <c r="K27"/>
      <c r="L27"/>
      <c r="M27"/>
      <c r="N27"/>
      <c r="O27"/>
      <c r="P27" s="55">
        <f t="shared" si="5"/>
        <v>-0.17297111373862017</v>
      </c>
      <c r="Q27" s="2">
        <f t="shared" si="9"/>
        <v>16158.834999999999</v>
      </c>
      <c r="R27" s="55">
        <f t="shared" si="6"/>
        <v>3.4181907658436655E-5</v>
      </c>
      <c r="S27" s="103">
        <v>0.1</v>
      </c>
      <c r="T27">
        <f t="shared" si="7"/>
        <v>3.4181907658436656E-6</v>
      </c>
      <c r="U27" s="159"/>
      <c r="V27">
        <f t="shared" si="10"/>
        <v>-5.8465295396873396E-3</v>
      </c>
      <c r="X27" s="7">
        <v>66000</v>
      </c>
      <c r="Y27" s="55">
        <f t="shared" si="8"/>
        <v>-4.3261104250936766E-3</v>
      </c>
      <c r="AB27" s="103">
        <v>-70469.5</v>
      </c>
      <c r="AD27" s="103">
        <v>-0.20216000000000001</v>
      </c>
      <c r="AE27" s="103">
        <v>-1.0319999999999999E-2</v>
      </c>
      <c r="AF27" s="103" t="s">
        <v>218</v>
      </c>
      <c r="AG27" s="103">
        <v>133</v>
      </c>
    </row>
    <row r="28" spans="1:33" s="103" customFormat="1" x14ac:dyDescent="0.2">
      <c r="A28" s="11" t="s">
        <v>219</v>
      </c>
      <c r="B28" s="12" t="s">
        <v>84</v>
      </c>
      <c r="C28" s="13">
        <v>31178.376</v>
      </c>
      <c r="D28" s="13" t="s">
        <v>216</v>
      </c>
      <c r="E28" s="108">
        <f t="shared" si="1"/>
        <v>14.518658124371905</v>
      </c>
      <c r="F28" s="109">
        <f t="shared" si="2"/>
        <v>15</v>
      </c>
      <c r="G28" s="158">
        <f t="shared" si="3"/>
        <v>-0.16477205409682938</v>
      </c>
      <c r="H28"/>
      <c r="I28">
        <f t="shared" si="4"/>
        <v>-0.16477205409682938</v>
      </c>
      <c r="J28"/>
      <c r="K28"/>
      <c r="L28"/>
      <c r="M28"/>
      <c r="N28"/>
      <c r="O28"/>
      <c r="P28" s="55">
        <f t="shared" si="5"/>
        <v>-0.17294940181970475</v>
      </c>
      <c r="Q28" s="2">
        <f t="shared" si="9"/>
        <v>16159.876</v>
      </c>
      <c r="R28" s="55">
        <f t="shared" si="6"/>
        <v>6.6869015780815036E-5</v>
      </c>
      <c r="S28" s="103">
        <v>0.1</v>
      </c>
      <c r="T28">
        <f t="shared" si="7"/>
        <v>6.6869015780815039E-6</v>
      </c>
      <c r="U28" s="159"/>
      <c r="V28">
        <f t="shared" si="10"/>
        <v>8.1773477228753721E-3</v>
      </c>
      <c r="W28"/>
      <c r="X28" s="7">
        <v>69000</v>
      </c>
      <c r="Y28" s="55">
        <f t="shared" si="8"/>
        <v>-1.1343062998200037E-2</v>
      </c>
      <c r="AB28" s="103">
        <v>-70466.5</v>
      </c>
      <c r="AD28" s="103">
        <v>-0.18811</v>
      </c>
      <c r="AE28" s="103">
        <v>3.7000000000000002E-3</v>
      </c>
      <c r="AF28" s="103" t="s">
        <v>218</v>
      </c>
      <c r="AG28" s="103">
        <v>133</v>
      </c>
    </row>
    <row r="29" spans="1:33" s="103" customFormat="1" x14ac:dyDescent="0.2">
      <c r="A29" s="11" t="s">
        <v>219</v>
      </c>
      <c r="B29" s="12" t="s">
        <v>84</v>
      </c>
      <c r="C29" s="13">
        <v>31180.428</v>
      </c>
      <c r="D29" s="13" t="s">
        <v>216</v>
      </c>
      <c r="E29" s="108">
        <f t="shared" si="1"/>
        <v>20.513081961635393</v>
      </c>
      <c r="F29" s="109">
        <f t="shared" si="2"/>
        <v>21</v>
      </c>
      <c r="G29" s="158">
        <f t="shared" si="3"/>
        <v>-0.16668087573634693</v>
      </c>
      <c r="H29"/>
      <c r="I29">
        <f t="shared" si="4"/>
        <v>-0.16668087573634693</v>
      </c>
      <c r="J29"/>
      <c r="K29"/>
      <c r="L29"/>
      <c r="M29"/>
      <c r="N29"/>
      <c r="O29"/>
      <c r="P29" s="55">
        <f t="shared" si="5"/>
        <v>-0.17290598181315633</v>
      </c>
      <c r="Q29" s="2">
        <f t="shared" si="9"/>
        <v>16161.928</v>
      </c>
      <c r="R29" s="55">
        <f t="shared" si="6"/>
        <v>3.8751945667529319E-5</v>
      </c>
      <c r="S29" s="103">
        <v>0.1</v>
      </c>
      <c r="T29">
        <f t="shared" si="7"/>
        <v>3.8751945667529324E-6</v>
      </c>
      <c r="U29" s="159"/>
      <c r="V29">
        <f t="shared" si="10"/>
        <v>6.2251060768094002E-3</v>
      </c>
      <c r="W29"/>
      <c r="X29" s="7">
        <v>72000</v>
      </c>
      <c r="Y29" s="55">
        <f t="shared" si="8"/>
        <v>-1.9637109722960455E-2</v>
      </c>
      <c r="AB29" s="103">
        <v>-70460.5</v>
      </c>
      <c r="AD29" s="103">
        <v>-0.19001999999999999</v>
      </c>
      <c r="AE29" s="103">
        <v>1.75E-3</v>
      </c>
      <c r="AF29" s="103" t="s">
        <v>218</v>
      </c>
      <c r="AG29" s="103">
        <v>133</v>
      </c>
    </row>
    <row r="30" spans="1:33" s="103" customFormat="1" x14ac:dyDescent="0.2">
      <c r="A30" s="11" t="s">
        <v>219</v>
      </c>
      <c r="B30" s="12" t="s">
        <v>83</v>
      </c>
      <c r="C30" s="13">
        <v>31194.280999999999</v>
      </c>
      <c r="D30" s="13" t="s">
        <v>216</v>
      </c>
      <c r="E30" s="108">
        <f t="shared" si="1"/>
        <v>60.981285381527677</v>
      </c>
      <c r="F30" s="109">
        <f t="shared" si="2"/>
        <v>61.5</v>
      </c>
      <c r="G30" s="158">
        <f t="shared" si="3"/>
        <v>-0.17756542179995449</v>
      </c>
      <c r="H30"/>
      <c r="I30">
        <f t="shared" si="4"/>
        <v>-0.17756542179995449</v>
      </c>
      <c r="J30"/>
      <c r="K30"/>
      <c r="L30"/>
      <c r="M30"/>
      <c r="N30"/>
      <c r="O30"/>
      <c r="P30" s="55">
        <f t="shared" si="5"/>
        <v>-0.17261303038493025</v>
      </c>
      <c r="Q30" s="2">
        <f t="shared" si="9"/>
        <v>16175.780999999999</v>
      </c>
      <c r="R30" s="55">
        <f t="shared" si="6"/>
        <v>2.4526180727605772E-5</v>
      </c>
      <c r="S30" s="103">
        <v>0.1</v>
      </c>
      <c r="T30">
        <f t="shared" si="7"/>
        <v>2.4526180727605775E-6</v>
      </c>
      <c r="U30" s="159"/>
      <c r="V30">
        <f t="shared" si="10"/>
        <v>-4.9523914150242376E-3</v>
      </c>
      <c r="W30"/>
      <c r="X30" s="7">
        <v>75000</v>
      </c>
      <c r="Y30" s="55">
        <f t="shared" si="8"/>
        <v>-2.9208250599374874E-2</v>
      </c>
      <c r="AB30" s="103">
        <v>-70420</v>
      </c>
      <c r="AD30" s="103">
        <v>-0.20088</v>
      </c>
      <c r="AE30" s="103">
        <v>-9.41E-3</v>
      </c>
      <c r="AF30" s="103" t="s">
        <v>218</v>
      </c>
      <c r="AG30" s="103">
        <v>133</v>
      </c>
    </row>
    <row r="31" spans="1:33" s="103" customFormat="1" x14ac:dyDescent="0.2">
      <c r="A31" s="11" t="s">
        <v>219</v>
      </c>
      <c r="B31" s="12" t="s">
        <v>83</v>
      </c>
      <c r="C31" s="13">
        <v>31206.267</v>
      </c>
      <c r="D31" s="13" t="s">
        <v>216</v>
      </c>
      <c r="E31" s="108">
        <f t="shared" si="1"/>
        <v>95.995497912451683</v>
      </c>
      <c r="F31" s="109">
        <f t="shared" si="2"/>
        <v>96.5</v>
      </c>
      <c r="G31" s="158">
        <f t="shared" si="3"/>
        <v>-0.17270021469084895</v>
      </c>
      <c r="H31"/>
      <c r="I31">
        <f t="shared" si="4"/>
        <v>-0.17270021469084895</v>
      </c>
      <c r="J31"/>
      <c r="K31"/>
      <c r="L31"/>
      <c r="M31"/>
      <c r="N31"/>
      <c r="O31"/>
      <c r="P31" s="55">
        <f t="shared" si="5"/>
        <v>-0.17236004996851059</v>
      </c>
      <c r="Q31" s="2">
        <f t="shared" si="9"/>
        <v>16187.767</v>
      </c>
      <c r="R31" s="55">
        <f t="shared" si="6"/>
        <v>1.1571203832353336E-7</v>
      </c>
      <c r="S31" s="103">
        <v>0.1</v>
      </c>
      <c r="T31">
        <f t="shared" si="7"/>
        <v>1.1571203832353337E-8</v>
      </c>
      <c r="U31" s="159"/>
      <c r="V31">
        <f t="shared" si="10"/>
        <v>-3.401647223383597E-4</v>
      </c>
      <c r="W31"/>
      <c r="X31" s="7"/>
      <c r="Y31" s="55"/>
      <c r="AB31" s="103">
        <v>-70385</v>
      </c>
      <c r="AD31" s="103">
        <v>-0.19600000000000001</v>
      </c>
      <c r="AE31" s="103">
        <v>-4.79E-3</v>
      </c>
      <c r="AF31" s="103" t="s">
        <v>218</v>
      </c>
      <c r="AG31" s="103">
        <v>133</v>
      </c>
    </row>
    <row r="32" spans="1:33" s="103" customFormat="1" x14ac:dyDescent="0.2">
      <c r="A32" s="11" t="s">
        <v>219</v>
      </c>
      <c r="B32" s="12" t="s">
        <v>83</v>
      </c>
      <c r="C32" s="13">
        <v>31212.432000000001</v>
      </c>
      <c r="D32" s="13" t="s">
        <v>216</v>
      </c>
      <c r="E32" s="108">
        <f t="shared" si="1"/>
        <v>114.00506075686708</v>
      </c>
      <c r="F32" s="109">
        <f t="shared" si="2"/>
        <v>114.5</v>
      </c>
      <c r="G32" s="158">
        <f t="shared" si="3"/>
        <v>-0.16942667960756808</v>
      </c>
      <c r="H32"/>
      <c r="I32">
        <f t="shared" si="4"/>
        <v>-0.16942667960756808</v>
      </c>
      <c r="J32"/>
      <c r="K32"/>
      <c r="L32"/>
      <c r="M32"/>
      <c r="N32"/>
      <c r="O32"/>
      <c r="P32" s="55">
        <f t="shared" si="5"/>
        <v>-0.17223001344034192</v>
      </c>
      <c r="Q32" s="2">
        <f t="shared" si="9"/>
        <v>16193.932000000001</v>
      </c>
      <c r="R32" s="55">
        <f t="shared" si="6"/>
        <v>7.8586805779744733E-6</v>
      </c>
      <c r="S32" s="103">
        <v>0.1</v>
      </c>
      <c r="T32">
        <f t="shared" si="7"/>
        <v>7.8586805779744735E-7</v>
      </c>
      <c r="U32" s="159"/>
      <c r="V32">
        <f t="shared" si="10"/>
        <v>2.8033338327738411E-3</v>
      </c>
      <c r="W32"/>
      <c r="X32" s="7"/>
      <c r="Y32" s="55"/>
      <c r="AB32" s="103">
        <v>-70367</v>
      </c>
      <c r="AD32" s="103">
        <v>-0.19272</v>
      </c>
      <c r="AE32" s="103">
        <v>-1.64E-3</v>
      </c>
      <c r="AF32" s="103" t="s">
        <v>218</v>
      </c>
      <c r="AG32" s="103">
        <v>133</v>
      </c>
    </row>
    <row r="33" spans="1:33" s="103" customFormat="1" x14ac:dyDescent="0.2">
      <c r="A33" s="11" t="s">
        <v>219</v>
      </c>
      <c r="B33" s="12" t="s">
        <v>84</v>
      </c>
      <c r="C33" s="13">
        <v>31213.29</v>
      </c>
      <c r="D33" s="13" t="s">
        <v>216</v>
      </c>
      <c r="E33" s="108">
        <f t="shared" si="1"/>
        <v>116.51150113326761</v>
      </c>
      <c r="F33" s="109">
        <f t="shared" si="2"/>
        <v>117</v>
      </c>
      <c r="G33" s="158">
        <f t="shared" si="3"/>
        <v>-0.16722202195524005</v>
      </c>
      <c r="H33"/>
      <c r="I33">
        <f t="shared" si="4"/>
        <v>-0.16722202195524005</v>
      </c>
      <c r="J33"/>
      <c r="K33"/>
      <c r="L33"/>
      <c r="M33"/>
      <c r="N33"/>
      <c r="O33"/>
      <c r="P33" s="55">
        <f t="shared" si="5"/>
        <v>-0.17221195644760048</v>
      </c>
      <c r="Q33" s="2">
        <f t="shared" si="9"/>
        <v>16194.79</v>
      </c>
      <c r="R33" s="55">
        <f t="shared" si="6"/>
        <v>2.4899446238048357E-5</v>
      </c>
      <c r="S33" s="103">
        <v>0.1</v>
      </c>
      <c r="T33">
        <f t="shared" si="7"/>
        <v>2.4899446238048357E-6</v>
      </c>
      <c r="U33" s="159"/>
      <c r="V33">
        <f t="shared" si="10"/>
        <v>4.9899344923604316E-3</v>
      </c>
      <c r="W33"/>
      <c r="X33" s="7"/>
      <c r="Y33" s="55"/>
      <c r="AB33" s="103">
        <v>-70364.5</v>
      </c>
      <c r="AD33" s="103">
        <v>-0.19051999999999999</v>
      </c>
      <c r="AE33" s="103">
        <v>5.2999999999999998E-4</v>
      </c>
      <c r="AF33" s="103" t="s">
        <v>218</v>
      </c>
      <c r="AG33" s="103">
        <v>133</v>
      </c>
    </row>
    <row r="34" spans="1:33" s="103" customFormat="1" x14ac:dyDescent="0.2">
      <c r="A34" s="11" t="s">
        <v>219</v>
      </c>
      <c r="B34" s="12" t="s">
        <v>83</v>
      </c>
      <c r="C34" s="13">
        <v>31244.27</v>
      </c>
      <c r="D34" s="13" t="s">
        <v>216</v>
      </c>
      <c r="E34" s="108">
        <f t="shared" si="1"/>
        <v>207.01211052822336</v>
      </c>
      <c r="F34" s="109">
        <f t="shared" si="2"/>
        <v>207.5</v>
      </c>
      <c r="G34" s="158">
        <f t="shared" si="3"/>
        <v>-0.16701341501175193</v>
      </c>
      <c r="H34"/>
      <c r="I34">
        <f t="shared" si="4"/>
        <v>-0.16701341501175193</v>
      </c>
      <c r="J34"/>
      <c r="K34"/>
      <c r="L34"/>
      <c r="M34"/>
      <c r="N34"/>
      <c r="O34"/>
      <c r="P34" s="55">
        <f t="shared" si="5"/>
        <v>-0.17155889045829983</v>
      </c>
      <c r="Q34" s="2">
        <f t="shared" si="9"/>
        <v>16225.77</v>
      </c>
      <c r="R34" s="55">
        <f t="shared" si="6"/>
        <v>2.0661347035169858E-5</v>
      </c>
      <c r="S34" s="103">
        <v>0.1</v>
      </c>
      <c r="T34">
        <f t="shared" si="7"/>
        <v>2.0661347035169859E-6</v>
      </c>
      <c r="U34" s="159"/>
      <c r="V34">
        <f t="shared" si="10"/>
        <v>4.545475446547903E-3</v>
      </c>
      <c r="W34"/>
      <c r="X34" s="7"/>
      <c r="Y34" s="55"/>
      <c r="AB34" s="103">
        <v>-70274</v>
      </c>
      <c r="AD34" s="103">
        <v>-0.19026999999999999</v>
      </c>
      <c r="AE34" s="103">
        <v>1.1E-4</v>
      </c>
      <c r="AF34" s="103" t="s">
        <v>218</v>
      </c>
      <c r="AG34" s="103">
        <v>133</v>
      </c>
    </row>
    <row r="35" spans="1:33" s="103" customFormat="1" x14ac:dyDescent="0.2">
      <c r="A35" s="11" t="s">
        <v>219</v>
      </c>
      <c r="B35" s="12" t="s">
        <v>83</v>
      </c>
      <c r="C35" s="13">
        <v>31245.3</v>
      </c>
      <c r="D35" s="13" t="s">
        <v>216</v>
      </c>
      <c r="E35" s="108">
        <f t="shared" si="1"/>
        <v>210.02100748357196</v>
      </c>
      <c r="F35" s="109">
        <f t="shared" si="2"/>
        <v>210.5</v>
      </c>
      <c r="G35" s="158">
        <f t="shared" si="3"/>
        <v>-0.16396782583251479</v>
      </c>
      <c r="H35"/>
      <c r="I35">
        <f t="shared" si="4"/>
        <v>-0.16396782583251479</v>
      </c>
      <c r="J35"/>
      <c r="K35"/>
      <c r="L35"/>
      <c r="M35"/>
      <c r="N35"/>
      <c r="O35"/>
      <c r="P35" s="55">
        <f t="shared" si="5"/>
        <v>-0.17153726176335329</v>
      </c>
      <c r="Q35" s="2">
        <f t="shared" si="9"/>
        <v>16226.8</v>
      </c>
      <c r="R35" s="55">
        <f t="shared" si="6"/>
        <v>5.7296360311068953E-5</v>
      </c>
      <c r="S35" s="103">
        <v>0.1</v>
      </c>
      <c r="T35">
        <f t="shared" si="7"/>
        <v>5.7296360311068957E-6</v>
      </c>
      <c r="U35" s="159"/>
      <c r="V35">
        <f t="shared" si="10"/>
        <v>7.5694359308385029E-3</v>
      </c>
      <c r="W35"/>
      <c r="X35" s="7"/>
      <c r="Y35" s="55"/>
      <c r="AB35" s="103">
        <v>-70271</v>
      </c>
      <c r="AD35" s="103">
        <v>-0.18722</v>
      </c>
      <c r="AE35" s="103">
        <v>3.14E-3</v>
      </c>
      <c r="AF35" s="103" t="s">
        <v>218</v>
      </c>
      <c r="AG35" s="103">
        <v>133</v>
      </c>
    </row>
    <row r="36" spans="1:33" s="103" customFormat="1" x14ac:dyDescent="0.2">
      <c r="A36" s="11" t="s">
        <v>219</v>
      </c>
      <c r="B36" s="12" t="s">
        <v>83</v>
      </c>
      <c r="C36" s="13">
        <v>31269.267</v>
      </c>
      <c r="D36" s="13" t="s">
        <v>216</v>
      </c>
      <c r="E36" s="108">
        <f t="shared" si="1"/>
        <v>280.03482624951727</v>
      </c>
      <c r="F36" s="109">
        <f t="shared" si="2"/>
        <v>280.5</v>
      </c>
      <c r="G36" s="158">
        <f t="shared" si="3"/>
        <v>-0.15923741161896032</v>
      </c>
      <c r="H36"/>
      <c r="I36">
        <f t="shared" si="4"/>
        <v>-0.15923741161896032</v>
      </c>
      <c r="J36"/>
      <c r="K36"/>
      <c r="L36"/>
      <c r="M36"/>
      <c r="N36"/>
      <c r="O36"/>
      <c r="P36" s="55">
        <f t="shared" si="5"/>
        <v>-0.17103295476744032</v>
      </c>
      <c r="Q36" s="2">
        <f t="shared" si="9"/>
        <v>16250.767</v>
      </c>
      <c r="R36" s="55">
        <f t="shared" si="6"/>
        <v>1.3913483816765341E-4</v>
      </c>
      <c r="S36" s="103">
        <v>0.1</v>
      </c>
      <c r="T36">
        <f t="shared" si="7"/>
        <v>1.3913483816765341E-5</v>
      </c>
      <c r="U36" s="159"/>
      <c r="V36">
        <f t="shared" si="10"/>
        <v>1.1795543148479998E-2</v>
      </c>
      <c r="W36"/>
      <c r="X36" s="7"/>
      <c r="Y36" s="55"/>
      <c r="AB36" s="103">
        <v>-70201</v>
      </c>
      <c r="AD36" s="103">
        <v>-0.18246000000000001</v>
      </c>
      <c r="AE36" s="103">
        <v>7.3800000000000003E-3</v>
      </c>
      <c r="AF36" s="103" t="s">
        <v>218</v>
      </c>
      <c r="AG36" s="103">
        <v>133</v>
      </c>
    </row>
    <row r="37" spans="1:33" s="103" customFormat="1" x14ac:dyDescent="0.2">
      <c r="A37" s="11" t="s">
        <v>219</v>
      </c>
      <c r="B37" s="12" t="s">
        <v>83</v>
      </c>
      <c r="C37" s="13">
        <v>31270.286</v>
      </c>
      <c r="D37" s="13" t="s">
        <v>216</v>
      </c>
      <c r="E37" s="108">
        <f t="shared" si="1"/>
        <v>283.01158935389043</v>
      </c>
      <c r="F37" s="109">
        <f t="shared" si="2"/>
        <v>283.5</v>
      </c>
      <c r="G37" s="158">
        <f t="shared" si="3"/>
        <v>-0.1671918224383262</v>
      </c>
      <c r="H37"/>
      <c r="I37">
        <f t="shared" si="4"/>
        <v>-0.1671918224383262</v>
      </c>
      <c r="J37"/>
      <c r="K37"/>
      <c r="L37"/>
      <c r="M37"/>
      <c r="N37"/>
      <c r="O37"/>
      <c r="P37" s="55">
        <f t="shared" si="5"/>
        <v>-0.17101135714845145</v>
      </c>
      <c r="Q37" s="2">
        <f t="shared" si="9"/>
        <v>16251.786</v>
      </c>
      <c r="R37" s="55">
        <f t="shared" si="6"/>
        <v>1.4588845401851575E-5</v>
      </c>
      <c r="S37" s="103">
        <v>0.1</v>
      </c>
      <c r="T37">
        <f t="shared" si="7"/>
        <v>1.4588845401851575E-6</v>
      </c>
      <c r="U37" s="159"/>
      <c r="V37">
        <f t="shared" si="10"/>
        <v>3.8195347101252497E-3</v>
      </c>
      <c r="W37"/>
      <c r="X37" s="7"/>
      <c r="Y37" s="55"/>
      <c r="AB37" s="103">
        <v>-70198</v>
      </c>
      <c r="AD37" s="103">
        <v>-0.19041</v>
      </c>
      <c r="AE37" s="103">
        <v>-5.8E-4</v>
      </c>
      <c r="AF37" s="103" t="s">
        <v>218</v>
      </c>
      <c r="AG37" s="103">
        <v>133</v>
      </c>
    </row>
    <row r="38" spans="1:33" s="103" customFormat="1" x14ac:dyDescent="0.2">
      <c r="A38" s="11" t="s">
        <v>219</v>
      </c>
      <c r="B38" s="12" t="s">
        <v>84</v>
      </c>
      <c r="C38" s="13">
        <v>31275.244999999999</v>
      </c>
      <c r="D38" s="13" t="s">
        <v>216</v>
      </c>
      <c r="E38" s="108">
        <f t="shared" si="1"/>
        <v>297.49811362727633</v>
      </c>
      <c r="F38" s="109">
        <f t="shared" si="2"/>
        <v>298</v>
      </c>
      <c r="G38" s="158">
        <f t="shared" si="3"/>
        <v>-0.17180480806564447</v>
      </c>
      <c r="H38"/>
      <c r="I38">
        <f t="shared" si="4"/>
        <v>-0.17180480806564447</v>
      </c>
      <c r="J38"/>
      <c r="K38"/>
      <c r="L38"/>
      <c r="M38"/>
      <c r="N38"/>
      <c r="O38"/>
      <c r="P38" s="55">
        <f t="shared" si="5"/>
        <v>-0.17090698666015205</v>
      </c>
      <c r="Q38" s="2">
        <f t="shared" si="9"/>
        <v>16256.744999999999</v>
      </c>
      <c r="R38" s="55">
        <f t="shared" si="6"/>
        <v>8.0608327616036748E-7</v>
      </c>
      <c r="S38" s="103">
        <v>0.1</v>
      </c>
      <c r="T38">
        <f t="shared" si="7"/>
        <v>8.060832761603675E-8</v>
      </c>
      <c r="U38" s="159"/>
      <c r="V38">
        <f t="shared" si="10"/>
        <v>-8.9782140549241052E-4</v>
      </c>
      <c r="W38"/>
      <c r="X38" s="7"/>
      <c r="Y38" s="55"/>
      <c r="AB38" s="103">
        <v>-70183.5</v>
      </c>
      <c r="AD38" s="103">
        <v>-0.19502</v>
      </c>
      <c r="AE38" s="103">
        <v>-5.3E-3</v>
      </c>
      <c r="AF38" s="103" t="s">
        <v>218</v>
      </c>
      <c r="AG38" s="103">
        <v>133</v>
      </c>
    </row>
    <row r="39" spans="1:33" s="103" customFormat="1" x14ac:dyDescent="0.2">
      <c r="A39" s="92" t="s">
        <v>293</v>
      </c>
      <c r="B39" s="23" t="s">
        <v>83</v>
      </c>
      <c r="C39" s="92">
        <v>31580.43</v>
      </c>
      <c r="D39" s="11"/>
      <c r="E39" s="108">
        <f t="shared" si="1"/>
        <v>1189.0225964613651</v>
      </c>
      <c r="F39" s="109">
        <f t="shared" si="2"/>
        <v>1189.5</v>
      </c>
      <c r="G39" s="158">
        <f t="shared" si="3"/>
        <v>-0.16342388991324697</v>
      </c>
      <c r="H39"/>
      <c r="I39">
        <f t="shared" si="4"/>
        <v>-0.16342388991324697</v>
      </c>
      <c r="J39"/>
      <c r="K39"/>
      <c r="L39"/>
      <c r="M39"/>
      <c r="N39"/>
      <c r="O39"/>
      <c r="P39" s="55">
        <f t="shared" si="5"/>
        <v>-0.16454730710253823</v>
      </c>
      <c r="Q39" s="2">
        <f t="shared" si="9"/>
        <v>16561.93</v>
      </c>
      <c r="R39" s="55">
        <f t="shared" si="6"/>
        <v>1.2620661811950854E-6</v>
      </c>
      <c r="S39" s="103">
        <v>0.1</v>
      </c>
      <c r="T39">
        <f t="shared" si="7"/>
        <v>1.2620661811950854E-7</v>
      </c>
      <c r="U39" s="159"/>
      <c r="V39">
        <f t="shared" si="10"/>
        <v>1.1234171892912648E-3</v>
      </c>
    </row>
    <row r="40" spans="1:33" s="103" customFormat="1" x14ac:dyDescent="0.2">
      <c r="A40" s="92" t="s">
        <v>293</v>
      </c>
      <c r="B40" s="23" t="s">
        <v>84</v>
      </c>
      <c r="C40" s="92">
        <v>31585.4</v>
      </c>
      <c r="D40" s="11"/>
      <c r="E40">
        <f t="shared" si="1"/>
        <v>1203.5412545857371</v>
      </c>
      <c r="F40" s="109">
        <f t="shared" si="2"/>
        <v>1204</v>
      </c>
      <c r="G40" s="10">
        <f t="shared" si="3"/>
        <v>-0.15703687554196222</v>
      </c>
      <c r="H40"/>
      <c r="I40">
        <f t="shared" si="4"/>
        <v>-0.15703687554196222</v>
      </c>
      <c r="J40"/>
      <c r="K40"/>
      <c r="L40"/>
      <c r="M40"/>
      <c r="N40"/>
      <c r="O40"/>
      <c r="P40" s="55">
        <f t="shared" si="5"/>
        <v>-0.16444480074600218</v>
      </c>
      <c r="Q40" s="2">
        <f t="shared" si="9"/>
        <v>16566.900000000001</v>
      </c>
      <c r="R40" s="55">
        <f t="shared" si="6"/>
        <v>5.4877355828650504E-5</v>
      </c>
      <c r="S40" s="103">
        <v>0.1</v>
      </c>
      <c r="T40">
        <f t="shared" si="7"/>
        <v>5.4877355828650507E-6</v>
      </c>
      <c r="U40" s="159"/>
      <c r="V40">
        <f t="shared" si="10"/>
        <v>7.4079252040399612E-3</v>
      </c>
    </row>
    <row r="41" spans="1:33" s="103" customFormat="1" x14ac:dyDescent="0.2">
      <c r="A41" s="92" t="s">
        <v>293</v>
      </c>
      <c r="B41" s="23" t="s">
        <v>84</v>
      </c>
      <c r="C41" s="92">
        <v>31586.424999999999</v>
      </c>
      <c r="D41" s="11"/>
      <c r="E41">
        <f t="shared" si="1"/>
        <v>1206.5355452451829</v>
      </c>
      <c r="F41" s="109">
        <f t="shared" si="2"/>
        <v>1207</v>
      </c>
      <c r="G41" s="10">
        <f t="shared" si="3"/>
        <v>-0.15899128636010573</v>
      </c>
      <c r="H41"/>
      <c r="I41">
        <f t="shared" si="4"/>
        <v>-0.15899128636010573</v>
      </c>
      <c r="J41"/>
      <c r="K41"/>
      <c r="L41"/>
      <c r="M41"/>
      <c r="N41"/>
      <c r="O41"/>
      <c r="P41" s="55">
        <f t="shared" si="5"/>
        <v>-0.16442359625916303</v>
      </c>
      <c r="Q41" s="2">
        <f t="shared" si="9"/>
        <v>16567.924999999999</v>
      </c>
      <c r="R41" s="55">
        <f t="shared" si="6"/>
        <v>2.9509990839395901E-5</v>
      </c>
      <c r="S41" s="103">
        <v>0.1</v>
      </c>
      <c r="T41">
        <f t="shared" si="7"/>
        <v>2.9509990839395903E-6</v>
      </c>
      <c r="U41" s="159"/>
      <c r="V41">
        <f t="shared" si="10"/>
        <v>5.4323098990572971E-3</v>
      </c>
    </row>
    <row r="42" spans="1:33" s="103" customFormat="1" x14ac:dyDescent="0.2">
      <c r="A42" s="11" t="s">
        <v>265</v>
      </c>
      <c r="B42" s="12" t="s">
        <v>83</v>
      </c>
      <c r="C42" s="13">
        <v>35127.608999999997</v>
      </c>
      <c r="D42" s="13" t="s">
        <v>216</v>
      </c>
      <c r="E42">
        <f t="shared" si="1"/>
        <v>11551.251813149353</v>
      </c>
      <c r="F42" s="156">
        <f>ROUND(2*E42,0)/2</f>
        <v>11551.5</v>
      </c>
      <c r="G42" s="10">
        <f t="shared" si="3"/>
        <v>-8.4958860323240515E-2</v>
      </c>
      <c r="H42"/>
      <c r="I42">
        <f t="shared" si="4"/>
        <v>-8.4958860323240515E-2</v>
      </c>
      <c r="J42"/>
      <c r="N42"/>
      <c r="O42"/>
      <c r="P42" s="55">
        <f t="shared" si="5"/>
        <v>-9.8901424469057558E-2</v>
      </c>
      <c r="Q42" s="2">
        <f t="shared" si="9"/>
        <v>20109.108999999997</v>
      </c>
      <c r="R42" s="55">
        <f t="shared" si="6"/>
        <v>1.9439509496022294E-4</v>
      </c>
      <c r="S42" s="103">
        <v>0.1</v>
      </c>
      <c r="T42">
        <f t="shared" si="7"/>
        <v>1.9439509496022294E-5</v>
      </c>
      <c r="U42" s="159"/>
      <c r="V42">
        <f t="shared" si="10"/>
        <v>1.3942564145817044E-2</v>
      </c>
    </row>
    <row r="43" spans="1:33" s="103" customFormat="1" x14ac:dyDescent="0.2">
      <c r="A43" s="11" t="s">
        <v>265</v>
      </c>
      <c r="B43" s="12" t="s">
        <v>83</v>
      </c>
      <c r="C43" s="13">
        <v>35151.57</v>
      </c>
      <c r="D43" s="13" t="s">
        <v>216</v>
      </c>
      <c r="E43">
        <f t="shared" si="1"/>
        <v>11621.248104360226</v>
      </c>
      <c r="F43" s="111">
        <f>ROUND(2*E43,0)/2+0.5</f>
        <v>11621.5</v>
      </c>
      <c r="G43" s="10">
        <f t="shared" si="3"/>
        <v>-8.6228446110908408E-2</v>
      </c>
      <c r="H43"/>
      <c r="I43">
        <f t="shared" si="4"/>
        <v>-8.6228446110908408E-2</v>
      </c>
      <c r="J43"/>
      <c r="N43"/>
      <c r="O43"/>
      <c r="P43" s="55">
        <f t="shared" si="5"/>
        <v>-9.8509767110274982E-2</v>
      </c>
      <c r="Q43" s="2">
        <f t="shared" si="9"/>
        <v>20133.07</v>
      </c>
      <c r="R43" s="55">
        <f t="shared" si="6"/>
        <v>1.5083084548948237E-4</v>
      </c>
      <c r="S43" s="103">
        <v>0.1</v>
      </c>
      <c r="T43">
        <f t="shared" si="7"/>
        <v>1.5083084548948237E-5</v>
      </c>
      <c r="U43" s="159"/>
      <c r="V43">
        <f t="shared" si="10"/>
        <v>1.2281320999366574E-2</v>
      </c>
    </row>
    <row r="44" spans="1:33" s="103" customFormat="1" x14ac:dyDescent="0.2">
      <c r="A44" s="11" t="s">
        <v>265</v>
      </c>
      <c r="B44" s="12" t="s">
        <v>84</v>
      </c>
      <c r="C44" s="13">
        <v>35168.504999999997</v>
      </c>
      <c r="D44" s="13" t="s">
        <v>216</v>
      </c>
      <c r="E44">
        <f t="shared" si="1"/>
        <v>11670.71962857273</v>
      </c>
      <c r="F44" s="111">
        <f>ROUND(2*E44,0)/2+0.5</f>
        <v>11671</v>
      </c>
      <c r="G44" s="10">
        <f t="shared" si="3"/>
        <v>-9.5976224634796381E-2</v>
      </c>
      <c r="H44"/>
      <c r="I44">
        <f t="shared" si="4"/>
        <v>-9.5976224634796381E-2</v>
      </c>
      <c r="J44"/>
      <c r="N44"/>
      <c r="O44"/>
      <c r="P44" s="55">
        <f t="shared" si="5"/>
        <v>-9.8233229091630028E-2</v>
      </c>
      <c r="Q44" s="2">
        <f t="shared" si="9"/>
        <v>20150.004999999997</v>
      </c>
      <c r="R44" s="55">
        <f t="shared" si="6"/>
        <v>5.0940691181669469E-6</v>
      </c>
      <c r="S44" s="103">
        <v>0.1</v>
      </c>
      <c r="T44">
        <f t="shared" si="7"/>
        <v>5.0940691181669469E-7</v>
      </c>
      <c r="U44" s="159"/>
      <c r="V44">
        <f t="shared" si="10"/>
        <v>2.2570044568336473E-3</v>
      </c>
    </row>
    <row r="45" spans="1:33" s="103" customFormat="1" x14ac:dyDescent="0.2">
      <c r="A45" s="11" t="s">
        <v>265</v>
      </c>
      <c r="B45" s="12" t="s">
        <v>83</v>
      </c>
      <c r="C45" s="13">
        <v>35197.434000000001</v>
      </c>
      <c r="D45" s="13" t="s">
        <v>216</v>
      </c>
      <c r="E45">
        <f t="shared" si="1"/>
        <v>11755.228735389614</v>
      </c>
      <c r="F45" s="111">
        <f>ROUND(2*E45,0)/2+0.5</f>
        <v>11755.5</v>
      </c>
      <c r="G45" s="10">
        <f t="shared" si="3"/>
        <v>-9.2858796044311021E-2</v>
      </c>
      <c r="H45"/>
      <c r="I45">
        <f t="shared" si="4"/>
        <v>-9.2858796044311021E-2</v>
      </c>
      <c r="J45"/>
      <c r="N45"/>
      <c r="O45"/>
      <c r="P45" s="55">
        <f t="shared" si="5"/>
        <v>-9.7761962503780928E-2</v>
      </c>
      <c r="Q45" s="2">
        <f t="shared" si="9"/>
        <v>20178.934000000001</v>
      </c>
      <c r="R45" s="55">
        <f t="shared" si="6"/>
        <v>2.4041041329270663E-5</v>
      </c>
      <c r="S45" s="103">
        <v>0.1</v>
      </c>
      <c r="T45">
        <f t="shared" si="7"/>
        <v>2.4041041329270663E-6</v>
      </c>
      <c r="U45" s="159"/>
      <c r="V45">
        <f t="shared" si="10"/>
        <v>4.903166459469907E-3</v>
      </c>
    </row>
    <row r="46" spans="1:33" s="103" customFormat="1" x14ac:dyDescent="0.2">
      <c r="A46" s="11" t="s">
        <v>265</v>
      </c>
      <c r="B46" s="12" t="s">
        <v>83</v>
      </c>
      <c r="C46" s="13">
        <v>35223.438999999998</v>
      </c>
      <c r="D46" s="13" t="s">
        <v>216</v>
      </c>
      <c r="E46">
        <f t="shared" si="1"/>
        <v>11831.196080364294</v>
      </c>
      <c r="F46" s="111">
        <f>ROUND(2*E46,0)/2+0.5</f>
        <v>11831.5</v>
      </c>
      <c r="G46" s="10">
        <f t="shared" si="3"/>
        <v>-0.10403720347676426</v>
      </c>
      <c r="H46"/>
      <c r="I46">
        <f t="shared" si="4"/>
        <v>-0.10403720347676426</v>
      </c>
      <c r="J46"/>
      <c r="N46"/>
      <c r="O46"/>
      <c r="P46" s="55">
        <f t="shared" si="5"/>
        <v>-9.7338966874822644E-2</v>
      </c>
      <c r="Q46" s="2">
        <f t="shared" si="9"/>
        <v>20204.938999999998</v>
      </c>
      <c r="R46" s="55">
        <f t="shared" si="6"/>
        <v>4.4866373575590391E-5</v>
      </c>
      <c r="S46" s="103">
        <v>0.1</v>
      </c>
      <c r="T46">
        <f t="shared" si="7"/>
        <v>4.4866373575590395E-6</v>
      </c>
      <c r="U46" s="159"/>
      <c r="V46">
        <f t="shared" si="10"/>
        <v>-6.6982366019416179E-3</v>
      </c>
    </row>
    <row r="47" spans="1:33" s="103" customFormat="1" x14ac:dyDescent="0.2">
      <c r="A47" s="11" t="s">
        <v>265</v>
      </c>
      <c r="B47" s="12" t="s">
        <v>84</v>
      </c>
      <c r="C47" s="13">
        <v>35228.423000000003</v>
      </c>
      <c r="D47" s="13" t="s">
        <v>216</v>
      </c>
      <c r="E47">
        <f t="shared" si="1"/>
        <v>11845.755636117194</v>
      </c>
      <c r="F47" s="127">
        <f>ROUND(2*E47,0)/2</f>
        <v>11846</v>
      </c>
      <c r="G47" s="10">
        <f t="shared" si="3"/>
        <v>-8.3650189095351379E-2</v>
      </c>
      <c r="H47"/>
      <c r="I47">
        <f t="shared" si="4"/>
        <v>-8.3650189095351379E-2</v>
      </c>
      <c r="J47"/>
      <c r="N47"/>
      <c r="O47"/>
      <c r="P47" s="55">
        <f t="shared" si="5"/>
        <v>-9.7258356865114123E-2</v>
      </c>
      <c r="Q47" s="2">
        <f t="shared" si="9"/>
        <v>20209.923000000003</v>
      </c>
      <c r="R47" s="55">
        <f t="shared" si="6"/>
        <v>1.8518223005000952E-4</v>
      </c>
      <c r="S47" s="103">
        <v>0.1</v>
      </c>
      <c r="T47">
        <f t="shared" si="7"/>
        <v>1.8518223005000955E-5</v>
      </c>
      <c r="U47" s="159"/>
      <c r="V47">
        <f t="shared" si="10"/>
        <v>1.3608167769762744E-2</v>
      </c>
    </row>
    <row r="48" spans="1:33" s="103" customFormat="1" x14ac:dyDescent="0.2">
      <c r="A48" s="11" t="s">
        <v>265</v>
      </c>
      <c r="B48" s="12" t="s">
        <v>84</v>
      </c>
      <c r="C48" s="13">
        <v>35244.498</v>
      </c>
      <c r="D48" s="13" t="s">
        <v>216</v>
      </c>
      <c r="E48">
        <f t="shared" si="1"/>
        <v>11892.714877434937</v>
      </c>
      <c r="F48" s="111">
        <f>ROUND(2*E48,0)/2+0.5</f>
        <v>11893</v>
      </c>
      <c r="G48" s="10">
        <f t="shared" si="3"/>
        <v>-9.7602625268336851E-2</v>
      </c>
      <c r="H48"/>
      <c r="I48">
        <f t="shared" si="4"/>
        <v>-9.7602625268336851E-2</v>
      </c>
      <c r="J48"/>
      <c r="N48"/>
      <c r="O48"/>
      <c r="P48" s="55">
        <f t="shared" si="5"/>
        <v>-9.6997274327474042E-2</v>
      </c>
      <c r="Q48" s="2">
        <f t="shared" si="9"/>
        <v>20225.998</v>
      </c>
      <c r="R48" s="55">
        <f t="shared" si="6"/>
        <v>3.6644976160348788E-7</v>
      </c>
      <c r="S48" s="103">
        <v>0.1</v>
      </c>
      <c r="T48">
        <f t="shared" si="7"/>
        <v>3.664497616034879E-8</v>
      </c>
      <c r="U48" s="159"/>
      <c r="V48">
        <f t="shared" si="10"/>
        <v>-6.0535094086280883E-4</v>
      </c>
    </row>
    <row r="49" spans="1:33" s="103" customFormat="1" x14ac:dyDescent="0.2">
      <c r="A49" s="92" t="s">
        <v>345</v>
      </c>
      <c r="B49" s="23" t="s">
        <v>84</v>
      </c>
      <c r="C49" s="92">
        <v>35244.504000000001</v>
      </c>
      <c r="D49" s="11"/>
      <c r="E49">
        <f t="shared" si="1"/>
        <v>11892.73240499002</v>
      </c>
      <c r="F49" s="111">
        <f>ROUND(2*E49,0)/2+0.5</f>
        <v>11893</v>
      </c>
      <c r="G49" s="10">
        <f t="shared" si="3"/>
        <v>-9.160262526711449E-2</v>
      </c>
      <c r="H49">
        <f>G49</f>
        <v>-9.160262526711449E-2</v>
      </c>
      <c r="I49"/>
      <c r="J49"/>
      <c r="K49"/>
      <c r="L49"/>
      <c r="M49"/>
      <c r="N49"/>
      <c r="O49"/>
      <c r="P49" s="55">
        <f t="shared" si="5"/>
        <v>-9.6997274327474042E-2</v>
      </c>
      <c r="Q49" s="2">
        <f t="shared" si="9"/>
        <v>20226.004000000001</v>
      </c>
      <c r="R49" s="55">
        <f t="shared" si="6"/>
        <v>2.9102238484438198E-5</v>
      </c>
      <c r="S49" s="103">
        <v>0.2</v>
      </c>
      <c r="T49">
        <f t="shared" si="7"/>
        <v>5.8204476968876401E-6</v>
      </c>
      <c r="U49" s="159"/>
      <c r="V49">
        <f t="shared" si="10"/>
        <v>5.3946490603595521E-3</v>
      </c>
      <c r="X49" s="7"/>
      <c r="Y49" s="55"/>
      <c r="AB49" s="103">
        <v>-55389</v>
      </c>
      <c r="AC49" s="103">
        <v>-8.2909999999999998E-2</v>
      </c>
      <c r="AD49" s="103">
        <v>1.2239999999999999E-2</v>
      </c>
    </row>
    <row r="50" spans="1:33" s="103" customFormat="1" x14ac:dyDescent="0.2">
      <c r="A50" s="11" t="s">
        <v>265</v>
      </c>
      <c r="B50" s="12" t="s">
        <v>83</v>
      </c>
      <c r="C50" s="13">
        <v>35576.370999999999</v>
      </c>
      <c r="D50" s="13" t="s">
        <v>216</v>
      </c>
      <c r="E50">
        <f t="shared" si="1"/>
        <v>12862.201925263616</v>
      </c>
      <c r="F50" s="111">
        <f>ROUND(2*E50,0)/2+0.5</f>
        <v>12862.5</v>
      </c>
      <c r="G50" s="10">
        <f t="shared" si="3"/>
        <v>-0.10203638843086082</v>
      </c>
      <c r="H50"/>
      <c r="I50">
        <f>G50</f>
        <v>-0.10203638843086082</v>
      </c>
      <c r="J50"/>
      <c r="N50"/>
      <c r="O50"/>
      <c r="P50" s="55">
        <f t="shared" si="5"/>
        <v>-9.1681673294412847E-2</v>
      </c>
      <c r="Q50" s="2">
        <f t="shared" si="9"/>
        <v>20557.870999999999</v>
      </c>
      <c r="R50" s="55">
        <f t="shared" si="6"/>
        <v>1.0722012555698487E-4</v>
      </c>
      <c r="S50" s="103">
        <v>0.1</v>
      </c>
      <c r="T50">
        <f t="shared" si="7"/>
        <v>1.0722012555698489E-5</v>
      </c>
      <c r="U50" s="159"/>
      <c r="V50">
        <f t="shared" si="10"/>
        <v>-1.0354715136447978E-2</v>
      </c>
      <c r="X50" s="7"/>
      <c r="Y50" s="55"/>
      <c r="AB50" s="103">
        <v>-54537</v>
      </c>
      <c r="AC50" s="103">
        <v>-9.1910000000000006E-2</v>
      </c>
      <c r="AD50" s="103">
        <v>-1.2899999999999999E-3</v>
      </c>
    </row>
    <row r="51" spans="1:33" s="103" customFormat="1" x14ac:dyDescent="0.2">
      <c r="A51" s="92" t="s">
        <v>367</v>
      </c>
      <c r="B51" s="23" t="s">
        <v>83</v>
      </c>
      <c r="C51" s="92">
        <v>35576.381000000001</v>
      </c>
      <c r="D51" s="11"/>
      <c r="E51">
        <f t="shared" si="1"/>
        <v>12862.231137855422</v>
      </c>
      <c r="F51" s="111">
        <f>ROUND(2*E51,0)/2+0.5</f>
        <v>12862.5</v>
      </c>
      <c r="G51" s="10">
        <f t="shared" si="3"/>
        <v>-9.2036388428823557E-2</v>
      </c>
      <c r="H51">
        <f>G51</f>
        <v>-9.2036388428823557E-2</v>
      </c>
      <c r="I51"/>
      <c r="J51"/>
      <c r="K51"/>
      <c r="L51"/>
      <c r="M51"/>
      <c r="N51"/>
      <c r="O51"/>
      <c r="P51" s="55">
        <f t="shared" si="5"/>
        <v>-9.1681673294412847E-2</v>
      </c>
      <c r="Q51" s="2">
        <f t="shared" si="9"/>
        <v>20557.881000000001</v>
      </c>
      <c r="R51" s="55">
        <f t="shared" si="6"/>
        <v>1.2582282658000822E-7</v>
      </c>
      <c r="S51" s="103">
        <v>0.2</v>
      </c>
      <c r="T51">
        <f t="shared" si="7"/>
        <v>2.5164565316001646E-8</v>
      </c>
      <c r="U51" s="159"/>
      <c r="V51">
        <f t="shared" si="10"/>
        <v>-3.5471513441071023E-4</v>
      </c>
    </row>
    <row r="52" spans="1:33" s="103" customFormat="1" x14ac:dyDescent="0.2">
      <c r="A52" s="92" t="s">
        <v>373</v>
      </c>
      <c r="B52" s="23" t="s">
        <v>84</v>
      </c>
      <c r="C52" s="92">
        <v>35906.572999999997</v>
      </c>
      <c r="D52" s="11"/>
      <c r="E52">
        <f t="shared" si="1"/>
        <v>13826.807549002589</v>
      </c>
      <c r="F52">
        <f>ROUND(2*E52,0)/2</f>
        <v>13827</v>
      </c>
      <c r="G52" s="10">
        <f t="shared" si="3"/>
        <v>-6.5879466885235161E-2</v>
      </c>
      <c r="H52"/>
      <c r="I52">
        <f>G52</f>
        <v>-6.5879466885235161E-2</v>
      </c>
      <c r="J52"/>
      <c r="K52"/>
      <c r="L52"/>
      <c r="M52"/>
      <c r="N52"/>
      <c r="O52"/>
      <c r="P52" s="55">
        <f t="shared" si="5"/>
        <v>-8.6525831877459755E-2</v>
      </c>
      <c r="Q52" s="2">
        <f t="shared" si="9"/>
        <v>20888.072999999997</v>
      </c>
      <c r="R52" s="55">
        <f t="shared" si="6"/>
        <v>4.2627238739215731E-4</v>
      </c>
      <c r="S52" s="103">
        <v>0.1</v>
      </c>
      <c r="T52">
        <f t="shared" si="7"/>
        <v>4.2627238739215731E-5</v>
      </c>
      <c r="U52" s="159"/>
      <c r="V52">
        <f t="shared" si="10"/>
        <v>2.0646364992224595E-2</v>
      </c>
      <c r="X52" s="7"/>
      <c r="Y52" s="55"/>
      <c r="AB52" s="103">
        <v>-54417</v>
      </c>
      <c r="AC52" s="103">
        <v>-9.5039999999999999E-2</v>
      </c>
      <c r="AD52" s="103">
        <v>-5.0499999999999998E-3</v>
      </c>
    </row>
    <row r="53" spans="1:33" s="103" customFormat="1" x14ac:dyDescent="0.2">
      <c r="A53" s="11" t="s">
        <v>265</v>
      </c>
      <c r="B53" s="12" t="s">
        <v>83</v>
      </c>
      <c r="C53" s="13">
        <v>35933.430999999997</v>
      </c>
      <c r="D53" s="13" t="s">
        <v>216</v>
      </c>
      <c r="E53">
        <f t="shared" si="1"/>
        <v>13905.266728057779</v>
      </c>
      <c r="F53" s="127">
        <f>ROUND(2*E53,0)/2</f>
        <v>13905.5</v>
      </c>
      <c r="G53" s="10">
        <f t="shared" si="3"/>
        <v>-7.9853216659103055E-2</v>
      </c>
      <c r="H53"/>
      <c r="I53">
        <f>G53</f>
        <v>-7.9853216659103055E-2</v>
      </c>
      <c r="J53"/>
      <c r="N53"/>
      <c r="O53"/>
      <c r="P53" s="55">
        <f t="shared" si="5"/>
        <v>-8.611201048603187E-2</v>
      </c>
      <c r="Q53" s="2">
        <f t="shared" si="9"/>
        <v>20914.930999999997</v>
      </c>
      <c r="R53" s="55">
        <f t="shared" si="6"/>
        <v>3.9172500168002248E-5</v>
      </c>
      <c r="S53" s="103">
        <v>0.1</v>
      </c>
      <c r="T53">
        <f t="shared" si="7"/>
        <v>3.9172500168002248E-6</v>
      </c>
      <c r="U53" s="159"/>
      <c r="V53">
        <f t="shared" si="10"/>
        <v>6.2587938269288157E-3</v>
      </c>
      <c r="X53" s="7"/>
      <c r="Y53" s="55"/>
      <c r="AB53" s="103">
        <v>-53412</v>
      </c>
      <c r="AC53" s="103">
        <v>-0.10233</v>
      </c>
      <c r="AD53" s="103">
        <v>-1.755E-2</v>
      </c>
    </row>
    <row r="54" spans="1:33" s="103" customFormat="1" x14ac:dyDescent="0.2">
      <c r="A54" s="11" t="s">
        <v>265</v>
      </c>
      <c r="B54" s="12" t="s">
        <v>84</v>
      </c>
      <c r="C54" s="13">
        <v>35976.377999999997</v>
      </c>
      <c r="D54" s="13" t="s">
        <v>44</v>
      </c>
      <c r="E54">
        <f t="shared" si="1"/>
        <v>14030.726046059239</v>
      </c>
      <c r="F54" s="111">
        <f>ROUND(2*E54,0)/2+0.5</f>
        <v>14031</v>
      </c>
      <c r="G54" s="10">
        <f t="shared" si="3"/>
        <v>-9.3779402610380203E-2</v>
      </c>
      <c r="H54"/>
      <c r="I54">
        <f>G54</f>
        <v>-9.3779402610380203E-2</v>
      </c>
      <c r="J54"/>
      <c r="N54"/>
      <c r="O54"/>
      <c r="P54" s="55">
        <f t="shared" si="5"/>
        <v>-8.5452239874337144E-2</v>
      </c>
      <c r="Q54" s="2">
        <f t="shared" si="9"/>
        <v>20957.877999999997</v>
      </c>
      <c r="R54" s="55">
        <f t="shared" si="6"/>
        <v>6.9341639232544121E-5</v>
      </c>
      <c r="S54" s="103">
        <v>0.1</v>
      </c>
      <c r="T54">
        <f t="shared" si="7"/>
        <v>6.9341639232544124E-6</v>
      </c>
      <c r="U54" s="159"/>
      <c r="V54">
        <f t="shared" si="10"/>
        <v>-8.3271627360430589E-3</v>
      </c>
      <c r="X54" s="7"/>
      <c r="Y54" s="55"/>
      <c r="AB54" s="103">
        <v>-53236</v>
      </c>
      <c r="AC54" s="103">
        <v>-5.6919999999999998E-2</v>
      </c>
      <c r="AD54" s="103">
        <v>2.6960000000000001E-2</v>
      </c>
    </row>
    <row r="55" spans="1:33" s="103" customFormat="1" x14ac:dyDescent="0.2">
      <c r="A55" s="92" t="s">
        <v>373</v>
      </c>
      <c r="B55" s="23" t="s">
        <v>84</v>
      </c>
      <c r="C55" s="92">
        <v>35976.396999999997</v>
      </c>
      <c r="D55" s="11"/>
      <c r="E55">
        <f t="shared" si="1"/>
        <v>14030.78154998366</v>
      </c>
      <c r="F55">
        <f>ROUND(2*E55,0)/2</f>
        <v>14031</v>
      </c>
      <c r="G55" s="10">
        <f t="shared" si="3"/>
        <v>-7.4779402610147372E-2</v>
      </c>
      <c r="H55"/>
      <c r="I55">
        <f>G55</f>
        <v>-7.4779402610147372E-2</v>
      </c>
      <c r="J55"/>
      <c r="K55"/>
      <c r="L55"/>
      <c r="M55"/>
      <c r="N55"/>
      <c r="O55"/>
      <c r="P55" s="55">
        <f t="shared" si="5"/>
        <v>-8.5452239874337144E-2</v>
      </c>
      <c r="Q55" s="2">
        <f t="shared" si="9"/>
        <v>20957.896999999997</v>
      </c>
      <c r="R55" s="55">
        <f t="shared" si="6"/>
        <v>1.1390945526787781E-4</v>
      </c>
      <c r="S55" s="103">
        <v>0.1</v>
      </c>
      <c r="T55">
        <f t="shared" si="7"/>
        <v>1.1390945526787782E-5</v>
      </c>
      <c r="U55" s="159"/>
      <c r="V55">
        <f t="shared" si="10"/>
        <v>1.0672837264189772E-2</v>
      </c>
      <c r="X55" s="7"/>
      <c r="Y55" s="55"/>
      <c r="AB55" s="103">
        <v>-41509</v>
      </c>
      <c r="AC55" s="103">
        <v>-2.9190000000000001E-2</v>
      </c>
      <c r="AD55" s="103">
        <v>4.3600000000000002E-3</v>
      </c>
    </row>
    <row r="56" spans="1:33" s="103" customFormat="1" x14ac:dyDescent="0.2">
      <c r="A56" s="92" t="s">
        <v>373</v>
      </c>
      <c r="B56" s="23" t="s">
        <v>83</v>
      </c>
      <c r="C56" s="92">
        <v>36318.550000000003</v>
      </c>
      <c r="D56" s="11"/>
      <c r="E56">
        <f t="shared" si="1"/>
        <v>15030.299142182279</v>
      </c>
      <c r="F56">
        <f>ROUND(2*E56,0)/2</f>
        <v>15030.5</v>
      </c>
      <c r="G56" s="10">
        <f t="shared" si="3"/>
        <v>-6.8757273955270648E-2</v>
      </c>
      <c r="H56"/>
      <c r="I56">
        <f>G56</f>
        <v>-6.8757273955270648E-2</v>
      </c>
      <c r="J56"/>
      <c r="K56"/>
      <c r="L56"/>
      <c r="M56"/>
      <c r="N56"/>
      <c r="O56"/>
      <c r="P56" s="55">
        <f t="shared" si="5"/>
        <v>-8.0277510569632185E-2</v>
      </c>
      <c r="Q56" s="2">
        <f t="shared" si="9"/>
        <v>21300.050000000003</v>
      </c>
      <c r="R56" s="55">
        <f t="shared" si="6"/>
        <v>1.3271585165087617E-4</v>
      </c>
      <c r="S56" s="103">
        <v>0.1</v>
      </c>
      <c r="T56">
        <f t="shared" si="7"/>
        <v>1.3271585165087618E-5</v>
      </c>
      <c r="U56" s="159"/>
      <c r="V56">
        <f t="shared" si="10"/>
        <v>1.1520236614361537E-2</v>
      </c>
      <c r="X56" s="7"/>
      <c r="Y56" s="55"/>
      <c r="AB56" s="103">
        <v>-41506.5</v>
      </c>
      <c r="AC56" s="103">
        <v>-2.8680000000000001E-2</v>
      </c>
      <c r="AD56" s="103">
        <v>4.8599999999999997E-3</v>
      </c>
    </row>
    <row r="57" spans="1:33" s="103" customFormat="1" x14ac:dyDescent="0.2">
      <c r="A57" s="11" t="s">
        <v>220</v>
      </c>
      <c r="B57" s="12" t="s">
        <v>83</v>
      </c>
      <c r="C57" s="13">
        <v>36339.434000000001</v>
      </c>
      <c r="D57" s="13" t="s">
        <v>216</v>
      </c>
      <c r="E57">
        <f t="shared" si="1"/>
        <v>15091.30671889642</v>
      </c>
      <c r="F57">
        <f>ROUND(2*E57,0)/2</f>
        <v>15091.5</v>
      </c>
      <c r="G57" s="10">
        <f t="shared" si="3"/>
        <v>-6.6163627285277471E-2</v>
      </c>
      <c r="H57"/>
      <c r="I57"/>
      <c r="J57"/>
      <c r="K57">
        <f>G57</f>
        <v>-6.6163627285277471E-2</v>
      </c>
      <c r="L57"/>
      <c r="M57"/>
      <c r="N57"/>
      <c r="O57"/>
      <c r="P57" s="55">
        <f t="shared" si="5"/>
        <v>-7.9966283943803826E-2</v>
      </c>
      <c r="Q57" s="2">
        <f t="shared" si="9"/>
        <v>21320.934000000001</v>
      </c>
      <c r="R57" s="55">
        <f t="shared" si="6"/>
        <v>1.9051333083316193E-4</v>
      </c>
      <c r="S57" s="155">
        <v>1</v>
      </c>
      <c r="T57">
        <f t="shared" si="7"/>
        <v>1.9051333083316193E-4</v>
      </c>
      <c r="U57" s="159"/>
      <c r="V57">
        <f t="shared" si="10"/>
        <v>1.3802656658526355E-2</v>
      </c>
      <c r="W57"/>
      <c r="X57" s="7"/>
      <c r="Y57" s="55"/>
      <c r="AB57" s="103">
        <v>-41506</v>
      </c>
      <c r="AC57" s="103">
        <v>-2.954E-2</v>
      </c>
      <c r="AD57" s="103">
        <v>4.0000000000000001E-3</v>
      </c>
    </row>
    <row r="58" spans="1:33" x14ac:dyDescent="0.2">
      <c r="A58" s="11" t="s">
        <v>221</v>
      </c>
      <c r="B58" s="12" t="s">
        <v>83</v>
      </c>
      <c r="C58" s="13">
        <v>36631.421999999999</v>
      </c>
      <c r="D58" s="13" t="s">
        <v>216</v>
      </c>
      <c r="E58">
        <f t="shared" si="1"/>
        <v>15944.279344332654</v>
      </c>
      <c r="F58">
        <f>ROUND(2*E58,0)/2</f>
        <v>15944.5</v>
      </c>
      <c r="G58" s="10">
        <f t="shared" si="3"/>
        <v>-7.553443695360329E-2</v>
      </c>
      <c r="I58">
        <f>G58</f>
        <v>-7.553443695360329E-2</v>
      </c>
      <c r="P58" s="55">
        <f t="shared" si="5"/>
        <v>-7.5669528604628E-2</v>
      </c>
      <c r="Q58" s="2">
        <f t="shared" si="9"/>
        <v>21612.921999999999</v>
      </c>
      <c r="R58" s="55">
        <f t="shared" si="6"/>
        <v>1.8249754176582089E-8</v>
      </c>
      <c r="S58" s="103">
        <v>0.1</v>
      </c>
      <c r="T58">
        <f t="shared" si="7"/>
        <v>1.824975417658209E-9</v>
      </c>
      <c r="V58">
        <f t="shared" si="10"/>
        <v>1.3509165102471021E-4</v>
      </c>
      <c r="X58" s="7"/>
      <c r="Y58" s="55"/>
      <c r="AC58">
        <v>6</v>
      </c>
      <c r="AE58" t="s">
        <v>29</v>
      </c>
      <c r="AG58" t="s">
        <v>31</v>
      </c>
    </row>
    <row r="59" spans="1:33" x14ac:dyDescent="0.2">
      <c r="A59" s="11" t="s">
        <v>265</v>
      </c>
      <c r="B59" s="12" t="s">
        <v>83</v>
      </c>
      <c r="C59" s="13">
        <v>36672.483</v>
      </c>
      <c r="D59" s="13" t="s">
        <v>44</v>
      </c>
      <c r="E59">
        <f t="shared" si="1"/>
        <v>16064.229167520725</v>
      </c>
      <c r="F59" s="111">
        <f>ROUND(2*E59,0)/2+0.5</f>
        <v>16064.5</v>
      </c>
      <c r="G59" s="10">
        <f t="shared" si="3"/>
        <v>-9.2710869728762191E-2</v>
      </c>
      <c r="I59">
        <f>G59</f>
        <v>-9.2710869728762191E-2</v>
      </c>
      <c r="M59" s="103"/>
      <c r="P59" s="55">
        <f t="shared" si="5"/>
        <v>-7.5073345349065568E-2</v>
      </c>
      <c r="Q59" s="2">
        <f t="shared" si="9"/>
        <v>21653.983</v>
      </c>
      <c r="R59" s="55">
        <f t="shared" si="6"/>
        <v>3.1108226624439276E-4</v>
      </c>
      <c r="S59" s="103">
        <v>0.1</v>
      </c>
      <c r="T59">
        <f t="shared" si="7"/>
        <v>3.1108226624439274E-5</v>
      </c>
      <c r="V59">
        <f t="shared" si="10"/>
        <v>-1.7637524379696623E-2</v>
      </c>
      <c r="W59" s="103"/>
      <c r="X59" s="7"/>
      <c r="Y59" s="55"/>
      <c r="AC59">
        <v>7</v>
      </c>
      <c r="AE59" t="s">
        <v>29</v>
      </c>
      <c r="AG59" t="s">
        <v>31</v>
      </c>
    </row>
    <row r="60" spans="1:33" x14ac:dyDescent="0.2">
      <c r="A60" s="11" t="s">
        <v>222</v>
      </c>
      <c r="B60" s="12" t="s">
        <v>83</v>
      </c>
      <c r="C60" s="13">
        <v>36672.497000000003</v>
      </c>
      <c r="D60" s="13" t="s">
        <v>44</v>
      </c>
      <c r="E60">
        <f t="shared" si="1"/>
        <v>16064.270065149252</v>
      </c>
      <c r="F60">
        <f>ROUND(2*E60,0)/2</f>
        <v>16064.5</v>
      </c>
      <c r="G60" s="10">
        <f t="shared" si="3"/>
        <v>-7.8710869725910015E-2</v>
      </c>
      <c r="H60">
        <f>G60</f>
        <v>-7.8710869725910015E-2</v>
      </c>
      <c r="P60" s="55">
        <f t="shared" si="5"/>
        <v>-7.5073345349065568E-2</v>
      </c>
      <c r="Q60" s="2">
        <f t="shared" si="9"/>
        <v>21653.997000000003</v>
      </c>
      <c r="R60" s="55">
        <f t="shared" si="6"/>
        <v>1.3231583592137586E-5</v>
      </c>
      <c r="S60" s="103">
        <v>0.2</v>
      </c>
      <c r="T60">
        <f t="shared" si="7"/>
        <v>2.6463167184275173E-6</v>
      </c>
      <c r="V60">
        <f t="shared" si="10"/>
        <v>-3.6375243768444476E-3</v>
      </c>
      <c r="Y60" s="55"/>
      <c r="AB60" t="s">
        <v>32</v>
      </c>
      <c r="AG60" t="s">
        <v>34</v>
      </c>
    </row>
    <row r="61" spans="1:33" x14ac:dyDescent="0.2">
      <c r="A61" s="11" t="s">
        <v>222</v>
      </c>
      <c r="B61" s="12" t="s">
        <v>83</v>
      </c>
      <c r="C61" s="13">
        <v>37016.519</v>
      </c>
      <c r="D61" s="13" t="s">
        <v>44</v>
      </c>
      <c r="E61">
        <f t="shared" si="1"/>
        <v>17069.24749075518</v>
      </c>
      <c r="F61" s="126">
        <f>ROUND(2*E61,0)/2+0.5</f>
        <v>17069.5</v>
      </c>
      <c r="G61" s="10">
        <f t="shared" si="3"/>
        <v>-8.6438494246976916E-2</v>
      </c>
      <c r="H61">
        <f>G61</f>
        <v>-8.6438494246976916E-2</v>
      </c>
      <c r="P61" s="55">
        <f t="shared" si="5"/>
        <v>-7.0160528060131122E-2</v>
      </c>
      <c r="Q61" s="2">
        <f t="shared" si="9"/>
        <v>21998.019</v>
      </c>
      <c r="R61" s="55">
        <f t="shared" si="6"/>
        <v>2.6497218318009499E-4</v>
      </c>
      <c r="S61" s="103">
        <v>0.2</v>
      </c>
      <c r="T61">
        <f t="shared" si="7"/>
        <v>5.2994436636019002E-5</v>
      </c>
      <c r="V61">
        <f t="shared" si="10"/>
        <v>-1.6277966186845794E-2</v>
      </c>
      <c r="Y61" s="55"/>
      <c r="AB61" t="s">
        <v>32</v>
      </c>
      <c r="AC61">
        <v>6</v>
      </c>
      <c r="AE61" t="s">
        <v>29</v>
      </c>
      <c r="AG61" t="s">
        <v>31</v>
      </c>
    </row>
    <row r="62" spans="1:33" x14ac:dyDescent="0.2">
      <c r="A62" s="11" t="s">
        <v>222</v>
      </c>
      <c r="B62" s="12" t="s">
        <v>83</v>
      </c>
      <c r="C62" s="13">
        <v>37076.47</v>
      </c>
      <c r="D62" s="13" t="s">
        <v>44</v>
      </c>
      <c r="E62">
        <f t="shared" si="1"/>
        <v>17244.379899852571</v>
      </c>
      <c r="F62">
        <f t="shared" ref="F62:F125" si="11">ROUND(2*E62,0)/2</f>
        <v>17244.5</v>
      </c>
      <c r="G62" s="10">
        <f t="shared" si="3"/>
        <v>-4.1112458711722866E-2</v>
      </c>
      <c r="H62">
        <f>G62</f>
        <v>-4.1112458711722866E-2</v>
      </c>
      <c r="P62" s="55">
        <f t="shared" si="5"/>
        <v>-6.9319713470959457E-2</v>
      </c>
      <c r="Q62" s="2">
        <f t="shared" si="9"/>
        <v>22057.97</v>
      </c>
      <c r="R62" s="55">
        <f t="shared" si="6"/>
        <v>7.9564922105247531E-4</v>
      </c>
      <c r="S62" s="103">
        <v>0.2</v>
      </c>
      <c r="T62">
        <f t="shared" si="7"/>
        <v>1.5912984421049506E-4</v>
      </c>
      <c r="V62">
        <f t="shared" si="10"/>
        <v>2.8207254759236591E-2</v>
      </c>
      <c r="Y62" s="55"/>
      <c r="AB62" t="s">
        <v>32</v>
      </c>
      <c r="AC62">
        <v>6</v>
      </c>
      <c r="AE62" t="s">
        <v>29</v>
      </c>
      <c r="AG62" t="s">
        <v>31</v>
      </c>
    </row>
    <row r="63" spans="1:33" x14ac:dyDescent="0.2">
      <c r="A63" s="11" t="s">
        <v>223</v>
      </c>
      <c r="B63" s="12" t="s">
        <v>83</v>
      </c>
      <c r="C63" s="13">
        <v>41090.857400000001</v>
      </c>
      <c r="D63" s="13" t="s">
        <v>258</v>
      </c>
      <c r="E63">
        <f t="shared" si="1"/>
        <v>28971.445943991919</v>
      </c>
      <c r="F63">
        <f t="shared" si="11"/>
        <v>28971.5</v>
      </c>
      <c r="G63" s="10">
        <f t="shared" si="3"/>
        <v>-1.8504351981391665E-2</v>
      </c>
      <c r="J63">
        <f>G63</f>
        <v>-1.8504351981391665E-2</v>
      </c>
      <c r="P63" s="55">
        <f t="shared" si="5"/>
        <v>-2.2878310134198103E-2</v>
      </c>
      <c r="Q63" s="2">
        <f t="shared" si="9"/>
        <v>26072.357400000001</v>
      </c>
      <c r="R63" s="55">
        <f t="shared" si="6"/>
        <v>1.9131509922501912E-5</v>
      </c>
      <c r="S63" s="155">
        <v>1</v>
      </c>
      <c r="T63">
        <f t="shared" si="7"/>
        <v>1.9131509922501912E-5</v>
      </c>
      <c r="V63">
        <f t="shared" si="10"/>
        <v>4.3739581528064383E-3</v>
      </c>
      <c r="Y63" s="55"/>
      <c r="AB63" t="s">
        <v>32</v>
      </c>
      <c r="AG63" t="s">
        <v>34</v>
      </c>
    </row>
    <row r="64" spans="1:33" x14ac:dyDescent="0.2">
      <c r="A64" s="11" t="s">
        <v>223</v>
      </c>
      <c r="B64" s="12" t="s">
        <v>84</v>
      </c>
      <c r="C64" s="13">
        <v>41091.7137</v>
      </c>
      <c r="D64" s="13" t="s">
        <v>258</v>
      </c>
      <c r="E64">
        <f t="shared" si="1"/>
        <v>28973.947418227712</v>
      </c>
      <c r="F64">
        <f t="shared" si="11"/>
        <v>28974</v>
      </c>
      <c r="G64" s="10">
        <f t="shared" si="3"/>
        <v>-1.7999694326135796E-2</v>
      </c>
      <c r="J64">
        <f>G64</f>
        <v>-1.7999694326135796E-2</v>
      </c>
      <c r="P64" s="55">
        <f t="shared" si="5"/>
        <v>-2.287049011532729E-2</v>
      </c>
      <c r="Q64" s="2">
        <f t="shared" si="9"/>
        <v>26073.2137</v>
      </c>
      <c r="R64" s="55">
        <f t="shared" si="6"/>
        <v>2.3724651620005589E-5</v>
      </c>
      <c r="S64" s="155">
        <v>1</v>
      </c>
      <c r="T64">
        <f t="shared" si="7"/>
        <v>2.3724651620005589E-5</v>
      </c>
      <c r="V64">
        <f t="shared" si="10"/>
        <v>4.8707957891914941E-3</v>
      </c>
      <c r="Y64" s="55"/>
      <c r="AB64" t="s">
        <v>32</v>
      </c>
      <c r="AC64">
        <v>17</v>
      </c>
      <c r="AE64" t="s">
        <v>37</v>
      </c>
      <c r="AG64" t="s">
        <v>39</v>
      </c>
    </row>
    <row r="65" spans="1:33" x14ac:dyDescent="0.2">
      <c r="A65" s="11" t="s">
        <v>223</v>
      </c>
      <c r="B65" s="12" t="s">
        <v>83</v>
      </c>
      <c r="C65" s="13">
        <v>41091.883999999998</v>
      </c>
      <c r="D65" s="13" t="s">
        <v>258</v>
      </c>
      <c r="E65">
        <f t="shared" si="1"/>
        <v>28974.44490866605</v>
      </c>
      <c r="F65">
        <f t="shared" si="11"/>
        <v>28974.5</v>
      </c>
      <c r="G65" s="10">
        <f t="shared" si="3"/>
        <v>-1.8858762799936812E-2</v>
      </c>
      <c r="P65" s="55">
        <f t="shared" si="5"/>
        <v>-2.286892621797762E-2</v>
      </c>
      <c r="Q65" s="2">
        <f t="shared" si="9"/>
        <v>26073.383999999998</v>
      </c>
      <c r="R65" s="55">
        <f t="shared" si="6"/>
        <v>1.6081410639392733E-5</v>
      </c>
      <c r="S65" s="155">
        <v>1</v>
      </c>
      <c r="T65">
        <f t="shared" si="7"/>
        <v>1.6081410639392733E-5</v>
      </c>
      <c r="V65">
        <f t="shared" si="10"/>
        <v>4.0101634180408074E-3</v>
      </c>
      <c r="W65" s="103"/>
      <c r="Y65" s="55"/>
      <c r="AB65" t="s">
        <v>32</v>
      </c>
      <c r="AC65">
        <v>13</v>
      </c>
      <c r="AE65" t="s">
        <v>37</v>
      </c>
      <c r="AG65" t="s">
        <v>39</v>
      </c>
    </row>
    <row r="66" spans="1:33" x14ac:dyDescent="0.2">
      <c r="A66" s="11" t="s">
        <v>30</v>
      </c>
      <c r="B66" s="12" t="s">
        <v>84</v>
      </c>
      <c r="C66" s="13">
        <v>42519.466999999997</v>
      </c>
      <c r="D66" s="13"/>
      <c r="E66">
        <f t="shared" si="1"/>
        <v>33144.78485256149</v>
      </c>
      <c r="F66">
        <f t="shared" si="11"/>
        <v>33145</v>
      </c>
      <c r="I66">
        <f>U66</f>
        <v>-7.3648870318720583E-2</v>
      </c>
      <c r="P66" s="55">
        <f t="shared" si="5"/>
        <v>-1.105863905541421E-2</v>
      </c>
      <c r="Q66" s="2">
        <f t="shared" si="9"/>
        <v>27500.966999999997</v>
      </c>
      <c r="R66" s="55">
        <f>+(P66-U66)^2</f>
        <v>3.9175370495941747E-3</v>
      </c>
      <c r="S66" s="103"/>
      <c r="T66">
        <f t="shared" si="7"/>
        <v>0</v>
      </c>
      <c r="U66" s="161">
        <f>+C66-(C$7+F66*C$8)</f>
        <v>-7.3648870318720583E-2</v>
      </c>
      <c r="V66">
        <f>+U66-P66</f>
        <v>-6.2590231263306373E-2</v>
      </c>
      <c r="Y66" s="55"/>
      <c r="AB66" t="s">
        <v>32</v>
      </c>
      <c r="AC66">
        <v>9</v>
      </c>
      <c r="AE66" t="s">
        <v>37</v>
      </c>
      <c r="AG66" t="s">
        <v>39</v>
      </c>
    </row>
    <row r="67" spans="1:33" x14ac:dyDescent="0.2">
      <c r="A67" s="11" t="s">
        <v>30</v>
      </c>
      <c r="B67" s="12" t="s">
        <v>84</v>
      </c>
      <c r="C67" s="13">
        <v>42528.451999999997</v>
      </c>
      <c r="D67" s="13"/>
      <c r="E67">
        <f t="shared" si="1"/>
        <v>33171.032366293373</v>
      </c>
      <c r="F67">
        <f t="shared" si="11"/>
        <v>33171</v>
      </c>
      <c r="G67" s="10">
        <f>+C67-(C$7+F67*C$8)</f>
        <v>1.1079569245339371E-2</v>
      </c>
      <c r="I67">
        <f>G67</f>
        <v>1.1079569245339371E-2</v>
      </c>
      <c r="P67" s="55">
        <f t="shared" si="5"/>
        <v>-1.0992751849796853E-2</v>
      </c>
      <c r="Q67" s="2">
        <f t="shared" si="9"/>
        <v>27509.951999999997</v>
      </c>
      <c r="R67" s="55">
        <f>+(P67-G67)^2</f>
        <v>4.8718735852679558E-4</v>
      </c>
      <c r="S67" s="103">
        <v>0.1</v>
      </c>
      <c r="T67">
        <f t="shared" si="7"/>
        <v>4.8718735852679561E-5</v>
      </c>
      <c r="V67">
        <f>+G67-P67</f>
        <v>2.2072321095136224E-2</v>
      </c>
      <c r="Y67" s="55"/>
      <c r="AB67" t="s">
        <v>32</v>
      </c>
      <c r="AC67">
        <v>4</v>
      </c>
      <c r="AE67" t="s">
        <v>29</v>
      </c>
      <c r="AG67" t="s">
        <v>31</v>
      </c>
    </row>
    <row r="68" spans="1:33" x14ac:dyDescent="0.2">
      <c r="A68" s="11" t="s">
        <v>33</v>
      </c>
      <c r="B68" s="12" t="s">
        <v>84</v>
      </c>
      <c r="C68" s="13">
        <v>42529.466999999997</v>
      </c>
      <c r="D68" s="13"/>
      <c r="E68">
        <f t="shared" si="1"/>
        <v>33173.997444361026</v>
      </c>
      <c r="F68">
        <f t="shared" si="11"/>
        <v>33174</v>
      </c>
      <c r="G68" s="10">
        <f>+C68-(C$7+F68*C$8)</f>
        <v>-8.7484157120343298E-4</v>
      </c>
      <c r="J68">
        <f>G68</f>
        <v>-8.7484157120343298E-4</v>
      </c>
      <c r="P68" s="55">
        <f t="shared" si="5"/>
        <v>-1.0985155652539658E-2</v>
      </c>
      <c r="Q68" s="2">
        <f t="shared" si="9"/>
        <v>27510.966999999997</v>
      </c>
      <c r="R68" s="55">
        <f>+(P68-G68)^2</f>
        <v>1.0221845082326555E-4</v>
      </c>
      <c r="S68" s="155">
        <v>1</v>
      </c>
      <c r="T68">
        <f t="shared" si="7"/>
        <v>1.0221845082326555E-4</v>
      </c>
      <c r="V68">
        <f>+G68-P68</f>
        <v>1.0110314081336225E-2</v>
      </c>
      <c r="Y68" s="55"/>
      <c r="AB68" t="s">
        <v>32</v>
      </c>
      <c r="AC68">
        <v>6</v>
      </c>
      <c r="AE68" t="s">
        <v>29</v>
      </c>
      <c r="AG68" t="s">
        <v>31</v>
      </c>
    </row>
    <row r="69" spans="1:33" x14ac:dyDescent="0.2">
      <c r="A69" s="11" t="s">
        <v>35</v>
      </c>
      <c r="B69" s="12"/>
      <c r="C69" s="13">
        <v>42620.362000000001</v>
      </c>
      <c r="D69" s="13"/>
      <c r="E69">
        <f t="shared" si="1"/>
        <v>33439.525297522901</v>
      </c>
      <c r="F69">
        <f t="shared" si="11"/>
        <v>33439.5</v>
      </c>
      <c r="G69" s="10">
        <f>+C69-(C$7+F69*C$8)</f>
        <v>8.6598009074805304E-3</v>
      </c>
      <c r="I69">
        <f>G69</f>
        <v>8.6598009074805304E-3</v>
      </c>
      <c r="P69" s="55">
        <f t="shared" si="5"/>
        <v>-1.0317949967028769E-2</v>
      </c>
      <c r="Q69" s="2">
        <f t="shared" si="9"/>
        <v>27601.862000000001</v>
      </c>
      <c r="R69" s="55">
        <f>+(P69-G69)^2</f>
        <v>3.6015502825493851E-4</v>
      </c>
      <c r="S69" s="103">
        <v>0.1</v>
      </c>
      <c r="T69">
        <f t="shared" si="7"/>
        <v>3.6015502825493855E-5</v>
      </c>
      <c r="V69">
        <f>+G69-P69</f>
        <v>1.89777508745093E-2</v>
      </c>
      <c r="Y69" s="55"/>
      <c r="AB69" t="s">
        <v>32</v>
      </c>
      <c r="AE69" t="s">
        <v>42</v>
      </c>
      <c r="AG69" t="s">
        <v>34</v>
      </c>
    </row>
    <row r="70" spans="1:33" x14ac:dyDescent="0.2">
      <c r="A70" s="11" t="s">
        <v>35</v>
      </c>
      <c r="B70" s="12"/>
      <c r="C70" s="13">
        <v>42621.373</v>
      </c>
      <c r="D70" s="13"/>
      <c r="E70">
        <f t="shared" si="1"/>
        <v>33442.478690553835</v>
      </c>
      <c r="F70">
        <f t="shared" si="11"/>
        <v>33442.5</v>
      </c>
      <c r="G70" s="10">
        <f>+C70-(C$7+F70*C$8)</f>
        <v>-7.2946099098771811E-3</v>
      </c>
      <c r="I70">
        <f>G70</f>
        <v>-7.2946099098771811E-3</v>
      </c>
      <c r="P70" s="55">
        <f t="shared" si="5"/>
        <v>-1.0310468069698139E-2</v>
      </c>
      <c r="Q70" s="2">
        <f t="shared" si="9"/>
        <v>27602.873</v>
      </c>
      <c r="R70" s="55">
        <f>+(P70-G70)^2</f>
        <v>9.0954004401586561E-6</v>
      </c>
      <c r="S70" s="103">
        <v>0.1</v>
      </c>
      <c r="T70">
        <f t="shared" si="7"/>
        <v>9.095400440158657E-7</v>
      </c>
      <c r="V70">
        <f>+G70-P70</f>
        <v>3.0158581598209583E-3</v>
      </c>
      <c r="Y70" s="55"/>
      <c r="AC70">
        <v>13</v>
      </c>
      <c r="AE70" t="s">
        <v>37</v>
      </c>
      <c r="AG70" t="s">
        <v>39</v>
      </c>
    </row>
    <row r="71" spans="1:33" x14ac:dyDescent="0.2">
      <c r="A71" s="11" t="s">
        <v>36</v>
      </c>
      <c r="B71" s="12"/>
      <c r="C71" s="13">
        <v>42990.447999999997</v>
      </c>
      <c r="D71" s="13"/>
      <c r="E71">
        <f t="shared" si="1"/>
        <v>34520.642422395133</v>
      </c>
      <c r="F71">
        <f t="shared" si="11"/>
        <v>34520.5</v>
      </c>
      <c r="P71" s="55">
        <f t="shared" si="5"/>
        <v>-7.7046518957067517E-3</v>
      </c>
      <c r="Q71" s="2">
        <f t="shared" si="9"/>
        <v>27971.947999999997</v>
      </c>
      <c r="R71" s="55">
        <f>+(P71-U71)^2</f>
        <v>3.1875532857845875E-3</v>
      </c>
      <c r="S71" s="103"/>
      <c r="T71">
        <f t="shared" si="7"/>
        <v>0</v>
      </c>
      <c r="U71" s="10">
        <f>+C71-(C$7+F71*C$8)</f>
        <v>4.8753768962342292E-2</v>
      </c>
      <c r="V71">
        <f>+U71-P71</f>
        <v>5.6458420858049044E-2</v>
      </c>
      <c r="Y71" s="55"/>
      <c r="AB71" t="s">
        <v>32</v>
      </c>
      <c r="AC71">
        <v>10</v>
      </c>
      <c r="AE71" t="s">
        <v>37</v>
      </c>
      <c r="AG71" t="s">
        <v>39</v>
      </c>
    </row>
    <row r="72" spans="1:33" x14ac:dyDescent="0.2">
      <c r="A72" s="11" t="s">
        <v>38</v>
      </c>
      <c r="B72" s="12"/>
      <c r="C72" s="13">
        <v>43262.705999999998</v>
      </c>
      <c r="D72" s="13"/>
      <c r="E72">
        <f t="shared" si="1"/>
        <v>35315.978604210897</v>
      </c>
      <c r="F72">
        <f t="shared" si="11"/>
        <v>35316</v>
      </c>
      <c r="G72" s="10">
        <f t="shared" ref="G72:G97" si="12">+C72-(C$7+F72*C$8)</f>
        <v>-7.3241666614194401E-3</v>
      </c>
      <c r="I72">
        <f t="shared" ref="I72:I97" si="13">G72</f>
        <v>-7.3241666614194401E-3</v>
      </c>
      <c r="P72" s="55">
        <f t="shared" si="5"/>
        <v>-5.8874554785829647E-3</v>
      </c>
      <c r="Q72" s="2">
        <f t="shared" si="9"/>
        <v>28244.205999999998</v>
      </c>
      <c r="R72" s="55">
        <f t="shared" ref="R72:R97" si="14">+(P72-G72)^2</f>
        <v>2.0641390228873841E-6</v>
      </c>
      <c r="S72" s="103">
        <v>0.1</v>
      </c>
      <c r="T72">
        <f t="shared" si="7"/>
        <v>2.0641390228873842E-7</v>
      </c>
      <c r="V72">
        <f t="shared" ref="V72:V97" si="15">+G72-P72</f>
        <v>-1.4367111828364754E-3</v>
      </c>
      <c r="Y72" s="55"/>
      <c r="AB72" t="s">
        <v>32</v>
      </c>
      <c r="AG72" t="s">
        <v>34</v>
      </c>
    </row>
    <row r="73" spans="1:33" x14ac:dyDescent="0.2">
      <c r="A73" s="11" t="s">
        <v>38</v>
      </c>
      <c r="B73" s="12" t="s">
        <v>84</v>
      </c>
      <c r="C73" s="13">
        <v>43286.841999999997</v>
      </c>
      <c r="D73" s="13"/>
      <c r="E73">
        <f t="shared" si="1"/>
        <v>35386.486115778251</v>
      </c>
      <c r="F73">
        <f t="shared" si="11"/>
        <v>35386.5</v>
      </c>
      <c r="G73" s="10">
        <f t="shared" si="12"/>
        <v>-4.7528209252050146E-3</v>
      </c>
      <c r="I73">
        <f t="shared" si="13"/>
        <v>-4.7528209252050146E-3</v>
      </c>
      <c r="P73" s="55">
        <f t="shared" si="5"/>
        <v>-5.7307408492883877E-3</v>
      </c>
      <c r="Q73" s="2">
        <f t="shared" si="9"/>
        <v>28268.341999999997</v>
      </c>
      <c r="R73" s="55">
        <f t="shared" si="14"/>
        <v>9.5632737791922996E-7</v>
      </c>
      <c r="S73" s="103">
        <v>0.1</v>
      </c>
      <c r="T73">
        <f t="shared" si="7"/>
        <v>9.5632737791923004E-8</v>
      </c>
      <c r="V73">
        <f t="shared" si="15"/>
        <v>9.7791992408337303E-4</v>
      </c>
      <c r="Y73" s="55"/>
      <c r="AB73" t="s">
        <v>32</v>
      </c>
      <c r="AC73">
        <v>9</v>
      </c>
      <c r="AE73" t="s">
        <v>37</v>
      </c>
      <c r="AG73" t="s">
        <v>39</v>
      </c>
    </row>
    <row r="74" spans="1:33" x14ac:dyDescent="0.2">
      <c r="A74" s="11" t="s">
        <v>38</v>
      </c>
      <c r="B74" s="12"/>
      <c r="C74" s="13">
        <v>43351.690999999999</v>
      </c>
      <c r="D74" s="13"/>
      <c r="E74">
        <f t="shared" si="1"/>
        <v>35575.926852339056</v>
      </c>
      <c r="F74">
        <f t="shared" si="11"/>
        <v>35576</v>
      </c>
      <c r="G74" s="10">
        <f t="shared" si="12"/>
        <v>-2.5039771018782631E-2</v>
      </c>
      <c r="I74">
        <f t="shared" si="13"/>
        <v>-2.5039771018782631E-2</v>
      </c>
      <c r="P74" s="55">
        <f t="shared" si="5"/>
        <v>-5.3129965078465569E-3</v>
      </c>
      <c r="Q74" s="2">
        <f t="shared" si="9"/>
        <v>28333.190999999999</v>
      </c>
      <c r="R74" s="55">
        <f t="shared" si="14"/>
        <v>3.8914563260531717E-4</v>
      </c>
      <c r="S74" s="103">
        <v>0.1</v>
      </c>
      <c r="T74">
        <f t="shared" si="7"/>
        <v>3.8914563260531723E-5</v>
      </c>
      <c r="V74">
        <f t="shared" si="15"/>
        <v>-1.9726774510936074E-2</v>
      </c>
      <c r="Y74" s="55"/>
      <c r="AB74" t="s">
        <v>44</v>
      </c>
      <c r="AG74" t="s">
        <v>34</v>
      </c>
    </row>
    <row r="75" spans="1:33" x14ac:dyDescent="0.2">
      <c r="A75" s="11" t="s">
        <v>40</v>
      </c>
      <c r="B75" s="12" t="s">
        <v>84</v>
      </c>
      <c r="C75" s="13">
        <v>43358.39</v>
      </c>
      <c r="D75" s="13"/>
      <c r="E75">
        <f t="shared" si="1"/>
        <v>35595.496367585562</v>
      </c>
      <c r="F75">
        <f t="shared" si="11"/>
        <v>35595.5</v>
      </c>
      <c r="G75" s="10">
        <f t="shared" si="12"/>
        <v>-1.2434413438313641E-3</v>
      </c>
      <c r="I75">
        <f t="shared" si="13"/>
        <v>-1.2434413438313641E-3</v>
      </c>
      <c r="P75" s="55">
        <f t="shared" si="5"/>
        <v>-5.270298778507973E-3</v>
      </c>
      <c r="Q75" s="2">
        <f t="shared" si="9"/>
        <v>28339.89</v>
      </c>
      <c r="R75" s="55">
        <f t="shared" si="14"/>
        <v>1.621558079921028E-5</v>
      </c>
      <c r="S75" s="103">
        <v>0.1</v>
      </c>
      <c r="T75">
        <f t="shared" si="7"/>
        <v>1.621558079921028E-6</v>
      </c>
      <c r="V75">
        <f t="shared" si="15"/>
        <v>4.0268574346766089E-3</v>
      </c>
      <c r="Y75" s="55"/>
      <c r="AB75" t="s">
        <v>44</v>
      </c>
      <c r="AG75" t="s">
        <v>34</v>
      </c>
    </row>
    <row r="76" spans="1:33" x14ac:dyDescent="0.2">
      <c r="A76" s="11" t="s">
        <v>41</v>
      </c>
      <c r="B76" s="12" t="s">
        <v>84</v>
      </c>
      <c r="C76" s="13">
        <v>44343.4</v>
      </c>
      <c r="D76" s="13"/>
      <c r="E76">
        <f t="shared" si="1"/>
        <v>38472.965872431487</v>
      </c>
      <c r="F76">
        <f t="shared" si="11"/>
        <v>38473</v>
      </c>
      <c r="G76" s="10">
        <f t="shared" si="12"/>
        <v>-1.1682485674100462E-2</v>
      </c>
      <c r="I76">
        <f t="shared" si="13"/>
        <v>-1.1682485674100462E-2</v>
      </c>
      <c r="P76" s="55">
        <f t="shared" si="5"/>
        <v>4.3890850470904019E-4</v>
      </c>
      <c r="Q76" s="2">
        <f t="shared" si="9"/>
        <v>29324.9</v>
      </c>
      <c r="R76" s="55">
        <f t="shared" si="14"/>
        <v>1.469281968380769E-4</v>
      </c>
      <c r="S76" s="103">
        <v>0.1</v>
      </c>
      <c r="T76">
        <f t="shared" si="7"/>
        <v>1.469281968380769E-5</v>
      </c>
      <c r="V76">
        <f t="shared" si="15"/>
        <v>-1.2121394178809503E-2</v>
      </c>
      <c r="Y76" s="55"/>
      <c r="AB76" t="s">
        <v>46</v>
      </c>
      <c r="AG76" t="s">
        <v>34</v>
      </c>
    </row>
    <row r="77" spans="1:33" x14ac:dyDescent="0.2">
      <c r="A77" s="11" t="s">
        <v>38</v>
      </c>
      <c r="B77" s="12" t="s">
        <v>84</v>
      </c>
      <c r="C77" s="13">
        <v>44670.85</v>
      </c>
      <c r="D77" s="13"/>
      <c r="E77">
        <f t="shared" si="1"/>
        <v>39429.53219090723</v>
      </c>
      <c r="F77">
        <f t="shared" si="11"/>
        <v>39429.5</v>
      </c>
      <c r="G77" s="10">
        <f t="shared" si="12"/>
        <v>1.1019531390047632E-2</v>
      </c>
      <c r="I77">
        <f t="shared" si="13"/>
        <v>1.1019531390047632E-2</v>
      </c>
      <c r="P77" s="55">
        <f t="shared" si="5"/>
        <v>2.0764985648430434E-3</v>
      </c>
      <c r="Q77" s="2">
        <f t="shared" si="9"/>
        <v>29652.35</v>
      </c>
      <c r="R77" s="55">
        <f t="shared" si="14"/>
        <v>7.9977836112686773E-5</v>
      </c>
      <c r="S77" s="103">
        <v>0.1</v>
      </c>
      <c r="T77">
        <f t="shared" si="7"/>
        <v>7.997783611268677E-6</v>
      </c>
      <c r="V77">
        <f t="shared" si="15"/>
        <v>8.9430328252045888E-3</v>
      </c>
      <c r="Y77" s="55"/>
      <c r="AB77" t="s">
        <v>48</v>
      </c>
      <c r="AG77" t="s">
        <v>34</v>
      </c>
    </row>
    <row r="78" spans="1:33" x14ac:dyDescent="0.2">
      <c r="A78" s="11" t="s">
        <v>38</v>
      </c>
      <c r="B78" s="12" t="s">
        <v>84</v>
      </c>
      <c r="C78" s="13">
        <v>44670.858999999997</v>
      </c>
      <c r="D78" s="13"/>
      <c r="E78">
        <f t="shared" si="1"/>
        <v>39429.558482239845</v>
      </c>
      <c r="F78">
        <f t="shared" si="11"/>
        <v>39429.5</v>
      </c>
      <c r="G78" s="10">
        <f t="shared" si="12"/>
        <v>2.0019531388243195E-2</v>
      </c>
      <c r="I78">
        <f t="shared" si="13"/>
        <v>2.0019531388243195E-2</v>
      </c>
      <c r="P78" s="55">
        <f t="shared" si="5"/>
        <v>2.0764985648430434E-3</v>
      </c>
      <c r="Q78" s="2">
        <f t="shared" si="9"/>
        <v>29652.358999999997</v>
      </c>
      <c r="R78" s="55">
        <f t="shared" si="14"/>
        <v>3.2195242690161521E-4</v>
      </c>
      <c r="S78" s="103">
        <v>0.1</v>
      </c>
      <c r="T78">
        <f t="shared" si="7"/>
        <v>3.2195242690161525E-5</v>
      </c>
      <c r="V78">
        <f t="shared" si="15"/>
        <v>1.7943032823400151E-2</v>
      </c>
      <c r="Y78" s="55"/>
      <c r="AB78" t="s">
        <v>44</v>
      </c>
      <c r="AG78" t="s">
        <v>34</v>
      </c>
    </row>
    <row r="79" spans="1:33" x14ac:dyDescent="0.2">
      <c r="A79" s="11" t="s">
        <v>38</v>
      </c>
      <c r="B79" s="12" t="s">
        <v>84</v>
      </c>
      <c r="C79" s="13">
        <v>44766.712</v>
      </c>
      <c r="D79" s="13"/>
      <c r="E79">
        <f t="shared" si="1"/>
        <v>39709.569938415923</v>
      </c>
      <c r="F79">
        <f t="shared" si="11"/>
        <v>39709.5</v>
      </c>
      <c r="G79" s="10">
        <f t="shared" si="12"/>
        <v>2.3941188243043143E-2</v>
      </c>
      <c r="I79">
        <f t="shared" si="13"/>
        <v>2.3941188243043143E-2</v>
      </c>
      <c r="P79" s="55">
        <f t="shared" si="5"/>
        <v>2.5313125354393812E-3</v>
      </c>
      <c r="Q79" s="2">
        <f t="shared" si="9"/>
        <v>29748.212</v>
      </c>
      <c r="R79" s="55">
        <f t="shared" si="14"/>
        <v>4.5838277781504172E-4</v>
      </c>
      <c r="S79" s="103">
        <v>0.1</v>
      </c>
      <c r="T79">
        <f t="shared" si="7"/>
        <v>4.5838277781504176E-5</v>
      </c>
      <c r="V79">
        <f t="shared" si="15"/>
        <v>2.1409875707603762E-2</v>
      </c>
      <c r="Y79" s="55"/>
      <c r="AB79" t="s">
        <v>44</v>
      </c>
      <c r="AG79" t="s">
        <v>34</v>
      </c>
    </row>
    <row r="80" spans="1:33" x14ac:dyDescent="0.2">
      <c r="A80" s="11" t="s">
        <v>43</v>
      </c>
      <c r="B80" s="12"/>
      <c r="C80" s="13">
        <v>45120.432999999997</v>
      </c>
      <c r="D80" s="13"/>
      <c r="E80">
        <f t="shared" si="1"/>
        <v>40742.880656808222</v>
      </c>
      <c r="F80">
        <f t="shared" si="11"/>
        <v>40743</v>
      </c>
      <c r="G80" s="10">
        <f t="shared" si="12"/>
        <v>-4.0853339065506589E-2</v>
      </c>
      <c r="I80">
        <f t="shared" si="13"/>
        <v>-4.0853339065506589E-2</v>
      </c>
      <c r="P80" s="55">
        <f t="shared" si="5"/>
        <v>4.1137490440486812E-3</v>
      </c>
      <c r="Q80" s="2">
        <f t="shared" si="9"/>
        <v>30101.932999999997</v>
      </c>
      <c r="R80" s="55">
        <f t="shared" si="14"/>
        <v>2.0220390130525068E-3</v>
      </c>
      <c r="S80" s="103">
        <v>0.1</v>
      </c>
      <c r="T80">
        <f t="shared" si="7"/>
        <v>2.0220390130525068E-4</v>
      </c>
      <c r="V80">
        <f t="shared" si="15"/>
        <v>-4.496708810955527E-2</v>
      </c>
      <c r="Y80" s="55"/>
      <c r="AB80" t="s">
        <v>44</v>
      </c>
      <c r="AG80" t="s">
        <v>34</v>
      </c>
    </row>
    <row r="81" spans="1:33" x14ac:dyDescent="0.2">
      <c r="A81" s="11" t="s">
        <v>38</v>
      </c>
      <c r="B81" s="12"/>
      <c r="C81" s="13">
        <v>45131.781000000003</v>
      </c>
      <c r="D81" s="13"/>
      <c r="E81">
        <f t="shared" si="1"/>
        <v>40776.031105982351</v>
      </c>
      <c r="F81">
        <f t="shared" si="11"/>
        <v>40776</v>
      </c>
      <c r="G81" s="10">
        <f t="shared" si="12"/>
        <v>1.0648141927958932E-2</v>
      </c>
      <c r="I81">
        <f t="shared" si="13"/>
        <v>1.0648141927958932E-2</v>
      </c>
      <c r="P81" s="55">
        <f t="shared" si="5"/>
        <v>4.1617797316729488E-3</v>
      </c>
      <c r="Q81" s="2">
        <f t="shared" si="9"/>
        <v>30113.281000000003</v>
      </c>
      <c r="R81" s="55">
        <f t="shared" si="14"/>
        <v>4.207289454140792E-5</v>
      </c>
      <c r="S81" s="103">
        <v>0.1</v>
      </c>
      <c r="T81">
        <f t="shared" si="7"/>
        <v>4.2072894541407926E-6</v>
      </c>
      <c r="V81">
        <f t="shared" si="15"/>
        <v>6.486362196285983E-3</v>
      </c>
      <c r="Y81" s="55"/>
      <c r="AB81" t="s">
        <v>44</v>
      </c>
      <c r="AG81" t="s">
        <v>34</v>
      </c>
    </row>
    <row r="82" spans="1:33" x14ac:dyDescent="0.2">
      <c r="A82" s="11" t="s">
        <v>45</v>
      </c>
      <c r="B82" s="12"/>
      <c r="C82" s="13">
        <v>45441.4</v>
      </c>
      <c r="D82" s="13"/>
      <c r="E82">
        <f t="shared" si="1"/>
        <v>41680.508452020345</v>
      </c>
      <c r="F82">
        <f t="shared" si="11"/>
        <v>41680.5</v>
      </c>
      <c r="G82" s="10">
        <f t="shared" si="12"/>
        <v>2.8932798595633358E-3</v>
      </c>
      <c r="I82">
        <f t="shared" si="13"/>
        <v>2.8932798595633358E-3</v>
      </c>
      <c r="P82" s="55">
        <f t="shared" si="5"/>
        <v>5.4180941078924155E-3</v>
      </c>
      <c r="Q82" s="2">
        <f t="shared" si="9"/>
        <v>30422.9</v>
      </c>
      <c r="R82" s="55">
        <f t="shared" si="14"/>
        <v>6.3746869885655359E-6</v>
      </c>
      <c r="S82" s="103">
        <v>0.1</v>
      </c>
      <c r="T82">
        <f t="shared" si="7"/>
        <v>6.3746869885655359E-7</v>
      </c>
      <c r="V82">
        <f t="shared" si="15"/>
        <v>-2.5248142483290797E-3</v>
      </c>
      <c r="Y82" s="55"/>
      <c r="AB82" t="s">
        <v>32</v>
      </c>
      <c r="AG82" t="s">
        <v>34</v>
      </c>
    </row>
    <row r="83" spans="1:33" x14ac:dyDescent="0.2">
      <c r="A83" s="11" t="s">
        <v>45</v>
      </c>
      <c r="B83" s="12" t="s">
        <v>84</v>
      </c>
      <c r="C83" s="13">
        <v>45441.574999999997</v>
      </c>
      <c r="D83" s="13"/>
      <c r="E83">
        <f t="shared" si="1"/>
        <v>41681.019672376824</v>
      </c>
      <c r="F83">
        <f t="shared" si="11"/>
        <v>41681</v>
      </c>
      <c r="G83" s="10">
        <f t="shared" si="12"/>
        <v>6.7342113834456541E-3</v>
      </c>
      <c r="I83">
        <f t="shared" si="13"/>
        <v>6.7342113834456541E-3</v>
      </c>
      <c r="P83" s="55">
        <f t="shared" si="5"/>
        <v>5.4187564831954943E-3</v>
      </c>
      <c r="Q83" s="2">
        <f t="shared" si="9"/>
        <v>30423.074999999997</v>
      </c>
      <c r="R83" s="55">
        <f t="shared" si="14"/>
        <v>1.7304215945921577E-6</v>
      </c>
      <c r="S83" s="103">
        <v>0.1</v>
      </c>
      <c r="T83">
        <f t="shared" si="7"/>
        <v>1.7304215945921578E-7</v>
      </c>
      <c r="V83">
        <f t="shared" si="15"/>
        <v>1.3154549002501598E-3</v>
      </c>
      <c r="Y83" s="55"/>
      <c r="AB83" t="s">
        <v>32</v>
      </c>
      <c r="AG83" t="s">
        <v>34</v>
      </c>
    </row>
    <row r="84" spans="1:33" x14ac:dyDescent="0.2">
      <c r="A84" s="11" t="s">
        <v>47</v>
      </c>
      <c r="B84" s="12" t="s">
        <v>84</v>
      </c>
      <c r="C84" s="13">
        <v>45474.434399999998</v>
      </c>
      <c r="D84" s="13"/>
      <c r="E84">
        <f t="shared" si="1"/>
        <v>41777.01049627459</v>
      </c>
      <c r="F84">
        <f t="shared" si="11"/>
        <v>41777</v>
      </c>
      <c r="G84" s="10">
        <f t="shared" si="12"/>
        <v>3.5930651647504419E-3</v>
      </c>
      <c r="I84">
        <f t="shared" si="13"/>
        <v>3.5930651647504419E-3</v>
      </c>
      <c r="P84" s="55">
        <f t="shared" si="5"/>
        <v>5.5452752636003522E-3</v>
      </c>
      <c r="Q84" s="2">
        <f t="shared" si="9"/>
        <v>30455.934399999998</v>
      </c>
      <c r="R84" s="55">
        <f t="shared" si="14"/>
        <v>3.8111242700515762E-6</v>
      </c>
      <c r="S84" s="103">
        <v>0.1</v>
      </c>
      <c r="T84">
        <f t="shared" si="7"/>
        <v>3.8111242700515766E-7</v>
      </c>
      <c r="V84">
        <f t="shared" si="15"/>
        <v>-1.9522100988499103E-3</v>
      </c>
      <c r="Y84" s="55"/>
      <c r="AB84" t="s">
        <v>44</v>
      </c>
      <c r="AG84" t="s">
        <v>34</v>
      </c>
    </row>
    <row r="85" spans="1:33" x14ac:dyDescent="0.2">
      <c r="A85" s="11" t="s">
        <v>47</v>
      </c>
      <c r="B85" s="12" t="s">
        <v>84</v>
      </c>
      <c r="C85" s="13">
        <v>45474.436399999999</v>
      </c>
      <c r="D85" s="13"/>
      <c r="E85">
        <f t="shared" ref="E85:E148" si="16">+(C85-C$7)/C$8</f>
        <v>41777.01633879295</v>
      </c>
      <c r="F85">
        <f t="shared" si="11"/>
        <v>41777</v>
      </c>
      <c r="G85" s="10">
        <f t="shared" si="12"/>
        <v>5.5930651651578955E-3</v>
      </c>
      <c r="I85">
        <f t="shared" si="13"/>
        <v>5.5930651651578955E-3</v>
      </c>
      <c r="P85" s="55">
        <f t="shared" ref="P85:P148" si="17">+D$11+D$12*F85+D$13*F85^2</f>
        <v>5.5452752636003522E-3</v>
      </c>
      <c r="Q85" s="2">
        <f t="shared" si="9"/>
        <v>30455.936399999999</v>
      </c>
      <c r="R85" s="55">
        <f t="shared" si="14"/>
        <v>2.2838746908796862E-9</v>
      </c>
      <c r="S85" s="103">
        <v>0.1</v>
      </c>
      <c r="T85">
        <f t="shared" ref="T85:T148" si="18">+S85*R85</f>
        <v>2.2838746908796862E-10</v>
      </c>
      <c r="V85">
        <f t="shared" si="15"/>
        <v>4.7789901557543368E-5</v>
      </c>
      <c r="Y85" s="55"/>
      <c r="AB85" t="s">
        <v>44</v>
      </c>
      <c r="AG85" t="s">
        <v>34</v>
      </c>
    </row>
    <row r="86" spans="1:33" x14ac:dyDescent="0.2">
      <c r="A86" s="11" t="s">
        <v>45</v>
      </c>
      <c r="B86" s="12"/>
      <c r="C86" s="13">
        <v>45492.387000000002</v>
      </c>
      <c r="D86" s="13"/>
      <c r="E86">
        <f t="shared" si="16"/>
        <v>41829.454693828637</v>
      </c>
      <c r="F86">
        <f t="shared" si="11"/>
        <v>41829.5</v>
      </c>
      <c r="G86" s="10">
        <f t="shared" si="12"/>
        <v>-1.5509124175878242E-2</v>
      </c>
      <c r="I86">
        <f t="shared" si="13"/>
        <v>-1.5509124175878242E-2</v>
      </c>
      <c r="P86" s="55">
        <f t="shared" si="17"/>
        <v>5.6139120802298492E-3</v>
      </c>
      <c r="Q86" s="2">
        <f t="shared" si="9"/>
        <v>30473.887000000002</v>
      </c>
      <c r="R86" s="55">
        <f t="shared" si="14"/>
        <v>4.4618266067685691E-4</v>
      </c>
      <c r="S86" s="103">
        <v>0.1</v>
      </c>
      <c r="T86">
        <f t="shared" si="18"/>
        <v>4.4618266067685691E-5</v>
      </c>
      <c r="V86">
        <f t="shared" si="15"/>
        <v>-2.1123036256108091E-2</v>
      </c>
      <c r="Y86" s="55"/>
      <c r="AB86" t="s">
        <v>44</v>
      </c>
      <c r="AG86" t="s">
        <v>34</v>
      </c>
    </row>
    <row r="87" spans="1:33" x14ac:dyDescent="0.2">
      <c r="A87" s="11" t="s">
        <v>45</v>
      </c>
      <c r="B87" s="12"/>
      <c r="C87" s="13">
        <v>45494.442999999999</v>
      </c>
      <c r="D87" s="13"/>
      <c r="E87">
        <f t="shared" si="16"/>
        <v>41835.460802702612</v>
      </c>
      <c r="F87">
        <f t="shared" si="11"/>
        <v>41835.5</v>
      </c>
      <c r="G87" s="10">
        <f t="shared" si="12"/>
        <v>-1.3417945818218868E-2</v>
      </c>
      <c r="I87">
        <f t="shared" si="13"/>
        <v>-1.3417945818218868E-2</v>
      </c>
      <c r="P87" s="55">
        <f t="shared" si="17"/>
        <v>5.6217313845086797E-3</v>
      </c>
      <c r="Q87" s="2">
        <f t="shared" si="9"/>
        <v>30475.942999999999</v>
      </c>
      <c r="R87" s="55">
        <f t="shared" si="14"/>
        <v>3.6250930798406312E-4</v>
      </c>
      <c r="S87" s="103">
        <v>0.1</v>
      </c>
      <c r="T87">
        <f t="shared" si="18"/>
        <v>3.6250930798406315E-5</v>
      </c>
      <c r="V87">
        <f t="shared" si="15"/>
        <v>-1.9039677202727548E-2</v>
      </c>
      <c r="Y87" s="55"/>
      <c r="AB87" t="s">
        <v>32</v>
      </c>
      <c r="AC87">
        <v>7</v>
      </c>
      <c r="AE87" t="s">
        <v>29</v>
      </c>
      <c r="AG87" t="s">
        <v>31</v>
      </c>
    </row>
    <row r="88" spans="1:33" x14ac:dyDescent="0.2">
      <c r="A88" s="11" t="s">
        <v>49</v>
      </c>
      <c r="B88" s="12"/>
      <c r="C88" s="13">
        <v>45494.453000000001</v>
      </c>
      <c r="D88" s="13"/>
      <c r="E88">
        <f t="shared" si="16"/>
        <v>41835.490015294417</v>
      </c>
      <c r="F88">
        <f t="shared" si="11"/>
        <v>41835.5</v>
      </c>
      <c r="G88" s="10">
        <f t="shared" si="12"/>
        <v>-3.4179458161816001E-3</v>
      </c>
      <c r="I88">
        <f t="shared" si="13"/>
        <v>-3.4179458161816001E-3</v>
      </c>
      <c r="P88" s="55">
        <f t="shared" si="17"/>
        <v>5.6217313845086797E-3</v>
      </c>
      <c r="Q88" s="2">
        <f t="shared" si="9"/>
        <v>30475.953000000001</v>
      </c>
      <c r="R88" s="55">
        <f t="shared" si="14"/>
        <v>8.1715763892679648E-5</v>
      </c>
      <c r="S88" s="103">
        <v>0.1</v>
      </c>
      <c r="T88">
        <f t="shared" si="18"/>
        <v>8.1715763892679644E-6</v>
      </c>
      <c r="V88">
        <f t="shared" si="15"/>
        <v>-9.0396772006902798E-3</v>
      </c>
      <c r="Y88" s="55"/>
      <c r="AB88" t="s">
        <v>44</v>
      </c>
      <c r="AG88" t="s">
        <v>34</v>
      </c>
    </row>
    <row r="89" spans="1:33" x14ac:dyDescent="0.2">
      <c r="A89" s="11" t="s">
        <v>45</v>
      </c>
      <c r="B89" s="12"/>
      <c r="C89" s="13">
        <v>45494.463000000003</v>
      </c>
      <c r="D89" s="13"/>
      <c r="E89">
        <f t="shared" si="16"/>
        <v>41835.519227886223</v>
      </c>
      <c r="F89">
        <f t="shared" si="11"/>
        <v>41835.5</v>
      </c>
      <c r="G89" s="10">
        <f t="shared" si="12"/>
        <v>6.582054185855668E-3</v>
      </c>
      <c r="I89">
        <f t="shared" si="13"/>
        <v>6.582054185855668E-3</v>
      </c>
      <c r="P89" s="55">
        <f t="shared" si="17"/>
        <v>5.6217313845086797E-3</v>
      </c>
      <c r="Q89" s="2">
        <f t="shared" ref="Q89:Q152" si="19">+C89-15018.5</f>
        <v>30475.963000000003</v>
      </c>
      <c r="R89" s="55">
        <f t="shared" si="14"/>
        <v>9.2221988278692723E-7</v>
      </c>
      <c r="S89" s="103">
        <v>0.1</v>
      </c>
      <c r="T89">
        <f t="shared" si="18"/>
        <v>9.2221988278692726E-8</v>
      </c>
      <c r="V89">
        <f t="shared" si="15"/>
        <v>9.6032280134698833E-4</v>
      </c>
      <c r="Y89" s="55"/>
      <c r="AB89" t="s">
        <v>32</v>
      </c>
      <c r="AC89">
        <v>13</v>
      </c>
      <c r="AE89" t="s">
        <v>51</v>
      </c>
      <c r="AG89" t="s">
        <v>39</v>
      </c>
    </row>
    <row r="90" spans="1:33" x14ac:dyDescent="0.2">
      <c r="A90" s="11" t="s">
        <v>45</v>
      </c>
      <c r="B90" s="12"/>
      <c r="C90" s="13">
        <v>45740.586000000003</v>
      </c>
      <c r="D90" s="13"/>
      <c r="E90">
        <f t="shared" si="16"/>
        <v>42554.508301033893</v>
      </c>
      <c r="F90">
        <f t="shared" si="11"/>
        <v>42554.5</v>
      </c>
      <c r="G90" s="10">
        <f t="shared" si="12"/>
        <v>2.8415944616426714E-3</v>
      </c>
      <c r="I90">
        <f t="shared" si="13"/>
        <v>2.8415944616426714E-3</v>
      </c>
      <c r="P90" s="55">
        <f t="shared" si="17"/>
        <v>6.5217603887062492E-3</v>
      </c>
      <c r="Q90" s="2">
        <f t="shared" si="19"/>
        <v>30722.086000000003</v>
      </c>
      <c r="R90" s="55">
        <f t="shared" si="14"/>
        <v>1.3543621250719724E-5</v>
      </c>
      <c r="S90" s="103">
        <v>0.1</v>
      </c>
      <c r="T90">
        <f t="shared" si="18"/>
        <v>1.3543621250719724E-6</v>
      </c>
      <c r="V90">
        <f t="shared" si="15"/>
        <v>-3.6801659270635778E-3</v>
      </c>
      <c r="Y90" s="55"/>
      <c r="AB90" t="s">
        <v>44</v>
      </c>
      <c r="AG90" t="s">
        <v>34</v>
      </c>
    </row>
    <row r="91" spans="1:33" x14ac:dyDescent="0.2">
      <c r="A91" s="11" t="s">
        <v>45</v>
      </c>
      <c r="B91" s="12"/>
      <c r="C91" s="13">
        <v>45742.642999999996</v>
      </c>
      <c r="D91" s="13"/>
      <c r="E91">
        <f t="shared" si="16"/>
        <v>42560.517331167037</v>
      </c>
      <c r="F91">
        <f t="shared" si="11"/>
        <v>42560.5</v>
      </c>
      <c r="G91" s="10">
        <f t="shared" si="12"/>
        <v>5.9327728085918352E-3</v>
      </c>
      <c r="I91">
        <f t="shared" si="13"/>
        <v>5.9327728085918352E-3</v>
      </c>
      <c r="P91" s="55">
        <f t="shared" si="17"/>
        <v>6.5289624308117744E-3</v>
      </c>
      <c r="Q91" s="2">
        <f t="shared" si="19"/>
        <v>30724.142999999996</v>
      </c>
      <c r="R91" s="55">
        <f t="shared" si="14"/>
        <v>3.5544206564275384E-7</v>
      </c>
      <c r="S91" s="103">
        <v>0.1</v>
      </c>
      <c r="T91">
        <f t="shared" si="18"/>
        <v>3.5544206564275386E-8</v>
      </c>
      <c r="V91">
        <f t="shared" si="15"/>
        <v>-5.9618962221993921E-4</v>
      </c>
      <c r="Y91" s="55"/>
      <c r="AB91" t="s">
        <v>32</v>
      </c>
      <c r="AC91">
        <v>11</v>
      </c>
      <c r="AE91" t="s">
        <v>51</v>
      </c>
      <c r="AG91" t="s">
        <v>39</v>
      </c>
    </row>
    <row r="92" spans="1:33" x14ac:dyDescent="0.2">
      <c r="A92" s="11" t="s">
        <v>45</v>
      </c>
      <c r="B92" s="12"/>
      <c r="C92" s="13">
        <v>45808.362000000001</v>
      </c>
      <c r="D92" s="13"/>
      <c r="E92">
        <f t="shared" si="16"/>
        <v>42752.499563214413</v>
      </c>
      <c r="F92">
        <f t="shared" si="11"/>
        <v>42752.5</v>
      </c>
      <c r="G92" s="10">
        <f t="shared" si="12"/>
        <v>-1.4951962657505646E-4</v>
      </c>
      <c r="I92">
        <f t="shared" si="13"/>
        <v>-1.4951962657505646E-4</v>
      </c>
      <c r="P92" s="55">
        <f t="shared" si="17"/>
        <v>6.7567305553407619E-3</v>
      </c>
      <c r="Q92" s="2">
        <f t="shared" si="19"/>
        <v>30789.862000000001</v>
      </c>
      <c r="R92" s="55">
        <f t="shared" si="14"/>
        <v>4.7696291575212276E-5</v>
      </c>
      <c r="S92" s="103">
        <v>0.1</v>
      </c>
      <c r="T92">
        <f t="shared" si="18"/>
        <v>4.7696291575212283E-6</v>
      </c>
      <c r="V92">
        <f t="shared" si="15"/>
        <v>-6.9062501819158184E-3</v>
      </c>
      <c r="Y92" s="55"/>
      <c r="AB92" t="s">
        <v>32</v>
      </c>
      <c r="AC92">
        <v>10</v>
      </c>
      <c r="AE92" t="s">
        <v>51</v>
      </c>
      <c r="AG92" t="s">
        <v>39</v>
      </c>
    </row>
    <row r="93" spans="1:33" x14ac:dyDescent="0.2">
      <c r="A93" s="11" t="s">
        <v>45</v>
      </c>
      <c r="B93" s="12"/>
      <c r="C93" s="13">
        <v>45808.368000000002</v>
      </c>
      <c r="D93" s="13"/>
      <c r="E93">
        <f t="shared" si="16"/>
        <v>42752.517090769492</v>
      </c>
      <c r="F93">
        <f t="shared" si="11"/>
        <v>42752.5</v>
      </c>
      <c r="G93" s="10">
        <f t="shared" si="12"/>
        <v>5.8504803746473044E-3</v>
      </c>
      <c r="I93">
        <f t="shared" si="13"/>
        <v>5.8504803746473044E-3</v>
      </c>
      <c r="P93" s="55">
        <f t="shared" si="17"/>
        <v>6.7567305553407619E-3</v>
      </c>
      <c r="Q93" s="2">
        <f t="shared" si="19"/>
        <v>30789.868000000002</v>
      </c>
      <c r="R93" s="55">
        <f t="shared" si="14"/>
        <v>8.2128939000692442E-7</v>
      </c>
      <c r="S93" s="103">
        <v>0.1</v>
      </c>
      <c r="T93">
        <f t="shared" si="18"/>
        <v>8.2128939000692447E-8</v>
      </c>
      <c r="V93">
        <f t="shared" si="15"/>
        <v>-9.0625018069345753E-4</v>
      </c>
      <c r="Y93" s="55"/>
      <c r="AB93" t="s">
        <v>32</v>
      </c>
      <c r="AC93">
        <v>9</v>
      </c>
      <c r="AE93" t="s">
        <v>53</v>
      </c>
      <c r="AG93" t="s">
        <v>31</v>
      </c>
    </row>
    <row r="94" spans="1:33" x14ac:dyDescent="0.2">
      <c r="A94" s="92" t="s">
        <v>466</v>
      </c>
      <c r="B94" s="23" t="s">
        <v>83</v>
      </c>
      <c r="C94" s="92">
        <v>45809.349000000002</v>
      </c>
      <c r="D94" s="11"/>
      <c r="E94">
        <f t="shared" si="16"/>
        <v>42755.38284602503</v>
      </c>
      <c r="F94">
        <f t="shared" si="11"/>
        <v>42755.5</v>
      </c>
      <c r="G94" s="10">
        <f t="shared" si="12"/>
        <v>-4.0103930448822211E-2</v>
      </c>
      <c r="I94">
        <f t="shared" si="13"/>
        <v>-4.0103930448822211E-2</v>
      </c>
      <c r="P94" s="55">
        <f t="shared" si="17"/>
        <v>6.7602479267266369E-3</v>
      </c>
      <c r="Q94" s="2">
        <f t="shared" si="19"/>
        <v>30790.849000000002</v>
      </c>
      <c r="R94" s="55">
        <f t="shared" si="14"/>
        <v>2.1962512148152604E-3</v>
      </c>
      <c r="S94" s="103">
        <v>0.1</v>
      </c>
      <c r="T94">
        <f t="shared" si="18"/>
        <v>2.1962512148152605E-4</v>
      </c>
      <c r="V94">
        <f t="shared" si="15"/>
        <v>-4.6864178375548848E-2</v>
      </c>
      <c r="Y94" s="55"/>
      <c r="AB94" t="s">
        <v>32</v>
      </c>
      <c r="AC94">
        <v>4</v>
      </c>
      <c r="AE94" t="s">
        <v>53</v>
      </c>
      <c r="AG94" t="s">
        <v>31</v>
      </c>
    </row>
    <row r="95" spans="1:33" ht="13.5" thickBot="1" x14ac:dyDescent="0.25">
      <c r="A95" s="11" t="s">
        <v>45</v>
      </c>
      <c r="B95" s="12"/>
      <c r="C95" s="13">
        <v>45809.387000000002</v>
      </c>
      <c r="D95" s="13"/>
      <c r="E95">
        <f t="shared" si="16"/>
        <v>42755.493853873872</v>
      </c>
      <c r="F95" s="95">
        <f t="shared" si="11"/>
        <v>42755.5</v>
      </c>
      <c r="G95" s="157">
        <f t="shared" si="12"/>
        <v>-2.1039304483565502E-3</v>
      </c>
      <c r="I95">
        <f t="shared" si="13"/>
        <v>-2.1039304483565502E-3</v>
      </c>
      <c r="P95" s="55">
        <f t="shared" si="17"/>
        <v>6.7602479267266369E-3</v>
      </c>
      <c r="Q95" s="106">
        <f t="shared" si="19"/>
        <v>30790.887000000002</v>
      </c>
      <c r="R95" s="55">
        <f t="shared" si="14"/>
        <v>7.8573658265292408E-5</v>
      </c>
      <c r="S95" s="103">
        <v>0.1</v>
      </c>
      <c r="T95">
        <f t="shared" si="18"/>
        <v>7.8573658265292404E-6</v>
      </c>
      <c r="V95">
        <f t="shared" si="15"/>
        <v>-8.8641783750831871E-3</v>
      </c>
      <c r="Y95" s="55"/>
      <c r="AB95" t="s">
        <v>32</v>
      </c>
      <c r="AC95">
        <v>7</v>
      </c>
      <c r="AE95" t="s">
        <v>53</v>
      </c>
      <c r="AG95" t="s">
        <v>31</v>
      </c>
    </row>
    <row r="96" spans="1:33" x14ac:dyDescent="0.2">
      <c r="A96" s="11" t="s">
        <v>50</v>
      </c>
      <c r="B96" s="12" t="s">
        <v>84</v>
      </c>
      <c r="C96" s="13">
        <v>45814.366000000002</v>
      </c>
      <c r="D96" s="13"/>
      <c r="E96">
        <f t="shared" si="16"/>
        <v>42770.038803330855</v>
      </c>
      <c r="F96">
        <f t="shared" si="11"/>
        <v>42770</v>
      </c>
      <c r="G96" s="10">
        <f t="shared" si="12"/>
        <v>1.3283083921123762E-2</v>
      </c>
      <c r="I96">
        <f t="shared" si="13"/>
        <v>1.3283083921123762E-2</v>
      </c>
      <c r="P96" s="55">
        <f t="shared" si="17"/>
        <v>6.7772305516114462E-3</v>
      </c>
      <c r="Q96" s="2">
        <f t="shared" si="19"/>
        <v>30795.866000000002</v>
      </c>
      <c r="R96" s="55">
        <f t="shared" si="14"/>
        <v>4.2326128065594751E-5</v>
      </c>
      <c r="S96" s="103">
        <v>0.1</v>
      </c>
      <c r="T96">
        <f t="shared" si="18"/>
        <v>4.2326128065594754E-6</v>
      </c>
      <c r="V96">
        <f t="shared" si="15"/>
        <v>6.5058533695123155E-3</v>
      </c>
      <c r="Y96" s="55"/>
      <c r="AB96" t="s">
        <v>32</v>
      </c>
      <c r="AC96">
        <v>6</v>
      </c>
      <c r="AE96" t="s">
        <v>53</v>
      </c>
      <c r="AG96" t="s">
        <v>31</v>
      </c>
    </row>
    <row r="97" spans="1:33" x14ac:dyDescent="0.2">
      <c r="A97" s="11" t="s">
        <v>49</v>
      </c>
      <c r="B97" s="12"/>
      <c r="C97" s="13">
        <v>45816.578999999998</v>
      </c>
      <c r="D97" s="13"/>
      <c r="E97">
        <f t="shared" si="16"/>
        <v>42776.503549896079</v>
      </c>
      <c r="F97">
        <f t="shared" si="11"/>
        <v>42776.5</v>
      </c>
      <c r="G97" s="10">
        <f t="shared" si="12"/>
        <v>1.215193813550286E-3</v>
      </c>
      <c r="I97">
        <f t="shared" si="13"/>
        <v>1.215193813550286E-3</v>
      </c>
      <c r="P97" s="55">
        <f t="shared" si="17"/>
        <v>6.7848337677912374E-3</v>
      </c>
      <c r="Q97" s="2">
        <f t="shared" si="19"/>
        <v>30798.078999999998</v>
      </c>
      <c r="R97" s="55">
        <f t="shared" si="14"/>
        <v>3.1020889219877146E-5</v>
      </c>
      <c r="S97" s="103">
        <v>0.1</v>
      </c>
      <c r="T97">
        <f t="shared" si="18"/>
        <v>3.1020889219877148E-6</v>
      </c>
      <c r="V97">
        <f t="shared" si="15"/>
        <v>-5.5696399542409514E-3</v>
      </c>
      <c r="Y97" s="55"/>
      <c r="AB97" t="s">
        <v>44</v>
      </c>
      <c r="AG97" t="s">
        <v>34</v>
      </c>
    </row>
    <row r="98" spans="1:33" x14ac:dyDescent="0.2">
      <c r="A98" s="92" t="s">
        <v>520</v>
      </c>
      <c r="B98" s="23" t="s">
        <v>83</v>
      </c>
      <c r="C98" s="92">
        <v>45915.421999999999</v>
      </c>
      <c r="D98" s="11"/>
      <c r="E98">
        <f t="shared" si="16"/>
        <v>43065.24957102022</v>
      </c>
      <c r="F98">
        <f t="shared" si="11"/>
        <v>43065</v>
      </c>
      <c r="P98" s="55">
        <f t="shared" si="17"/>
        <v>7.1162612441443562E-3</v>
      </c>
      <c r="Q98" s="2">
        <f t="shared" si="19"/>
        <v>30896.921999999999</v>
      </c>
      <c r="R98" s="55">
        <f>+(P98-U98)^2</f>
        <v>6.1334624923656041E-3</v>
      </c>
      <c r="S98" s="103"/>
      <c r="T98">
        <f t="shared" si="18"/>
        <v>0</v>
      </c>
      <c r="U98" s="161">
        <f>+C98-(C$7+F98*C$8)</f>
        <v>8.5432686675630976E-2</v>
      </c>
      <c r="V98">
        <f>+U98-P98</f>
        <v>7.8316425431486619E-2</v>
      </c>
      <c r="Y98" s="55"/>
      <c r="AB98" t="s">
        <v>56</v>
      </c>
      <c r="AC98">
        <v>7</v>
      </c>
      <c r="AE98" t="s">
        <v>29</v>
      </c>
      <c r="AG98" t="s">
        <v>31</v>
      </c>
    </row>
    <row r="99" spans="1:33" x14ac:dyDescent="0.2">
      <c r="A99" s="11" t="s">
        <v>38</v>
      </c>
      <c r="B99" s="12" t="s">
        <v>84</v>
      </c>
      <c r="C99" s="13">
        <v>46229.760999999999</v>
      </c>
      <c r="D99" s="13"/>
      <c r="E99">
        <f t="shared" si="16"/>
        <v>43983.515260387598</v>
      </c>
      <c r="F99">
        <f t="shared" si="11"/>
        <v>43983.5</v>
      </c>
      <c r="G99" s="10">
        <f t="shared" ref="G99:G130" si="20">+C99-(C$7+F99*C$8)</f>
        <v>5.223907450272236E-3</v>
      </c>
      <c r="I99">
        <f t="shared" ref="I99:I107" si="21">G99</f>
        <v>5.223907450272236E-3</v>
      </c>
      <c r="P99" s="55">
        <f t="shared" si="17"/>
        <v>8.09277292721583E-3</v>
      </c>
      <c r="Q99" s="2">
        <f t="shared" si="19"/>
        <v>31211.260999999999</v>
      </c>
      <c r="R99" s="55">
        <f t="shared" ref="R99:R130" si="22">+(P99-G99)^2</f>
        <v>8.2303891247987952E-6</v>
      </c>
      <c r="S99" s="103">
        <v>0.1</v>
      </c>
      <c r="T99">
        <f t="shared" si="18"/>
        <v>8.2303891247987954E-7</v>
      </c>
      <c r="V99">
        <f t="shared" ref="V99:V130" si="23">+G99-P99</f>
        <v>-2.868865476943594E-3</v>
      </c>
      <c r="Y99" s="55"/>
      <c r="AB99" t="s">
        <v>44</v>
      </c>
      <c r="AG99" t="s">
        <v>34</v>
      </c>
    </row>
    <row r="100" spans="1:33" x14ac:dyDescent="0.2">
      <c r="A100" s="11" t="s">
        <v>52</v>
      </c>
      <c r="B100" s="12" t="s">
        <v>84</v>
      </c>
      <c r="C100" s="13">
        <v>46915.421999999999</v>
      </c>
      <c r="D100" s="13"/>
      <c r="E100">
        <f t="shared" si="16"/>
        <v>45986.50875097364</v>
      </c>
      <c r="F100">
        <f t="shared" si="11"/>
        <v>45986.5</v>
      </c>
      <c r="G100" s="10">
        <f t="shared" si="20"/>
        <v>2.9956169964862056E-3</v>
      </c>
      <c r="I100">
        <f t="shared" si="21"/>
        <v>2.9956169964862056E-3</v>
      </c>
      <c r="P100" s="55">
        <f t="shared" si="17"/>
        <v>9.8070999229556144E-3</v>
      </c>
      <c r="Q100" s="2">
        <f t="shared" si="19"/>
        <v>31896.921999999999</v>
      </c>
      <c r="R100" s="55">
        <f t="shared" si="22"/>
        <v>4.6396299657584263E-5</v>
      </c>
      <c r="S100" s="103">
        <v>0.1</v>
      </c>
      <c r="T100">
        <f t="shared" si="18"/>
        <v>4.6396299657584263E-6</v>
      </c>
      <c r="V100">
        <f t="shared" si="23"/>
        <v>-6.8114829264694088E-3</v>
      </c>
      <c r="W100" s="103"/>
      <c r="Y100" s="55"/>
      <c r="AB100" t="s">
        <v>44</v>
      </c>
      <c r="AG100" t="s">
        <v>34</v>
      </c>
    </row>
    <row r="101" spans="1:33" x14ac:dyDescent="0.2">
      <c r="A101" s="11" t="s">
        <v>38</v>
      </c>
      <c r="B101" s="12" t="s">
        <v>84</v>
      </c>
      <c r="C101" s="13">
        <v>46939.731</v>
      </c>
      <c r="D101" s="13"/>
      <c r="E101">
        <f t="shared" si="16"/>
        <v>46057.521640379135</v>
      </c>
      <c r="F101">
        <f t="shared" si="11"/>
        <v>46057.5</v>
      </c>
      <c r="G101" s="10">
        <f t="shared" si="20"/>
        <v>7.4078942707274109E-3</v>
      </c>
      <c r="I101">
        <f t="shared" si="21"/>
        <v>7.4078942707274109E-3</v>
      </c>
      <c r="P101" s="55">
        <f t="shared" si="17"/>
        <v>9.8574197566626554E-3</v>
      </c>
      <c r="Q101" s="2">
        <f t="shared" si="19"/>
        <v>31921.231</v>
      </c>
      <c r="R101" s="55">
        <f t="shared" si="22"/>
        <v>6.000175106246295E-6</v>
      </c>
      <c r="S101" s="103">
        <v>0.1</v>
      </c>
      <c r="T101">
        <f t="shared" si="18"/>
        <v>6.0001751062462959E-7</v>
      </c>
      <c r="V101">
        <f t="shared" si="23"/>
        <v>-2.4495254859352444E-3</v>
      </c>
      <c r="Y101" s="55"/>
      <c r="AB101" t="s">
        <v>44</v>
      </c>
      <c r="AG101" t="s">
        <v>34</v>
      </c>
    </row>
    <row r="102" spans="1:33" s="103" customFormat="1" x14ac:dyDescent="0.2">
      <c r="A102" s="11" t="s">
        <v>38</v>
      </c>
      <c r="B102" s="12" t="s">
        <v>84</v>
      </c>
      <c r="C102" s="13">
        <v>46940.737999999998</v>
      </c>
      <c r="D102" s="13"/>
      <c r="E102">
        <f t="shared" si="16"/>
        <v>46060.463348373341</v>
      </c>
      <c r="F102">
        <f t="shared" si="11"/>
        <v>46060.5</v>
      </c>
      <c r="G102" s="10">
        <f t="shared" si="20"/>
        <v>-1.2546516554721165E-2</v>
      </c>
      <c r="H102"/>
      <c r="I102">
        <f t="shared" si="21"/>
        <v>-1.2546516554721165E-2</v>
      </c>
      <c r="J102"/>
      <c r="K102"/>
      <c r="L102"/>
      <c r="M102"/>
      <c r="N102"/>
      <c r="O102"/>
      <c r="P102" s="55">
        <f t="shared" si="17"/>
        <v>9.8595301959914505E-3</v>
      </c>
      <c r="Q102" s="2">
        <f t="shared" si="19"/>
        <v>31922.237999999998</v>
      </c>
      <c r="R102" s="55">
        <f t="shared" si="22"/>
        <v>5.0203093099511942E-4</v>
      </c>
      <c r="S102" s="103">
        <v>0.1</v>
      </c>
      <c r="T102">
        <f t="shared" si="18"/>
        <v>5.0203093099511946E-5</v>
      </c>
      <c r="U102" s="159"/>
      <c r="V102">
        <f t="shared" si="23"/>
        <v>-2.2406046750712616E-2</v>
      </c>
      <c r="W102"/>
      <c r="Y102" s="55"/>
      <c r="AB102" s="103">
        <v>-19865</v>
      </c>
      <c r="AC102" s="103">
        <v>4.1099999999999999E-3</v>
      </c>
      <c r="AD102" s="103">
        <v>-6.0200000000000002E-3</v>
      </c>
    </row>
    <row r="103" spans="1:33" x14ac:dyDescent="0.2">
      <c r="A103" s="11" t="s">
        <v>54</v>
      </c>
      <c r="B103" s="12" t="s">
        <v>84</v>
      </c>
      <c r="C103" s="13">
        <v>46952.398999999998</v>
      </c>
      <c r="D103" s="13"/>
      <c r="E103">
        <f t="shared" si="16"/>
        <v>46094.528151670776</v>
      </c>
      <c r="F103">
        <f t="shared" si="11"/>
        <v>46094.5</v>
      </c>
      <c r="G103" s="10">
        <f t="shared" si="20"/>
        <v>9.6368274898850359E-3</v>
      </c>
      <c r="I103">
        <f t="shared" si="21"/>
        <v>9.6368274898850359E-3</v>
      </c>
      <c r="P103" s="55">
        <f t="shared" si="17"/>
        <v>9.8833592536928527E-3</v>
      </c>
      <c r="Q103" s="2">
        <f t="shared" si="19"/>
        <v>31933.898999999998</v>
      </c>
      <c r="R103" s="55">
        <f t="shared" si="22"/>
        <v>6.0777910566193186E-8</v>
      </c>
      <c r="S103" s="103">
        <v>0.1</v>
      </c>
      <c r="T103">
        <f t="shared" si="18"/>
        <v>6.0777910566193188E-9</v>
      </c>
      <c r="V103">
        <f t="shared" si="23"/>
        <v>-2.4653176380781683E-4</v>
      </c>
      <c r="Y103" s="55"/>
      <c r="AB103" t="s">
        <v>32</v>
      </c>
      <c r="AC103">
        <v>14</v>
      </c>
      <c r="AE103" t="s">
        <v>37</v>
      </c>
      <c r="AG103" t="s">
        <v>39</v>
      </c>
    </row>
    <row r="104" spans="1:33" x14ac:dyDescent="0.2">
      <c r="A104" s="11" t="s">
        <v>54</v>
      </c>
      <c r="B104" s="12" t="s">
        <v>84</v>
      </c>
      <c r="C104" s="13">
        <v>46962.317000000003</v>
      </c>
      <c r="D104" s="13"/>
      <c r="E104">
        <f t="shared" si="16"/>
        <v>46123.501200217564</v>
      </c>
      <c r="F104">
        <f t="shared" si="11"/>
        <v>46123.5</v>
      </c>
      <c r="G104" s="10">
        <f t="shared" si="20"/>
        <v>4.1085624252445996E-4</v>
      </c>
      <c r="I104">
        <f t="shared" si="21"/>
        <v>4.1085624252445996E-4</v>
      </c>
      <c r="P104" s="55">
        <f t="shared" si="17"/>
        <v>9.9035544131464703E-3</v>
      </c>
      <c r="Q104" s="2">
        <f t="shared" si="19"/>
        <v>31943.817000000003</v>
      </c>
      <c r="R104" s="55">
        <f t="shared" si="22"/>
        <v>9.0111318558530457E-5</v>
      </c>
      <c r="S104" s="103">
        <v>0.1</v>
      </c>
      <c r="T104">
        <f t="shared" si="18"/>
        <v>9.0111318558530461E-6</v>
      </c>
      <c r="V104">
        <f t="shared" si="23"/>
        <v>-9.4926981706220104E-3</v>
      </c>
      <c r="Y104" s="55"/>
      <c r="AB104" t="s">
        <v>48</v>
      </c>
      <c r="AG104" t="s">
        <v>34</v>
      </c>
    </row>
    <row r="105" spans="1:33" x14ac:dyDescent="0.2">
      <c r="A105" s="11" t="s">
        <v>54</v>
      </c>
      <c r="B105" s="12" t="s">
        <v>84</v>
      </c>
      <c r="C105" s="13">
        <v>46963.358999999997</v>
      </c>
      <c r="D105" s="13"/>
      <c r="E105">
        <f t="shared" si="16"/>
        <v>46126.545152283063</v>
      </c>
      <c r="F105">
        <f t="shared" si="11"/>
        <v>46126.5</v>
      </c>
      <c r="G105" s="10">
        <f t="shared" si="20"/>
        <v>1.5456445413292386E-2</v>
      </c>
      <c r="I105">
        <f t="shared" si="21"/>
        <v>1.5456445413292386E-2</v>
      </c>
      <c r="P105" s="55">
        <f t="shared" si="17"/>
        <v>9.9056367564038794E-3</v>
      </c>
      <c r="Q105" s="2">
        <f t="shared" si="19"/>
        <v>31944.858999999997</v>
      </c>
      <c r="R105" s="55">
        <f t="shared" si="22"/>
        <v>3.0811476745388379E-5</v>
      </c>
      <c r="S105" s="103">
        <v>0.1</v>
      </c>
      <c r="T105">
        <f t="shared" si="18"/>
        <v>3.0811476745388383E-6</v>
      </c>
      <c r="V105">
        <f t="shared" si="23"/>
        <v>5.5508086568885062E-3</v>
      </c>
      <c r="Y105" s="55"/>
      <c r="AB105" t="s">
        <v>46</v>
      </c>
      <c r="AG105" t="s">
        <v>34</v>
      </c>
    </row>
    <row r="106" spans="1:33" x14ac:dyDescent="0.2">
      <c r="A106" s="11" t="s">
        <v>54</v>
      </c>
      <c r="B106" s="12" t="s">
        <v>84</v>
      </c>
      <c r="C106" s="13">
        <v>46964.374000000003</v>
      </c>
      <c r="D106" s="13"/>
      <c r="E106">
        <f t="shared" si="16"/>
        <v>46129.510230350737</v>
      </c>
      <c r="F106">
        <f t="shared" si="11"/>
        <v>46129.5</v>
      </c>
      <c r="G106" s="10">
        <f t="shared" si="20"/>
        <v>3.502034604025539E-3</v>
      </c>
      <c r="I106">
        <f t="shared" si="21"/>
        <v>3.502034604025539E-3</v>
      </c>
      <c r="P106" s="55">
        <f t="shared" si="17"/>
        <v>9.9077178225671914E-3</v>
      </c>
      <c r="Q106" s="2">
        <f t="shared" si="19"/>
        <v>31945.874000000003</v>
      </c>
      <c r="R106" s="55">
        <f t="shared" si="22"/>
        <v>4.1032777496306143E-5</v>
      </c>
      <c r="S106" s="103">
        <v>0.1</v>
      </c>
      <c r="T106">
        <f t="shared" si="18"/>
        <v>4.1032777496306142E-6</v>
      </c>
      <c r="V106">
        <f t="shared" si="23"/>
        <v>-6.4056832185416523E-3</v>
      </c>
      <c r="Y106" s="55"/>
      <c r="AB106" t="s">
        <v>56</v>
      </c>
      <c r="AG106" t="s">
        <v>34</v>
      </c>
    </row>
    <row r="107" spans="1:33" x14ac:dyDescent="0.2">
      <c r="A107" s="11" t="s">
        <v>55</v>
      </c>
      <c r="B107" s="12" t="s">
        <v>84</v>
      </c>
      <c r="C107" s="13">
        <v>47271.442000000003</v>
      </c>
      <c r="D107" s="13"/>
      <c r="E107">
        <f t="shared" si="16"/>
        <v>47026.535444220666</v>
      </c>
      <c r="F107">
        <f t="shared" si="11"/>
        <v>47026.5</v>
      </c>
      <c r="G107" s="10">
        <f t="shared" si="20"/>
        <v>1.2133199583331589E-2</v>
      </c>
      <c r="I107">
        <f t="shared" si="21"/>
        <v>1.2133199583331589E-2</v>
      </c>
      <c r="P107" s="55">
        <f t="shared" si="17"/>
        <v>1.0472678932685303E-2</v>
      </c>
      <c r="Q107" s="2">
        <f t="shared" si="19"/>
        <v>32252.942000000003</v>
      </c>
      <c r="R107" s="55">
        <f t="shared" si="22"/>
        <v>2.7573288312227632E-6</v>
      </c>
      <c r="S107" s="103">
        <v>0.1</v>
      </c>
      <c r="T107">
        <f t="shared" si="18"/>
        <v>2.7573288312227632E-7</v>
      </c>
      <c r="V107">
        <f t="shared" si="23"/>
        <v>1.6605206506462855E-3</v>
      </c>
      <c r="Y107" s="55"/>
      <c r="AB107" t="s">
        <v>32</v>
      </c>
      <c r="AC107">
        <v>20</v>
      </c>
      <c r="AE107" t="s">
        <v>60</v>
      </c>
      <c r="AG107" t="s">
        <v>31</v>
      </c>
    </row>
    <row r="108" spans="1:33" x14ac:dyDescent="0.2">
      <c r="A108" s="11" t="s">
        <v>57</v>
      </c>
      <c r="B108" s="12" t="s">
        <v>84</v>
      </c>
      <c r="C108" s="13">
        <v>47276.398800000003</v>
      </c>
      <c r="D108" s="13"/>
      <c r="E108">
        <f t="shared" si="16"/>
        <v>47041.015541723864</v>
      </c>
      <c r="F108">
        <f t="shared" si="11"/>
        <v>47041</v>
      </c>
      <c r="G108" s="10">
        <f t="shared" si="20"/>
        <v>5.3202139606582932E-3</v>
      </c>
      <c r="J108">
        <f>G108</f>
        <v>5.3202139606582932E-3</v>
      </c>
      <c r="P108" s="55">
        <f t="shared" si="17"/>
        <v>1.0480873801762908E-2</v>
      </c>
      <c r="Q108" s="2">
        <f t="shared" si="19"/>
        <v>32257.898800000003</v>
      </c>
      <c r="R108" s="55">
        <f t="shared" si="22"/>
        <v>2.6632409995589906E-5</v>
      </c>
      <c r="S108" s="155">
        <v>1</v>
      </c>
      <c r="T108">
        <f t="shared" si="18"/>
        <v>2.6632409995589906E-5</v>
      </c>
      <c r="V108">
        <f t="shared" si="23"/>
        <v>-5.1606598411046145E-3</v>
      </c>
      <c r="W108" s="103"/>
      <c r="Y108" s="55"/>
      <c r="AB108" t="s">
        <v>32</v>
      </c>
      <c r="AC108">
        <v>20</v>
      </c>
      <c r="AE108" t="s">
        <v>60</v>
      </c>
      <c r="AG108" t="s">
        <v>31</v>
      </c>
    </row>
    <row r="109" spans="1:33" x14ac:dyDescent="0.2">
      <c r="A109" s="11" t="s">
        <v>58</v>
      </c>
      <c r="B109" s="12"/>
      <c r="C109" s="13">
        <v>47276.413999999997</v>
      </c>
      <c r="D109" s="13"/>
      <c r="E109">
        <f t="shared" si="16"/>
        <v>47041.05994486338</v>
      </c>
      <c r="F109">
        <f t="shared" si="11"/>
        <v>47041</v>
      </c>
      <c r="G109" s="10">
        <f t="shared" si="20"/>
        <v>2.0520213955023792E-2</v>
      </c>
      <c r="I109">
        <f t="shared" ref="I109:I115" si="24">G109</f>
        <v>2.0520213955023792E-2</v>
      </c>
      <c r="P109" s="55">
        <f t="shared" si="17"/>
        <v>1.0480873801762908E-2</v>
      </c>
      <c r="Q109" s="2">
        <f t="shared" si="19"/>
        <v>32257.913999999997</v>
      </c>
      <c r="R109" s="55">
        <f t="shared" si="22"/>
        <v>1.0078835071287627E-4</v>
      </c>
      <c r="S109" s="103">
        <v>0.1</v>
      </c>
      <c r="T109">
        <f t="shared" si="18"/>
        <v>1.0078835071287628E-5</v>
      </c>
      <c r="V109">
        <f t="shared" si="23"/>
        <v>1.0039340153260884E-2</v>
      </c>
      <c r="Y109" s="55"/>
      <c r="AB109" t="s">
        <v>56</v>
      </c>
      <c r="AG109" t="s">
        <v>34</v>
      </c>
    </row>
    <row r="110" spans="1:33" x14ac:dyDescent="0.2">
      <c r="A110" s="11" t="s">
        <v>58</v>
      </c>
      <c r="B110" s="12" t="s">
        <v>84</v>
      </c>
      <c r="C110" s="13">
        <v>47286.502999999997</v>
      </c>
      <c r="D110" s="13"/>
      <c r="E110">
        <f t="shared" si="16"/>
        <v>47070.532528729927</v>
      </c>
      <c r="F110">
        <f t="shared" si="11"/>
        <v>47070.5</v>
      </c>
      <c r="G110" s="10">
        <f t="shared" si="20"/>
        <v>1.1135174223454669E-2</v>
      </c>
      <c r="I110">
        <f t="shared" si="24"/>
        <v>1.1135174223454669E-2</v>
      </c>
      <c r="P110" s="55">
        <f t="shared" si="17"/>
        <v>1.0497454028932235E-2</v>
      </c>
      <c r="Q110" s="2">
        <f t="shared" si="19"/>
        <v>32268.002999999997</v>
      </c>
      <c r="R110" s="55">
        <f t="shared" si="22"/>
        <v>4.0668704650173137E-7</v>
      </c>
      <c r="S110" s="103">
        <v>0.1</v>
      </c>
      <c r="T110">
        <f t="shared" si="18"/>
        <v>4.0668704650173137E-8</v>
      </c>
      <c r="V110">
        <f t="shared" si="23"/>
        <v>6.3772019452243422E-4</v>
      </c>
      <c r="Y110" s="55"/>
      <c r="AB110" t="s">
        <v>32</v>
      </c>
      <c r="AC110">
        <v>50</v>
      </c>
      <c r="AE110" t="s">
        <v>60</v>
      </c>
      <c r="AG110" t="s">
        <v>31</v>
      </c>
    </row>
    <row r="111" spans="1:33" x14ac:dyDescent="0.2">
      <c r="A111" s="11" t="s">
        <v>55</v>
      </c>
      <c r="B111" s="12" t="s">
        <v>84</v>
      </c>
      <c r="C111" s="13">
        <v>47947.514999999999</v>
      </c>
      <c r="D111" s="13"/>
      <c r="E111">
        <f t="shared" si="16"/>
        <v>49001.51990178931</v>
      </c>
      <c r="F111">
        <f t="shared" si="11"/>
        <v>49001.5</v>
      </c>
      <c r="G111" s="10">
        <f t="shared" si="20"/>
        <v>6.8127434351481497E-3</v>
      </c>
      <c r="I111">
        <f t="shared" si="24"/>
        <v>6.8127434351481497E-3</v>
      </c>
      <c r="P111" s="55">
        <f t="shared" si="17"/>
        <v>1.1314160362310588E-2</v>
      </c>
      <c r="Q111" s="2">
        <f t="shared" si="19"/>
        <v>32929.014999999999</v>
      </c>
      <c r="R111" s="55">
        <f t="shared" si="22"/>
        <v>2.0262754352144528E-5</v>
      </c>
      <c r="S111" s="103">
        <v>0.1</v>
      </c>
      <c r="T111">
        <f t="shared" si="18"/>
        <v>2.026275435214453E-6</v>
      </c>
      <c r="V111">
        <f t="shared" si="23"/>
        <v>-4.5014169271624382E-3</v>
      </c>
      <c r="Y111" s="55"/>
      <c r="AB111" t="s">
        <v>46</v>
      </c>
      <c r="AG111" t="s">
        <v>34</v>
      </c>
    </row>
    <row r="112" spans="1:33" x14ac:dyDescent="0.2">
      <c r="A112" s="11" t="s">
        <v>236</v>
      </c>
      <c r="B112" s="12" t="s">
        <v>83</v>
      </c>
      <c r="C112" s="13">
        <v>48500.014999999999</v>
      </c>
      <c r="D112" s="13" t="s">
        <v>203</v>
      </c>
      <c r="E112">
        <f t="shared" si="16"/>
        <v>50615.515598713573</v>
      </c>
      <c r="F112">
        <f t="shared" si="11"/>
        <v>50615.5</v>
      </c>
      <c r="G112" s="10">
        <f t="shared" si="20"/>
        <v>5.3397225710796192E-3</v>
      </c>
      <c r="I112">
        <f t="shared" si="24"/>
        <v>5.3397225710796192E-3</v>
      </c>
      <c r="P112" s="55">
        <f t="shared" si="17"/>
        <v>1.159084541697436E-2</v>
      </c>
      <c r="Q112" s="2">
        <f t="shared" si="19"/>
        <v>33481.514999999999</v>
      </c>
      <c r="R112" s="55">
        <f t="shared" si="22"/>
        <v>3.9076536834467169E-5</v>
      </c>
      <c r="S112" s="103">
        <v>0.1</v>
      </c>
      <c r="T112">
        <f t="shared" si="18"/>
        <v>3.9076536834467172E-6</v>
      </c>
      <c r="V112">
        <f t="shared" si="23"/>
        <v>-6.251122845894741E-3</v>
      </c>
      <c r="Y112" s="55"/>
      <c r="AB112" t="s">
        <v>48</v>
      </c>
      <c r="AG112" t="s">
        <v>34</v>
      </c>
    </row>
    <row r="113" spans="1:33" x14ac:dyDescent="0.2">
      <c r="A113" s="11" t="s">
        <v>38</v>
      </c>
      <c r="B113" s="12"/>
      <c r="C113" s="13">
        <v>48709.703999999998</v>
      </c>
      <c r="D113" s="13"/>
      <c r="E113">
        <f t="shared" si="16"/>
        <v>51228.071514898824</v>
      </c>
      <c r="F113">
        <f t="shared" si="11"/>
        <v>51228</v>
      </c>
      <c r="G113" s="10">
        <f t="shared" si="20"/>
        <v>2.448084692878183E-2</v>
      </c>
      <c r="I113">
        <f t="shared" si="24"/>
        <v>2.448084692878183E-2</v>
      </c>
      <c r="P113" s="55">
        <f t="shared" si="17"/>
        <v>1.159908887755301E-2</v>
      </c>
      <c r="Q113" s="2">
        <f t="shared" si="19"/>
        <v>33691.203999999998</v>
      </c>
      <c r="R113" s="55">
        <f t="shared" si="22"/>
        <v>1.6593969049039851E-4</v>
      </c>
      <c r="S113" s="103">
        <v>0.1</v>
      </c>
      <c r="T113">
        <f t="shared" si="18"/>
        <v>1.6593969049039853E-5</v>
      </c>
      <c r="V113">
        <f t="shared" si="23"/>
        <v>1.288175805122882E-2</v>
      </c>
      <c r="Y113" s="55"/>
      <c r="AB113" t="s">
        <v>64</v>
      </c>
      <c r="AC113">
        <v>31</v>
      </c>
      <c r="AE113" t="s">
        <v>65</v>
      </c>
      <c r="AG113" t="s">
        <v>39</v>
      </c>
    </row>
    <row r="114" spans="1:33" x14ac:dyDescent="0.2">
      <c r="A114" s="11" t="s">
        <v>59</v>
      </c>
      <c r="B114" s="12" t="s">
        <v>84</v>
      </c>
      <c r="C114" s="13">
        <v>48720.467900000003</v>
      </c>
      <c r="D114" s="13"/>
      <c r="E114">
        <f t="shared" si="16"/>
        <v>51259.515656585936</v>
      </c>
      <c r="F114">
        <f t="shared" si="11"/>
        <v>51259.5</v>
      </c>
      <c r="G114" s="10">
        <f t="shared" si="20"/>
        <v>5.3595333301927894E-3</v>
      </c>
      <c r="I114">
        <f t="shared" si="24"/>
        <v>5.3595333301927894E-3</v>
      </c>
      <c r="P114" s="55">
        <f t="shared" si="17"/>
        <v>1.1598073541845333E-2</v>
      </c>
      <c r="Q114" s="2">
        <f t="shared" si="19"/>
        <v>33701.967900000003</v>
      </c>
      <c r="R114" s="55">
        <f t="shared" si="22"/>
        <v>3.8919383972405762E-5</v>
      </c>
      <c r="S114" s="103">
        <v>0.1</v>
      </c>
      <c r="T114">
        <f t="shared" si="18"/>
        <v>3.8919383972405762E-6</v>
      </c>
      <c r="V114">
        <f t="shared" si="23"/>
        <v>-6.2385402116525435E-3</v>
      </c>
      <c r="Y114" s="55"/>
      <c r="AB114" t="s">
        <v>56</v>
      </c>
      <c r="AG114" t="s">
        <v>34</v>
      </c>
    </row>
    <row r="115" spans="1:33" x14ac:dyDescent="0.2">
      <c r="A115" s="11" t="s">
        <v>59</v>
      </c>
      <c r="B115" s="12" t="s">
        <v>84</v>
      </c>
      <c r="C115" s="13">
        <v>48720.468000000001</v>
      </c>
      <c r="D115" s="13"/>
      <c r="E115">
        <f t="shared" si="16"/>
        <v>51259.515948711851</v>
      </c>
      <c r="F115">
        <f t="shared" si="11"/>
        <v>51259.5</v>
      </c>
      <c r="G115" s="10">
        <f t="shared" si="20"/>
        <v>5.459533327666577E-3</v>
      </c>
      <c r="I115">
        <f t="shared" si="24"/>
        <v>5.459533327666577E-3</v>
      </c>
      <c r="P115" s="55">
        <f t="shared" si="17"/>
        <v>1.1598073541845333E-2</v>
      </c>
      <c r="Q115" s="2">
        <f t="shared" si="19"/>
        <v>33701.968000000001</v>
      </c>
      <c r="R115" s="55">
        <f t="shared" si="22"/>
        <v>3.7681675961089769E-5</v>
      </c>
      <c r="S115" s="103">
        <v>0.1</v>
      </c>
      <c r="T115">
        <f t="shared" si="18"/>
        <v>3.7681675961089771E-6</v>
      </c>
      <c r="V115">
        <f t="shared" si="23"/>
        <v>-6.1385402141787559E-3</v>
      </c>
      <c r="Y115" s="55"/>
    </row>
    <row r="116" spans="1:33" x14ac:dyDescent="0.2">
      <c r="A116" s="11" t="s">
        <v>59</v>
      </c>
      <c r="B116" s="12" t="s">
        <v>84</v>
      </c>
      <c r="C116" s="13">
        <v>48770.4473</v>
      </c>
      <c r="D116" s="13"/>
      <c r="E116">
        <f t="shared" si="16"/>
        <v>51405.518437644496</v>
      </c>
      <c r="F116">
        <f t="shared" si="11"/>
        <v>51405.5</v>
      </c>
      <c r="G116" s="10">
        <f t="shared" si="20"/>
        <v>6.3115401135291904E-3</v>
      </c>
      <c r="J116">
        <f>G116</f>
        <v>6.3115401135291904E-3</v>
      </c>
      <c r="P116" s="55">
        <f t="shared" si="17"/>
        <v>1.15915288805922E-2</v>
      </c>
      <c r="Q116" s="2">
        <f t="shared" si="19"/>
        <v>33751.9473</v>
      </c>
      <c r="R116" s="55">
        <f t="shared" si="22"/>
        <v>2.7878281380311561E-5</v>
      </c>
      <c r="S116" s="155">
        <v>1</v>
      </c>
      <c r="T116">
        <f t="shared" si="18"/>
        <v>2.7878281380311561E-5</v>
      </c>
      <c r="V116">
        <f t="shared" si="23"/>
        <v>-5.2799887670630097E-3</v>
      </c>
      <c r="Y116" s="55"/>
      <c r="AB116" t="s">
        <v>32</v>
      </c>
      <c r="AC116">
        <v>16</v>
      </c>
      <c r="AE116" t="s">
        <v>67</v>
      </c>
      <c r="AG116" t="s">
        <v>39</v>
      </c>
    </row>
    <row r="117" spans="1:33" x14ac:dyDescent="0.2">
      <c r="A117" s="11" t="s">
        <v>61</v>
      </c>
      <c r="B117" s="12" t="s">
        <v>84</v>
      </c>
      <c r="C117" s="13">
        <v>49143.4</v>
      </c>
      <c r="D117" s="13">
        <v>8.0000000000000002E-3</v>
      </c>
      <c r="E117">
        <f t="shared" si="16"/>
        <v>52495.009936207913</v>
      </c>
      <c r="F117">
        <f t="shared" si="11"/>
        <v>52495</v>
      </c>
      <c r="G117" s="10">
        <f t="shared" si="20"/>
        <v>3.401344183657784E-3</v>
      </c>
      <c r="I117">
        <f>G117</f>
        <v>3.401344183657784E-3</v>
      </c>
      <c r="P117" s="55">
        <f t="shared" si="17"/>
        <v>1.1447186723115871E-2</v>
      </c>
      <c r="Q117" s="2">
        <f t="shared" si="19"/>
        <v>34124.9</v>
      </c>
      <c r="R117" s="55">
        <f t="shared" si="22"/>
        <v>6.4735582169753359E-5</v>
      </c>
      <c r="S117" s="103">
        <v>0.1</v>
      </c>
      <c r="T117">
        <f t="shared" si="18"/>
        <v>6.4735582169753366E-6</v>
      </c>
      <c r="V117">
        <f t="shared" si="23"/>
        <v>-8.0458425394580868E-3</v>
      </c>
      <c r="Y117" s="55"/>
      <c r="AB117" t="s">
        <v>32</v>
      </c>
      <c r="AC117">
        <v>11</v>
      </c>
      <c r="AE117" t="s">
        <v>67</v>
      </c>
      <c r="AG117" t="s">
        <v>39</v>
      </c>
    </row>
    <row r="118" spans="1:33" x14ac:dyDescent="0.2">
      <c r="A118" s="11" t="s">
        <v>61</v>
      </c>
      <c r="B118" s="12" t="s">
        <v>84</v>
      </c>
      <c r="C118" s="13">
        <v>49143.576000000001</v>
      </c>
      <c r="D118" s="13">
        <v>8.0000000000000002E-3</v>
      </c>
      <c r="E118">
        <f t="shared" si="16"/>
        <v>52495.524077823582</v>
      </c>
      <c r="F118">
        <f t="shared" si="11"/>
        <v>52495.5</v>
      </c>
      <c r="G118" s="10">
        <f t="shared" si="20"/>
        <v>8.2422757113818079E-3</v>
      </c>
      <c r="I118">
        <f>G118</f>
        <v>8.2422757113818079E-3</v>
      </c>
      <c r="P118" s="55">
        <f t="shared" si="17"/>
        <v>1.1447081813157678E-2</v>
      </c>
      <c r="Q118" s="2">
        <f t="shared" si="19"/>
        <v>34125.076000000001</v>
      </c>
      <c r="R118" s="55">
        <f t="shared" si="22"/>
        <v>1.0270782149979847E-5</v>
      </c>
      <c r="S118" s="103">
        <v>0.1</v>
      </c>
      <c r="T118">
        <f t="shared" si="18"/>
        <v>1.0270782149979848E-6</v>
      </c>
      <c r="V118">
        <f t="shared" si="23"/>
        <v>-3.20480610177587E-3</v>
      </c>
      <c r="Y118" s="55"/>
      <c r="AB118" t="s">
        <v>32</v>
      </c>
      <c r="AC118">
        <v>16</v>
      </c>
      <c r="AE118" t="s">
        <v>67</v>
      </c>
      <c r="AG118" t="s">
        <v>39</v>
      </c>
    </row>
    <row r="119" spans="1:33" x14ac:dyDescent="0.2">
      <c r="A119" s="11" t="s">
        <v>62</v>
      </c>
      <c r="B119" s="12" t="s">
        <v>84</v>
      </c>
      <c r="C119" s="13">
        <v>49398.600200000001</v>
      </c>
      <c r="D119" s="13"/>
      <c r="E119">
        <f t="shared" si="16"/>
        <v>53240.515863183857</v>
      </c>
      <c r="F119">
        <f t="shared" si="11"/>
        <v>53240.5</v>
      </c>
      <c r="G119" s="10">
        <f t="shared" si="20"/>
        <v>5.4302555436152034E-3</v>
      </c>
      <c r="J119">
        <f>G119</f>
        <v>5.4302555436152034E-3</v>
      </c>
      <c r="P119" s="55">
        <f t="shared" si="17"/>
        <v>1.1251360703293689E-2</v>
      </c>
      <c r="Q119" s="2">
        <f t="shared" si="19"/>
        <v>34380.100200000001</v>
      </c>
      <c r="R119" s="55">
        <f t="shared" si="22"/>
        <v>3.3885265280035486E-5</v>
      </c>
      <c r="S119" s="155">
        <v>1</v>
      </c>
      <c r="T119">
        <f t="shared" si="18"/>
        <v>3.3885265280035486E-5</v>
      </c>
      <c r="V119">
        <f t="shared" si="23"/>
        <v>-5.8211051596784857E-3</v>
      </c>
      <c r="Y119" s="55"/>
      <c r="AB119" t="s">
        <v>32</v>
      </c>
      <c r="AC119">
        <v>19</v>
      </c>
      <c r="AE119" t="s">
        <v>37</v>
      </c>
      <c r="AG119" t="s">
        <v>39</v>
      </c>
    </row>
    <row r="120" spans="1:33" x14ac:dyDescent="0.2">
      <c r="A120" s="11" t="s">
        <v>63</v>
      </c>
      <c r="B120" s="12" t="s">
        <v>84</v>
      </c>
      <c r="C120" s="13">
        <v>49423.597000000002</v>
      </c>
      <c r="D120" s="13"/>
      <c r="E120">
        <f t="shared" si="16"/>
        <v>53313.537994653321</v>
      </c>
      <c r="F120">
        <f t="shared" si="11"/>
        <v>53313.5</v>
      </c>
      <c r="G120" s="10">
        <f t="shared" si="20"/>
        <v>1.3006258937821258E-2</v>
      </c>
      <c r="I120">
        <f>G120</f>
        <v>1.3006258937821258E-2</v>
      </c>
      <c r="P120" s="55">
        <f t="shared" si="17"/>
        <v>1.1227945972757558E-2</v>
      </c>
      <c r="Q120" s="2">
        <f t="shared" si="19"/>
        <v>34405.097000000002</v>
      </c>
      <c r="R120" s="55">
        <f t="shared" si="22"/>
        <v>3.1623970017136473E-6</v>
      </c>
      <c r="S120" s="103">
        <v>0.1</v>
      </c>
      <c r="T120">
        <f t="shared" si="18"/>
        <v>3.1623970017136477E-7</v>
      </c>
      <c r="V120">
        <f t="shared" si="23"/>
        <v>1.7783129650636997E-3</v>
      </c>
      <c r="Y120" s="55"/>
      <c r="AB120" t="s">
        <v>32</v>
      </c>
      <c r="AC120">
        <v>19</v>
      </c>
      <c r="AE120" t="s">
        <v>67</v>
      </c>
      <c r="AG120" t="s">
        <v>39</v>
      </c>
    </row>
    <row r="121" spans="1:33" x14ac:dyDescent="0.2">
      <c r="A121" s="11" t="s">
        <v>62</v>
      </c>
      <c r="B121" s="12"/>
      <c r="C121" s="13">
        <v>49474.425600000002</v>
      </c>
      <c r="D121" s="13"/>
      <c r="E121">
        <f t="shared" si="16"/>
        <v>53462.021509007507</v>
      </c>
      <c r="F121">
        <f t="shared" si="11"/>
        <v>53462</v>
      </c>
      <c r="G121" s="10">
        <f t="shared" si="20"/>
        <v>7.3629233811516315E-3</v>
      </c>
      <c r="J121">
        <f>G121</f>
        <v>7.3629233811516315E-3</v>
      </c>
      <c r="P121" s="55">
        <f t="shared" si="17"/>
        <v>1.1177980907426499E-2</v>
      </c>
      <c r="Q121" s="2">
        <f t="shared" si="19"/>
        <v>34455.925600000002</v>
      </c>
      <c r="R121" s="55">
        <f t="shared" si="22"/>
        <v>1.4554663928786513E-5</v>
      </c>
      <c r="S121" s="155">
        <v>1</v>
      </c>
      <c r="T121">
        <f t="shared" si="18"/>
        <v>1.4554663928786513E-5</v>
      </c>
      <c r="V121">
        <f t="shared" si="23"/>
        <v>-3.8150575262748676E-3</v>
      </c>
      <c r="Y121" s="55"/>
      <c r="AB121" t="s">
        <v>64</v>
      </c>
      <c r="AG121" t="s">
        <v>34</v>
      </c>
    </row>
    <row r="122" spans="1:33" x14ac:dyDescent="0.2">
      <c r="A122" s="11" t="s">
        <v>62</v>
      </c>
      <c r="B122" s="12"/>
      <c r="C122" s="13">
        <v>49474.425799999997</v>
      </c>
      <c r="D122" s="13"/>
      <c r="E122">
        <f t="shared" si="16"/>
        <v>53462.022093259329</v>
      </c>
      <c r="F122">
        <f t="shared" si="11"/>
        <v>53462</v>
      </c>
      <c r="G122" s="10">
        <f t="shared" si="20"/>
        <v>7.5629233760992065E-3</v>
      </c>
      <c r="J122">
        <f>G122</f>
        <v>7.5629233760992065E-3</v>
      </c>
      <c r="P122" s="55">
        <f t="shared" si="17"/>
        <v>1.1177980907426499E-2</v>
      </c>
      <c r="Q122" s="2">
        <f t="shared" si="19"/>
        <v>34455.925799999997</v>
      </c>
      <c r="R122" s="55">
        <f t="shared" si="22"/>
        <v>1.3068640954806179E-5</v>
      </c>
      <c r="S122" s="155">
        <v>1</v>
      </c>
      <c r="T122">
        <f t="shared" si="18"/>
        <v>1.3068640954806179E-5</v>
      </c>
      <c r="V122">
        <f t="shared" si="23"/>
        <v>-3.6150575313272926E-3</v>
      </c>
      <c r="Y122" s="55"/>
      <c r="AB122" t="s">
        <v>64</v>
      </c>
      <c r="AG122" t="s">
        <v>34</v>
      </c>
    </row>
    <row r="123" spans="1:33" x14ac:dyDescent="0.2">
      <c r="A123" s="11" t="s">
        <v>38</v>
      </c>
      <c r="B123" s="12"/>
      <c r="C123" s="13">
        <v>49485.721899999997</v>
      </c>
      <c r="D123" s="13">
        <v>4.0000000000000002E-4</v>
      </c>
      <c r="E123">
        <f t="shared" si="16"/>
        <v>53495.020929081998</v>
      </c>
      <c r="F123">
        <f t="shared" si="11"/>
        <v>53495</v>
      </c>
      <c r="G123" s="10">
        <f t="shared" si="20"/>
        <v>7.1644043564447202E-3</v>
      </c>
      <c r="I123">
        <f>G123</f>
        <v>7.1644043564447202E-3</v>
      </c>
      <c r="P123" s="55">
        <f t="shared" si="17"/>
        <v>1.116645260649618E-2</v>
      </c>
      <c r="Q123" s="2">
        <f t="shared" si="19"/>
        <v>34467.221899999997</v>
      </c>
      <c r="R123" s="55">
        <f t="shared" si="22"/>
        <v>1.6016390195739953E-5</v>
      </c>
      <c r="S123" s="103">
        <v>0.1</v>
      </c>
      <c r="T123">
        <f t="shared" si="18"/>
        <v>1.6016390195739955E-6</v>
      </c>
      <c r="V123">
        <f t="shared" si="23"/>
        <v>-4.0020482500514598E-3</v>
      </c>
      <c r="Y123" s="55"/>
      <c r="AB123" t="s">
        <v>64</v>
      </c>
      <c r="AC123">
        <v>40</v>
      </c>
      <c r="AE123" t="s">
        <v>65</v>
      </c>
      <c r="AG123" t="s">
        <v>39</v>
      </c>
    </row>
    <row r="124" spans="1:33" x14ac:dyDescent="0.2">
      <c r="A124" s="11" t="s">
        <v>66</v>
      </c>
      <c r="B124" s="12"/>
      <c r="C124" s="13">
        <v>49786.445800000001</v>
      </c>
      <c r="D124" s="13"/>
      <c r="E124">
        <f t="shared" si="16"/>
        <v>54373.513382588404</v>
      </c>
      <c r="F124">
        <f t="shared" si="11"/>
        <v>54373.5</v>
      </c>
      <c r="G124" s="10">
        <f t="shared" si="20"/>
        <v>4.5811027302988805E-3</v>
      </c>
      <c r="J124">
        <f>G124</f>
        <v>4.5811027302988805E-3</v>
      </c>
      <c r="P124" s="55">
        <f t="shared" si="17"/>
        <v>1.080274211459184E-2</v>
      </c>
      <c r="Q124" s="2">
        <f t="shared" si="19"/>
        <v>34767.945800000001</v>
      </c>
      <c r="R124" s="55">
        <f t="shared" si="22"/>
        <v>3.8708796628185275E-5</v>
      </c>
      <c r="S124" s="155">
        <v>1</v>
      </c>
      <c r="T124">
        <f t="shared" si="18"/>
        <v>3.8708796628185275E-5</v>
      </c>
      <c r="V124">
        <f t="shared" si="23"/>
        <v>-6.2216393842929596E-3</v>
      </c>
      <c r="Y124" s="55"/>
      <c r="AB124" t="s">
        <v>32</v>
      </c>
      <c r="AC124">
        <v>10</v>
      </c>
      <c r="AE124" t="s">
        <v>67</v>
      </c>
      <c r="AG124" t="s">
        <v>39</v>
      </c>
    </row>
    <row r="125" spans="1:33" x14ac:dyDescent="0.2">
      <c r="A125" s="11" t="s">
        <v>66</v>
      </c>
      <c r="B125" s="12"/>
      <c r="C125" s="13">
        <v>49786.445800000001</v>
      </c>
      <c r="D125" s="13" t="s">
        <v>18</v>
      </c>
      <c r="E125">
        <f t="shared" si="16"/>
        <v>54373.513382588404</v>
      </c>
      <c r="F125">
        <f t="shared" si="11"/>
        <v>54373.5</v>
      </c>
      <c r="G125" s="10">
        <f t="shared" si="20"/>
        <v>4.5811027302988805E-3</v>
      </c>
      <c r="J125">
        <f>G125</f>
        <v>4.5811027302988805E-3</v>
      </c>
      <c r="P125" s="55">
        <f t="shared" si="17"/>
        <v>1.080274211459184E-2</v>
      </c>
      <c r="Q125" s="2">
        <f t="shared" si="19"/>
        <v>34767.945800000001</v>
      </c>
      <c r="R125" s="55">
        <f t="shared" si="22"/>
        <v>3.8708796628185275E-5</v>
      </c>
      <c r="S125" s="155">
        <v>1</v>
      </c>
      <c r="T125">
        <f t="shared" si="18"/>
        <v>3.8708796628185275E-5</v>
      </c>
      <c r="V125">
        <f t="shared" si="23"/>
        <v>-6.2216393842929596E-3</v>
      </c>
      <c r="Y125" s="55"/>
      <c r="AB125" t="s">
        <v>32</v>
      </c>
      <c r="AC125">
        <v>14</v>
      </c>
      <c r="AE125" t="s">
        <v>67</v>
      </c>
      <c r="AG125" t="s">
        <v>39</v>
      </c>
    </row>
    <row r="126" spans="1:33" x14ac:dyDescent="0.2">
      <c r="A126" s="11" t="s">
        <v>38</v>
      </c>
      <c r="B126" s="12"/>
      <c r="C126" s="13">
        <v>49801.67</v>
      </c>
      <c r="D126" s="13"/>
      <c r="E126">
        <f t="shared" si="16"/>
        <v>54417.987216595844</v>
      </c>
      <c r="F126">
        <f t="shared" ref="F126:F189" si="25">ROUND(2*E126,0)/2</f>
        <v>54418</v>
      </c>
      <c r="G126" s="10">
        <f t="shared" si="20"/>
        <v>-4.3759910913649946E-3</v>
      </c>
      <c r="I126">
        <f>G126</f>
        <v>-4.3759910913649946E-3</v>
      </c>
      <c r="P126" s="55">
        <f t="shared" si="17"/>
        <v>1.0781404380995008E-2</v>
      </c>
      <c r="Q126" s="2">
        <f t="shared" si="19"/>
        <v>34783.17</v>
      </c>
      <c r="R126" s="55">
        <f t="shared" si="22"/>
        <v>2.297466375055195E-4</v>
      </c>
      <c r="S126" s="103">
        <v>0.1</v>
      </c>
      <c r="T126">
        <f t="shared" si="18"/>
        <v>2.2974663750551952E-5</v>
      </c>
      <c r="V126">
        <f t="shared" si="23"/>
        <v>-1.5157395472360002E-2</v>
      </c>
      <c r="Y126" s="55"/>
      <c r="AB126" t="s">
        <v>64</v>
      </c>
      <c r="AG126" t="s">
        <v>34</v>
      </c>
    </row>
    <row r="127" spans="1:33" x14ac:dyDescent="0.2">
      <c r="A127" s="11" t="s">
        <v>38</v>
      </c>
      <c r="B127" s="12"/>
      <c r="C127" s="13">
        <v>49812.637999999999</v>
      </c>
      <c r="D127" s="13"/>
      <c r="E127">
        <f t="shared" si="16"/>
        <v>54450.027587281576</v>
      </c>
      <c r="F127">
        <f t="shared" si="25"/>
        <v>54450</v>
      </c>
      <c r="G127" s="10">
        <f t="shared" si="20"/>
        <v>9.4436268336721696E-3</v>
      </c>
      <c r="I127">
        <f>G127</f>
        <v>9.4436268336721696E-3</v>
      </c>
      <c r="P127" s="55">
        <f t="shared" si="17"/>
        <v>1.0765886707985922E-2</v>
      </c>
      <c r="Q127" s="2">
        <f t="shared" si="19"/>
        <v>34794.137999999999</v>
      </c>
      <c r="R127" s="55">
        <f t="shared" si="22"/>
        <v>1.7483711752202207E-6</v>
      </c>
      <c r="S127" s="103">
        <v>0.1</v>
      </c>
      <c r="T127">
        <f t="shared" si="18"/>
        <v>1.7483711752202208E-7</v>
      </c>
      <c r="V127">
        <f t="shared" si="23"/>
        <v>-1.3222598743137526E-3</v>
      </c>
      <c r="Y127" s="55"/>
    </row>
    <row r="128" spans="1:33" x14ac:dyDescent="0.2">
      <c r="A128" s="11" t="s">
        <v>38</v>
      </c>
      <c r="B128" s="12"/>
      <c r="C128" s="13">
        <v>49840.72</v>
      </c>
      <c r="D128" s="13"/>
      <c r="E128">
        <f t="shared" si="16"/>
        <v>54532.062387573031</v>
      </c>
      <c r="F128">
        <f t="shared" si="25"/>
        <v>54532</v>
      </c>
      <c r="G128" s="10">
        <f t="shared" si="20"/>
        <v>2.1356397766794544E-2</v>
      </c>
      <c r="I128">
        <f>G128</f>
        <v>2.1356397766794544E-2</v>
      </c>
      <c r="P128" s="55">
        <f t="shared" si="17"/>
        <v>1.0725459433337331E-2</v>
      </c>
      <c r="Q128" s="2">
        <f t="shared" si="19"/>
        <v>34822.22</v>
      </c>
      <c r="R128" s="55">
        <f t="shared" si="22"/>
        <v>1.1301684984977001E-4</v>
      </c>
      <c r="S128" s="103">
        <v>0.1</v>
      </c>
      <c r="T128">
        <f t="shared" si="18"/>
        <v>1.1301684984977003E-5</v>
      </c>
      <c r="V128">
        <f t="shared" si="23"/>
        <v>1.0630938333457213E-2</v>
      </c>
      <c r="Y128" s="55"/>
      <c r="AB128" t="s">
        <v>64</v>
      </c>
      <c r="AE128" t="s">
        <v>70</v>
      </c>
      <c r="AG128" t="s">
        <v>34</v>
      </c>
    </row>
    <row r="129" spans="1:37" x14ac:dyDescent="0.2">
      <c r="A129" s="11" t="s">
        <v>38</v>
      </c>
      <c r="B129" s="12"/>
      <c r="C129" s="13">
        <v>49858.822999999997</v>
      </c>
      <c r="D129" s="13"/>
      <c r="E129">
        <f t="shared" si="16"/>
        <v>54584.945942507715</v>
      </c>
      <c r="F129">
        <f t="shared" si="25"/>
        <v>54585</v>
      </c>
      <c r="G129" s="10">
        <f t="shared" si="20"/>
        <v>-1.8504860046959948E-2</v>
      </c>
      <c r="I129">
        <f>G129</f>
        <v>-1.8504860046959948E-2</v>
      </c>
      <c r="P129" s="55">
        <f t="shared" si="17"/>
        <v>1.0698821964553823E-2</v>
      </c>
      <c r="Q129" s="2">
        <f t="shared" si="19"/>
        <v>34840.322999999997</v>
      </c>
      <c r="R129" s="55">
        <f t="shared" si="22"/>
        <v>8.5285504302961299E-4</v>
      </c>
      <c r="S129" s="103">
        <v>0.1</v>
      </c>
      <c r="T129">
        <f t="shared" si="18"/>
        <v>8.528550430296131E-5</v>
      </c>
      <c r="V129">
        <f t="shared" si="23"/>
        <v>-2.9203682011513771E-2</v>
      </c>
      <c r="Y129" s="55"/>
      <c r="AB129" t="s">
        <v>64</v>
      </c>
      <c r="AE129" t="s">
        <v>70</v>
      </c>
      <c r="AG129" t="s">
        <v>34</v>
      </c>
    </row>
    <row r="130" spans="1:37" s="103" customFormat="1" x14ac:dyDescent="0.2">
      <c r="A130" s="11" t="s">
        <v>38</v>
      </c>
      <c r="B130" s="12"/>
      <c r="C130" s="13">
        <v>49867.748</v>
      </c>
      <c r="D130" s="13"/>
      <c r="E130">
        <f t="shared" si="16"/>
        <v>54611.018180688807</v>
      </c>
      <c r="F130">
        <f t="shared" si="25"/>
        <v>54611</v>
      </c>
      <c r="G130" s="10">
        <f t="shared" si="20"/>
        <v>6.2235795194283128E-3</v>
      </c>
      <c r="H130"/>
      <c r="I130">
        <f>G130</f>
        <v>6.2235795194283128E-3</v>
      </c>
      <c r="J130"/>
      <c r="K130"/>
      <c r="L130"/>
      <c r="M130"/>
      <c r="N130"/>
      <c r="O130"/>
      <c r="P130" s="55">
        <f t="shared" si="17"/>
        <v>1.0685608796404761E-2</v>
      </c>
      <c r="Q130" s="2">
        <f t="shared" si="19"/>
        <v>34849.248</v>
      </c>
      <c r="R130" s="55">
        <f t="shared" si="22"/>
        <v>1.9909705268594965E-5</v>
      </c>
      <c r="S130" s="103">
        <v>0.1</v>
      </c>
      <c r="T130">
        <f t="shared" si="18"/>
        <v>1.9909705268594967E-6</v>
      </c>
      <c r="U130" s="159"/>
      <c r="V130">
        <f t="shared" si="23"/>
        <v>-4.462029276976448E-3</v>
      </c>
      <c r="W130"/>
      <c r="Y130" s="55"/>
      <c r="AB130" s="103">
        <v>-11759</v>
      </c>
      <c r="AC130" s="103">
        <v>6.8300000000000001E-3</v>
      </c>
      <c r="AD130" s="103">
        <v>-2.65E-3</v>
      </c>
    </row>
    <row r="131" spans="1:37" x14ac:dyDescent="0.2">
      <c r="A131" s="11" t="s">
        <v>68</v>
      </c>
      <c r="B131" s="12"/>
      <c r="C131" s="13">
        <v>50086.659299999999</v>
      </c>
      <c r="D131" s="13"/>
      <c r="E131">
        <f t="shared" si="16"/>
        <v>55250.514825409344</v>
      </c>
      <c r="F131">
        <f t="shared" si="25"/>
        <v>55250.5</v>
      </c>
      <c r="G131" s="10">
        <f t="shared" ref="G131:G162" si="26">+C131-(C$7+F131*C$8)</f>
        <v>5.0750065056490712E-3</v>
      </c>
      <c r="J131">
        <f>G131</f>
        <v>5.0750065056490712E-3</v>
      </c>
      <c r="K131" s="103"/>
      <c r="P131" s="55">
        <f t="shared" si="17"/>
        <v>1.0330420402704321E-2</v>
      </c>
      <c r="Q131" s="2">
        <f t="shared" si="19"/>
        <v>35068.159299999999</v>
      </c>
      <c r="R131" s="55">
        <f t="shared" ref="R131:R162" si="27">+(P131-G131)^2</f>
        <v>2.7619375229361448E-5</v>
      </c>
      <c r="S131" s="155">
        <v>1</v>
      </c>
      <c r="T131">
        <f t="shared" si="18"/>
        <v>2.7619375229361448E-5</v>
      </c>
      <c r="V131">
        <f t="shared" ref="V131:V162" si="28">+G131-P131</f>
        <v>-5.25541389705525E-3</v>
      </c>
      <c r="W131" s="103"/>
      <c r="Y131" s="55"/>
    </row>
    <row r="132" spans="1:37" ht="13.5" thickBot="1" x14ac:dyDescent="0.25">
      <c r="A132" s="11" t="s">
        <v>68</v>
      </c>
      <c r="B132" s="12"/>
      <c r="C132" s="13">
        <v>50204.418299999998</v>
      </c>
      <c r="D132" s="13"/>
      <c r="E132">
        <f t="shared" si="16"/>
        <v>55594.519385181477</v>
      </c>
      <c r="F132" s="95">
        <f t="shared" si="25"/>
        <v>55594.5</v>
      </c>
      <c r="G132" s="157">
        <f t="shared" si="26"/>
        <v>6.6358992116875015E-3</v>
      </c>
      <c r="J132">
        <f>G132</f>
        <v>6.6358992116875015E-3</v>
      </c>
      <c r="P132" s="55">
        <f t="shared" si="17"/>
        <v>1.0115353395222709E-2</v>
      </c>
      <c r="Q132" s="2">
        <f t="shared" si="19"/>
        <v>35185.918299999998</v>
      </c>
      <c r="R132" s="55">
        <f t="shared" si="27"/>
        <v>1.2106601415320659E-5</v>
      </c>
      <c r="S132" s="155">
        <v>1</v>
      </c>
      <c r="T132">
        <f t="shared" si="18"/>
        <v>1.2106601415320659E-5</v>
      </c>
      <c r="V132">
        <f t="shared" si="28"/>
        <v>-3.4794541835352077E-3</v>
      </c>
      <c r="Y132" s="55"/>
    </row>
    <row r="133" spans="1:37" s="103" customFormat="1" x14ac:dyDescent="0.2">
      <c r="A133" s="11" t="s">
        <v>38</v>
      </c>
      <c r="B133" s="12" t="s">
        <v>84</v>
      </c>
      <c r="C133" s="13">
        <v>50217.7644</v>
      </c>
      <c r="D133" s="13">
        <v>4.0000000000000002E-4</v>
      </c>
      <c r="E133">
        <f t="shared" si="16"/>
        <v>55633.506802323056</v>
      </c>
      <c r="F133">
        <f t="shared" si="25"/>
        <v>55633.5</v>
      </c>
      <c r="G133" s="10">
        <f t="shared" si="26"/>
        <v>2.3285585557459854E-3</v>
      </c>
      <c r="H133"/>
      <c r="I133">
        <f>G133</f>
        <v>2.3285585557459854E-3</v>
      </c>
      <c r="J133"/>
      <c r="K133"/>
      <c r="L133"/>
      <c r="M133"/>
      <c r="N133"/>
      <c r="O133"/>
      <c r="P133" s="55">
        <f t="shared" si="17"/>
        <v>1.0089911023147408E-2</v>
      </c>
      <c r="Q133" s="2">
        <f t="shared" si="19"/>
        <v>35199.2644</v>
      </c>
      <c r="R133" s="55">
        <f t="shared" si="27"/>
        <v>6.0238592123238145E-5</v>
      </c>
      <c r="S133" s="103">
        <v>0.1</v>
      </c>
      <c r="T133">
        <f t="shared" si="18"/>
        <v>6.0238592123238147E-6</v>
      </c>
      <c r="U133" s="159"/>
      <c r="V133">
        <f t="shared" si="28"/>
        <v>-7.7613524674014223E-3</v>
      </c>
      <c r="W133"/>
      <c r="Y133" s="55"/>
      <c r="AB133" s="103">
        <v>-9642</v>
      </c>
      <c r="AC133" s="103">
        <v>1.056E-2</v>
      </c>
      <c r="AD133" s="103">
        <v>1.98E-3</v>
      </c>
    </row>
    <row r="134" spans="1:37" x14ac:dyDescent="0.2">
      <c r="A134" s="11" t="s">
        <v>38</v>
      </c>
      <c r="B134" s="12" t="s">
        <v>84</v>
      </c>
      <c r="C134" s="13">
        <v>50225.648999999998</v>
      </c>
      <c r="D134" s="13"/>
      <c r="E134">
        <f t="shared" si="16"/>
        <v>55656.539762453314</v>
      </c>
      <c r="F134">
        <f t="shared" si="25"/>
        <v>55656.5</v>
      </c>
      <c r="G134" s="10">
        <f t="shared" si="26"/>
        <v>1.3611408932774793E-2</v>
      </c>
      <c r="I134">
        <f>G134</f>
        <v>1.3611408932774793E-2</v>
      </c>
      <c r="P134" s="55">
        <f t="shared" si="17"/>
        <v>1.0074805373071483E-2</v>
      </c>
      <c r="Q134" s="2">
        <f t="shared" si="19"/>
        <v>35207.148999999998</v>
      </c>
      <c r="R134" s="55">
        <f t="shared" si="27"/>
        <v>1.2507564738506129E-5</v>
      </c>
      <c r="S134" s="103">
        <v>0.1</v>
      </c>
      <c r="T134">
        <f t="shared" si="18"/>
        <v>1.2507564738506131E-6</v>
      </c>
      <c r="V134">
        <f t="shared" si="28"/>
        <v>3.5366035597033108E-3</v>
      </c>
      <c r="Y134" s="55"/>
      <c r="AB134" t="s">
        <v>210</v>
      </c>
      <c r="AH134" s="96" t="s">
        <v>203</v>
      </c>
      <c r="AI134" s="96" t="s">
        <v>159</v>
      </c>
      <c r="AJ134" s="97" t="s">
        <v>31</v>
      </c>
      <c r="AK134" s="96" t="s">
        <v>204</v>
      </c>
    </row>
    <row r="135" spans="1:37" s="103" customFormat="1" x14ac:dyDescent="0.2">
      <c r="A135" s="11" t="s">
        <v>38</v>
      </c>
      <c r="B135" s="12" t="s">
        <v>84</v>
      </c>
      <c r="C135" s="13">
        <v>50226.678</v>
      </c>
      <c r="D135" s="13"/>
      <c r="E135">
        <f t="shared" si="16"/>
        <v>55659.545738149493</v>
      </c>
      <c r="F135">
        <f t="shared" si="25"/>
        <v>55659.5</v>
      </c>
      <c r="G135" s="10">
        <f t="shared" si="26"/>
        <v>1.5656998119084165E-2</v>
      </c>
      <c r="H135"/>
      <c r="I135">
        <f>G135</f>
        <v>1.5656998119084165E-2</v>
      </c>
      <c r="J135"/>
      <c r="K135"/>
      <c r="L135"/>
      <c r="M135"/>
      <c r="N135"/>
      <c r="O135"/>
      <c r="P135" s="55">
        <f t="shared" si="17"/>
        <v>1.0072829536812988E-2</v>
      </c>
      <c r="Q135" s="2">
        <f t="shared" si="19"/>
        <v>35208.178</v>
      </c>
      <c r="R135" s="55">
        <f t="shared" si="27"/>
        <v>3.1182938755224476E-5</v>
      </c>
      <c r="S135" s="103">
        <v>0.1</v>
      </c>
      <c r="T135">
        <f t="shared" si="18"/>
        <v>3.1182938755224476E-6</v>
      </c>
      <c r="U135" s="159"/>
      <c r="V135">
        <f t="shared" si="28"/>
        <v>5.5841685822711762E-3</v>
      </c>
      <c r="W135"/>
      <c r="Y135" s="55"/>
      <c r="AB135" s="103">
        <v>-9503</v>
      </c>
      <c r="AC135" s="103">
        <v>1.055E-2</v>
      </c>
      <c r="AD135" s="103">
        <v>2.0899999999999998E-3</v>
      </c>
    </row>
    <row r="136" spans="1:37" x14ac:dyDescent="0.2">
      <c r="A136" s="11" t="s">
        <v>69</v>
      </c>
      <c r="B136" s="12"/>
      <c r="C136" s="13">
        <v>50456.7071</v>
      </c>
      <c r="D136" s="13">
        <v>4.0000000000000002E-4</v>
      </c>
      <c r="E136">
        <f t="shared" si="16"/>
        <v>56331.520358180911</v>
      </c>
      <c r="F136">
        <f t="shared" si="25"/>
        <v>56331.5</v>
      </c>
      <c r="G136" s="10">
        <f t="shared" si="26"/>
        <v>6.9689745578216389E-3</v>
      </c>
      <c r="J136">
        <f>G136</f>
        <v>6.9689745578216389E-3</v>
      </c>
      <c r="P136" s="55">
        <f t="shared" si="17"/>
        <v>9.5980594422923615E-3</v>
      </c>
      <c r="Q136" s="2">
        <f t="shared" si="19"/>
        <v>35438.2071</v>
      </c>
      <c r="R136" s="55">
        <f t="shared" si="27"/>
        <v>6.9120873297524333E-6</v>
      </c>
      <c r="S136" s="155">
        <v>1</v>
      </c>
      <c r="T136">
        <f t="shared" si="18"/>
        <v>6.9120873297524333E-6</v>
      </c>
      <c r="V136">
        <f t="shared" si="28"/>
        <v>-2.6290848844707226E-3</v>
      </c>
      <c r="Y136" s="55"/>
      <c r="AB136" t="s">
        <v>210</v>
      </c>
      <c r="AH136" s="96" t="s">
        <v>203</v>
      </c>
      <c r="AI136" s="96" t="s">
        <v>159</v>
      </c>
      <c r="AJ136" s="97" t="s">
        <v>117</v>
      </c>
      <c r="AK136" s="96" t="s">
        <v>204</v>
      </c>
    </row>
    <row r="137" spans="1:37" x14ac:dyDescent="0.2">
      <c r="A137" s="11" t="s">
        <v>79</v>
      </c>
      <c r="B137" s="12"/>
      <c r="C137" s="13">
        <v>50456.7071</v>
      </c>
      <c r="D137" s="13">
        <v>4.0000000000000002E-4</v>
      </c>
      <c r="E137">
        <f t="shared" si="16"/>
        <v>56331.520358180911</v>
      </c>
      <c r="F137">
        <f t="shared" si="25"/>
        <v>56331.5</v>
      </c>
      <c r="G137" s="10">
        <f t="shared" si="26"/>
        <v>6.9689745578216389E-3</v>
      </c>
      <c r="J137">
        <f>G137</f>
        <v>6.9689745578216389E-3</v>
      </c>
      <c r="P137" s="55">
        <f t="shared" si="17"/>
        <v>9.5980594422923615E-3</v>
      </c>
      <c r="Q137" s="2">
        <f t="shared" si="19"/>
        <v>35438.2071</v>
      </c>
      <c r="R137" s="55">
        <f t="shared" si="27"/>
        <v>6.9120873297524333E-6</v>
      </c>
      <c r="S137" s="155">
        <v>1</v>
      </c>
      <c r="T137">
        <f t="shared" si="18"/>
        <v>6.9120873297524333E-6</v>
      </c>
      <c r="V137">
        <f t="shared" si="28"/>
        <v>-2.6290848844707226E-3</v>
      </c>
      <c r="Y137" s="55"/>
    </row>
    <row r="138" spans="1:37" s="103" customFormat="1" x14ac:dyDescent="0.2">
      <c r="A138" s="11" t="s">
        <v>71</v>
      </c>
      <c r="B138" s="12"/>
      <c r="C138" s="13">
        <v>50584.392999999996</v>
      </c>
      <c r="D138" s="13">
        <v>5.0000000000000001E-4</v>
      </c>
      <c r="E138">
        <f t="shared" si="16"/>
        <v>56704.523965706518</v>
      </c>
      <c r="F138">
        <f t="shared" si="25"/>
        <v>56704.5</v>
      </c>
      <c r="G138" s="10">
        <f t="shared" si="26"/>
        <v>8.2038960099453107E-3</v>
      </c>
      <c r="H138"/>
      <c r="I138"/>
      <c r="J138">
        <f>G138</f>
        <v>8.2038960099453107E-3</v>
      </c>
      <c r="K138"/>
      <c r="L138"/>
      <c r="M138"/>
      <c r="N138"/>
      <c r="O138"/>
      <c r="P138" s="55">
        <f t="shared" si="17"/>
        <v>9.3068786606030629E-3</v>
      </c>
      <c r="Q138" s="2">
        <f t="shared" si="19"/>
        <v>35565.892999999996</v>
      </c>
      <c r="R138" s="55">
        <f t="shared" si="27"/>
        <v>1.2165707276520012E-6</v>
      </c>
      <c r="S138" s="155">
        <v>1</v>
      </c>
      <c r="T138">
        <f t="shared" si="18"/>
        <v>1.2165707276520012E-6</v>
      </c>
      <c r="U138" s="159"/>
      <c r="V138">
        <f t="shared" si="28"/>
        <v>-1.1029826506577523E-3</v>
      </c>
      <c r="W138"/>
      <c r="Y138" s="55"/>
      <c r="AB138" s="103">
        <v>-5510.5</v>
      </c>
      <c r="AC138" s="103">
        <v>8.1899999999999994E-3</v>
      </c>
      <c r="AD138" s="103">
        <v>4.28E-3</v>
      </c>
    </row>
    <row r="139" spans="1:37" s="103" customFormat="1" x14ac:dyDescent="0.2">
      <c r="A139" s="92" t="s">
        <v>653</v>
      </c>
      <c r="B139" s="23" t="s">
        <v>84</v>
      </c>
      <c r="C139" s="92">
        <v>50921.739000000001</v>
      </c>
      <c r="D139" s="11"/>
      <c r="E139">
        <f t="shared" si="16"/>
        <v>57689.999065027099</v>
      </c>
      <c r="F139">
        <f t="shared" si="25"/>
        <v>57690</v>
      </c>
      <c r="G139" s="10">
        <f t="shared" si="26"/>
        <v>-3.2005818502511829E-4</v>
      </c>
      <c r="H139"/>
      <c r="I139">
        <f>G139</f>
        <v>-3.2005818502511829E-4</v>
      </c>
      <c r="J139"/>
      <c r="K139"/>
      <c r="L139"/>
      <c r="M139"/>
      <c r="N139"/>
      <c r="O139"/>
      <c r="P139" s="55">
        <f t="shared" si="17"/>
        <v>8.4425649442570472E-3</v>
      </c>
      <c r="Q139" s="2">
        <f t="shared" si="19"/>
        <v>35903.239000000001</v>
      </c>
      <c r="R139" s="55">
        <f t="shared" si="27"/>
        <v>7.6783564105830773E-5</v>
      </c>
      <c r="S139" s="103">
        <v>0.1</v>
      </c>
      <c r="T139">
        <f t="shared" si="18"/>
        <v>7.6783564105830773E-6</v>
      </c>
      <c r="U139" s="159"/>
      <c r="V139">
        <f t="shared" si="28"/>
        <v>-8.7626231292821655E-3</v>
      </c>
      <c r="Y139" s="55"/>
      <c r="AB139" s="103">
        <v>-5490</v>
      </c>
      <c r="AC139" s="103">
        <v>7.77E-3</v>
      </c>
      <c r="AD139" s="103">
        <v>3.8899999999999998E-3</v>
      </c>
    </row>
    <row r="140" spans="1:37" x14ac:dyDescent="0.2">
      <c r="A140" s="11" t="s">
        <v>72</v>
      </c>
      <c r="B140" s="12"/>
      <c r="C140" s="13">
        <v>50953.408799999997</v>
      </c>
      <c r="D140" s="13">
        <v>2.9999999999999997E-4</v>
      </c>
      <c r="E140">
        <f t="shared" si="16"/>
        <v>57782.514759004378</v>
      </c>
      <c r="F140">
        <f t="shared" si="25"/>
        <v>57782.5</v>
      </c>
      <c r="G140" s="10">
        <f t="shared" si="26"/>
        <v>5.0522748861112632E-3</v>
      </c>
      <c r="J140">
        <f>G140</f>
        <v>5.0522748861112632E-3</v>
      </c>
      <c r="P140" s="55">
        <f t="shared" si="17"/>
        <v>8.3543648612692811E-3</v>
      </c>
      <c r="Q140" s="2">
        <f t="shared" si="19"/>
        <v>35934.908799999997</v>
      </c>
      <c r="R140" s="55">
        <f t="shared" si="27"/>
        <v>1.090379820403908E-5</v>
      </c>
      <c r="S140" s="155">
        <v>1</v>
      </c>
      <c r="T140">
        <f t="shared" si="18"/>
        <v>1.090379820403908E-5</v>
      </c>
      <c r="V140">
        <f t="shared" si="28"/>
        <v>-3.3020899751580179E-3</v>
      </c>
      <c r="Y140" s="55"/>
    </row>
    <row r="141" spans="1:37" s="103" customFormat="1" x14ac:dyDescent="0.2">
      <c r="A141" s="11" t="s">
        <v>242</v>
      </c>
      <c r="B141" s="12" t="s">
        <v>83</v>
      </c>
      <c r="C141" s="13">
        <v>51274.845000000001</v>
      </c>
      <c r="D141" s="13" t="s">
        <v>203</v>
      </c>
      <c r="E141">
        <f t="shared" si="16"/>
        <v>58721.513209023731</v>
      </c>
      <c r="F141">
        <f t="shared" si="25"/>
        <v>58721.5</v>
      </c>
      <c r="G141" s="10">
        <f t="shared" si="26"/>
        <v>4.5216883954708464E-3</v>
      </c>
      <c r="H141"/>
      <c r="I141"/>
      <c r="J141">
        <f>G141</f>
        <v>4.5216883954708464E-3</v>
      </c>
      <c r="L141"/>
      <c r="M141"/>
      <c r="N141"/>
      <c r="O141"/>
      <c r="P141" s="55">
        <f t="shared" si="17"/>
        <v>7.3902944997661368E-3</v>
      </c>
      <c r="Q141" s="2">
        <f t="shared" si="19"/>
        <v>36256.345000000001</v>
      </c>
      <c r="R141" s="55">
        <f t="shared" si="27"/>
        <v>8.2289009816002026E-6</v>
      </c>
      <c r="S141" s="155">
        <v>1</v>
      </c>
      <c r="T141">
        <f t="shared" si="18"/>
        <v>8.2289009816002026E-6</v>
      </c>
      <c r="U141" s="159"/>
      <c r="V141">
        <f t="shared" si="28"/>
        <v>-2.8686061042952904E-3</v>
      </c>
      <c r="Y141" s="55"/>
      <c r="AB141" s="103">
        <v>-5101</v>
      </c>
      <c r="AC141" s="103">
        <v>7.3899999999999999E-3</v>
      </c>
      <c r="AD141" s="103">
        <v>4.0699999999999998E-3</v>
      </c>
    </row>
    <row r="142" spans="1:37" s="103" customFormat="1" x14ac:dyDescent="0.2">
      <c r="A142" s="92" t="s">
        <v>653</v>
      </c>
      <c r="B142" s="23" t="s">
        <v>83</v>
      </c>
      <c r="C142" s="92">
        <v>51309.771000000001</v>
      </c>
      <c r="D142" s="11"/>
      <c r="E142">
        <f t="shared" si="16"/>
        <v>58823.541107142781</v>
      </c>
      <c r="F142">
        <f t="shared" si="25"/>
        <v>58823.5</v>
      </c>
      <c r="G142" s="10">
        <f t="shared" si="26"/>
        <v>1.4071720528590959E-2</v>
      </c>
      <c r="H142"/>
      <c r="I142">
        <f>G142</f>
        <v>1.4071720528590959E-2</v>
      </c>
      <c r="J142"/>
      <c r="K142"/>
      <c r="L142"/>
      <c r="M142"/>
      <c r="N142"/>
      <c r="O142"/>
      <c r="P142" s="55">
        <f t="shared" si="17"/>
        <v>7.2780376233108623E-3</v>
      </c>
      <c r="Q142" s="2">
        <f t="shared" si="19"/>
        <v>36291.271000000001</v>
      </c>
      <c r="R142" s="55">
        <f t="shared" si="27"/>
        <v>4.6154127417495011E-5</v>
      </c>
      <c r="S142" s="103">
        <v>0.1</v>
      </c>
      <c r="T142">
        <f t="shared" si="18"/>
        <v>4.6154127417495016E-6</v>
      </c>
      <c r="U142" s="159"/>
      <c r="V142">
        <f t="shared" si="28"/>
        <v>6.7936829052800962E-3</v>
      </c>
      <c r="W142"/>
      <c r="Y142" s="55"/>
      <c r="AB142" s="103">
        <v>-4161</v>
      </c>
      <c r="AC142" s="103">
        <v>5.2500000000000003E-3</v>
      </c>
      <c r="AD142" s="103">
        <v>3.3700000000000002E-3</v>
      </c>
    </row>
    <row r="143" spans="1:37" x14ac:dyDescent="0.2">
      <c r="A143" s="11" t="s">
        <v>78</v>
      </c>
      <c r="B143" s="12"/>
      <c r="C143" s="13">
        <v>51314.383199999997</v>
      </c>
      <c r="D143" s="13">
        <v>4.0000000000000002E-4</v>
      </c>
      <c r="E143">
        <f t="shared" si="16"/>
        <v>58837.014538732554</v>
      </c>
      <c r="F143">
        <f t="shared" si="25"/>
        <v>58837</v>
      </c>
      <c r="G143" s="10">
        <f t="shared" si="26"/>
        <v>4.9768718454288319E-3</v>
      </c>
      <c r="J143">
        <f>G143</f>
        <v>4.9768718454288319E-3</v>
      </c>
      <c r="K143" s="103"/>
      <c r="P143" s="55">
        <f t="shared" si="17"/>
        <v>7.2630694672638496E-3</v>
      </c>
      <c r="Q143" s="2">
        <f t="shared" si="19"/>
        <v>36295.883199999997</v>
      </c>
      <c r="R143" s="55">
        <f t="shared" si="27"/>
        <v>5.2266995660840907E-6</v>
      </c>
      <c r="S143" s="155">
        <v>1</v>
      </c>
      <c r="T143">
        <f t="shared" si="18"/>
        <v>5.2266995660840907E-6</v>
      </c>
      <c r="V143">
        <f t="shared" si="28"/>
        <v>-2.2861976218350177E-3</v>
      </c>
      <c r="W143" s="103"/>
    </row>
    <row r="144" spans="1:37" s="103" customFormat="1" x14ac:dyDescent="0.2">
      <c r="A144" s="92" t="s">
        <v>653</v>
      </c>
      <c r="B144" s="23" t="s">
        <v>83</v>
      </c>
      <c r="C144" s="92">
        <v>51318.682000000001</v>
      </c>
      <c r="D144" s="11"/>
      <c r="E144">
        <f t="shared" si="16"/>
        <v>58849.572447695347</v>
      </c>
      <c r="F144">
        <f t="shared" si="25"/>
        <v>58849.5</v>
      </c>
      <c r="G144" s="10">
        <f t="shared" si="26"/>
        <v>2.4800160099403001E-2</v>
      </c>
      <c r="H144"/>
      <c r="I144">
        <f>G144</f>
        <v>2.4800160099403001E-2</v>
      </c>
      <c r="J144"/>
      <c r="K144"/>
      <c r="L144"/>
      <c r="M144"/>
      <c r="N144"/>
      <c r="O144"/>
      <c r="P144" s="55">
        <f t="shared" si="17"/>
        <v>7.2491870048721763E-3</v>
      </c>
      <c r="Q144" s="2">
        <f t="shared" si="19"/>
        <v>36300.182000000001</v>
      </c>
      <c r="R144" s="55">
        <f t="shared" si="27"/>
        <v>3.0803665656494491E-4</v>
      </c>
      <c r="S144" s="103">
        <v>0.1</v>
      </c>
      <c r="T144">
        <f t="shared" si="18"/>
        <v>3.0803665656494494E-5</v>
      </c>
      <c r="U144" s="159"/>
      <c r="V144">
        <f t="shared" si="28"/>
        <v>1.7550973094530825E-2</v>
      </c>
      <c r="Y144" s="55"/>
      <c r="AB144" s="103">
        <v>-3080</v>
      </c>
      <c r="AC144" s="103">
        <v>1.1199999999999999E-3</v>
      </c>
      <c r="AD144" s="103">
        <v>1.0499999999999999E-3</v>
      </c>
    </row>
    <row r="145" spans="1:37" x14ac:dyDescent="0.2">
      <c r="A145" s="13" t="s">
        <v>86</v>
      </c>
      <c r="B145" s="14"/>
      <c r="C145" s="13">
        <v>51654.478600000002</v>
      </c>
      <c r="D145" s="13">
        <v>4.0000000000000002E-4</v>
      </c>
      <c r="E145">
        <f t="shared" si="16"/>
        <v>59830.521348042501</v>
      </c>
      <c r="F145">
        <f t="shared" si="25"/>
        <v>59830.5</v>
      </c>
      <c r="G145" s="10">
        <f t="shared" si="26"/>
        <v>7.3078221321338788E-3</v>
      </c>
      <c r="J145">
        <f>G145</f>
        <v>7.3078221321338788E-3</v>
      </c>
      <c r="P145" s="55">
        <f t="shared" si="17"/>
        <v>6.0905421357135281E-3</v>
      </c>
      <c r="Q145" s="2">
        <f t="shared" si="19"/>
        <v>36635.978600000002</v>
      </c>
      <c r="R145" s="55">
        <f t="shared" si="27"/>
        <v>1.481770589685129E-6</v>
      </c>
      <c r="S145" s="155">
        <v>1</v>
      </c>
      <c r="T145">
        <f t="shared" si="18"/>
        <v>1.481770589685129E-6</v>
      </c>
      <c r="V145">
        <f t="shared" si="28"/>
        <v>1.2172799964203507E-3</v>
      </c>
      <c r="AH145" s="96"/>
      <c r="AI145" s="96"/>
      <c r="AJ145" s="97"/>
      <c r="AK145" s="96"/>
    </row>
    <row r="146" spans="1:37" s="103" customFormat="1" x14ac:dyDescent="0.2">
      <c r="A146" s="11" t="s">
        <v>243</v>
      </c>
      <c r="B146" s="12" t="s">
        <v>83</v>
      </c>
      <c r="C146" s="13">
        <v>51999.535300000003</v>
      </c>
      <c r="D146" s="13" t="s">
        <v>203</v>
      </c>
      <c r="E146">
        <f t="shared" si="16"/>
        <v>60838.521400521939</v>
      </c>
      <c r="F146">
        <f t="shared" si="25"/>
        <v>60838.5</v>
      </c>
      <c r="G146" s="10">
        <f t="shared" si="26"/>
        <v>7.3257867989013903E-3</v>
      </c>
      <c r="H146"/>
      <c r="I146"/>
      <c r="J146"/>
      <c r="K146">
        <f>G146</f>
        <v>7.3257867989013903E-3</v>
      </c>
      <c r="L146"/>
      <c r="M146"/>
      <c r="N146"/>
      <c r="O146"/>
      <c r="P146" s="55">
        <f t="shared" si="17"/>
        <v>4.7577601032416372E-3</v>
      </c>
      <c r="Q146" s="2">
        <f t="shared" si="19"/>
        <v>36981.035300000003</v>
      </c>
      <c r="R146" s="55">
        <f t="shared" si="27"/>
        <v>6.5947611096211498E-6</v>
      </c>
      <c r="S146" s="155">
        <v>1</v>
      </c>
      <c r="T146">
        <f t="shared" si="18"/>
        <v>6.5947611096211498E-6</v>
      </c>
      <c r="U146" s="159"/>
      <c r="V146">
        <f t="shared" si="28"/>
        <v>2.5680266956597531E-3</v>
      </c>
      <c r="W146"/>
      <c r="Y146" s="55"/>
      <c r="AB146" s="103">
        <v>-2175.5</v>
      </c>
      <c r="AC146" s="103">
        <v>-1.5399999999999999E-3</v>
      </c>
      <c r="AD146" s="103">
        <v>2.0000000000000002E-5</v>
      </c>
    </row>
    <row r="147" spans="1:37" x14ac:dyDescent="0.2">
      <c r="A147" s="92" t="s">
        <v>653</v>
      </c>
      <c r="B147" s="23" t="s">
        <v>83</v>
      </c>
      <c r="C147" s="92">
        <v>52042.692000000003</v>
      </c>
      <c r="D147" s="11"/>
      <c r="E147">
        <f t="shared" si="16"/>
        <v>60964.593306573435</v>
      </c>
      <c r="F147">
        <f t="shared" si="25"/>
        <v>60964.5</v>
      </c>
      <c r="G147" s="10">
        <f t="shared" si="26"/>
        <v>3.1940532382577658E-2</v>
      </c>
      <c r="I147">
        <f>G147</f>
        <v>3.1940532382577658E-2</v>
      </c>
      <c r="P147" s="55">
        <f t="shared" si="17"/>
        <v>4.5810247758067968E-3</v>
      </c>
      <c r="Q147" s="2">
        <f t="shared" si="19"/>
        <v>37024.192000000003</v>
      </c>
      <c r="R147" s="55">
        <f t="shared" si="27"/>
        <v>7.485426564849526E-4</v>
      </c>
      <c r="S147" s="103">
        <v>0.1</v>
      </c>
      <c r="T147">
        <f t="shared" si="18"/>
        <v>7.4854265648495265E-5</v>
      </c>
      <c r="V147">
        <f t="shared" si="28"/>
        <v>2.7359507606770861E-2</v>
      </c>
      <c r="W147" s="103"/>
      <c r="Y147" s="55"/>
    </row>
    <row r="148" spans="1:37" s="103" customFormat="1" x14ac:dyDescent="0.2">
      <c r="A148" s="112" t="s">
        <v>209</v>
      </c>
      <c r="B148" s="12"/>
      <c r="C148" s="136">
        <v>52047.116999999998</v>
      </c>
      <c r="D148" s="13">
        <v>2.9999999999999997E-4</v>
      </c>
      <c r="E148">
        <f t="shared" si="16"/>
        <v>60977.519878444713</v>
      </c>
      <c r="F148">
        <f t="shared" si="25"/>
        <v>60977.5</v>
      </c>
      <c r="G148" s="10">
        <f t="shared" si="26"/>
        <v>6.8047521635890007E-3</v>
      </c>
      <c r="H148"/>
      <c r="I148"/>
      <c r="J148"/>
      <c r="K148">
        <f>G148</f>
        <v>6.8047521635890007E-3</v>
      </c>
      <c r="L148"/>
      <c r="M148"/>
      <c r="N148"/>
      <c r="O148"/>
      <c r="P148" s="55">
        <f t="shared" si="17"/>
        <v>4.5626619724689066E-3</v>
      </c>
      <c r="Q148" s="2">
        <f t="shared" si="19"/>
        <v>37028.616999999998</v>
      </c>
      <c r="R148" s="55">
        <f t="shared" si="27"/>
        <v>5.0269684251169401E-6</v>
      </c>
      <c r="S148" s="155">
        <v>1</v>
      </c>
      <c r="T148">
        <f t="shared" si="18"/>
        <v>5.0269684251169401E-6</v>
      </c>
      <c r="U148" s="159"/>
      <c r="V148">
        <f t="shared" si="28"/>
        <v>2.2420901911200941E-3</v>
      </c>
      <c r="W148"/>
      <c r="Y148" s="55"/>
      <c r="AB148" s="103">
        <v>-2169.5</v>
      </c>
      <c r="AC148" s="103">
        <v>-1.5499999999999999E-3</v>
      </c>
      <c r="AD148" s="103">
        <v>2.0000000000000002E-5</v>
      </c>
    </row>
    <row r="149" spans="1:37" x14ac:dyDescent="0.2">
      <c r="A149" s="11" t="s">
        <v>244</v>
      </c>
      <c r="B149" s="12" t="s">
        <v>83</v>
      </c>
      <c r="C149" s="13">
        <v>52047.117449999998</v>
      </c>
      <c r="D149" s="13" t="s">
        <v>203</v>
      </c>
      <c r="E149">
        <f t="shared" ref="E149:E212" si="29">+(C149-C$7)/C$8</f>
        <v>60977.521193011344</v>
      </c>
      <c r="F149">
        <f t="shared" si="25"/>
        <v>60977.5</v>
      </c>
      <c r="G149" s="10">
        <f t="shared" si="26"/>
        <v>7.2547521631349809E-3</v>
      </c>
      <c r="I149">
        <f>G149</f>
        <v>7.2547521631349809E-3</v>
      </c>
      <c r="P149" s="55">
        <f t="shared" ref="P149:P212" si="30">+D$11+D$12*F149+D$13*F149^2</f>
        <v>4.5626619724689066E-3</v>
      </c>
      <c r="Q149" s="2">
        <f t="shared" si="19"/>
        <v>37028.617449999998</v>
      </c>
      <c r="R149" s="55">
        <f t="shared" si="27"/>
        <v>7.2473495946805005E-6</v>
      </c>
      <c r="S149" s="103">
        <v>0.1</v>
      </c>
      <c r="T149">
        <f t="shared" ref="T149:T212" si="31">+S149*R149</f>
        <v>7.2473495946805007E-7</v>
      </c>
      <c r="V149">
        <f t="shared" si="28"/>
        <v>2.6920901906660744E-3</v>
      </c>
      <c r="AH149" s="96"/>
      <c r="AI149" s="96"/>
      <c r="AJ149" s="97"/>
      <c r="AK149" s="96"/>
    </row>
    <row r="150" spans="1:37" x14ac:dyDescent="0.2">
      <c r="A150" s="112" t="s">
        <v>209</v>
      </c>
      <c r="B150" s="12"/>
      <c r="C150" s="136">
        <v>52047.117899999997</v>
      </c>
      <c r="D150" s="13">
        <v>2.0000000000000001E-4</v>
      </c>
      <c r="E150">
        <f t="shared" si="29"/>
        <v>60977.522507577974</v>
      </c>
      <c r="F150">
        <f t="shared" si="25"/>
        <v>60977.5</v>
      </c>
      <c r="G150" s="10">
        <f t="shared" si="26"/>
        <v>7.7047521626809612E-3</v>
      </c>
      <c r="K150">
        <f>G150</f>
        <v>7.7047521626809612E-3</v>
      </c>
      <c r="P150" s="55">
        <f t="shared" si="30"/>
        <v>4.5626619724689066E-3</v>
      </c>
      <c r="Q150" s="2">
        <f t="shared" si="19"/>
        <v>37028.617899999997</v>
      </c>
      <c r="R150" s="55">
        <f t="shared" si="27"/>
        <v>9.8727307634268261E-6</v>
      </c>
      <c r="S150" s="155">
        <v>1</v>
      </c>
      <c r="T150">
        <f t="shared" si="31"/>
        <v>9.8727307634268261E-6</v>
      </c>
      <c r="V150">
        <f t="shared" si="28"/>
        <v>3.1420901902120546E-3</v>
      </c>
      <c r="Y150" s="55"/>
    </row>
    <row r="151" spans="1:37" x14ac:dyDescent="0.2">
      <c r="A151" s="92" t="s">
        <v>653</v>
      </c>
      <c r="B151" s="23" t="s">
        <v>83</v>
      </c>
      <c r="C151" s="92">
        <v>52049.516000000003</v>
      </c>
      <c r="D151" s="11"/>
      <c r="E151">
        <f t="shared" si="29"/>
        <v>60984.527979217433</v>
      </c>
      <c r="F151">
        <f t="shared" si="25"/>
        <v>60984.5</v>
      </c>
      <c r="G151" s="10">
        <f t="shared" si="26"/>
        <v>9.5777935857768171E-3</v>
      </c>
      <c r="I151">
        <f>G151</f>
        <v>9.5777935857768171E-3</v>
      </c>
      <c r="P151" s="55">
        <f t="shared" si="30"/>
        <v>4.5527643761785752E-3</v>
      </c>
      <c r="Q151" s="2">
        <f t="shared" si="19"/>
        <v>37031.016000000003</v>
      </c>
      <c r="R151" s="55">
        <f t="shared" si="27"/>
        <v>2.5250918557315531E-5</v>
      </c>
      <c r="S151" s="103">
        <v>0.1</v>
      </c>
      <c r="T151">
        <f t="shared" si="31"/>
        <v>2.5250918557315531E-6</v>
      </c>
      <c r="V151">
        <f t="shared" si="28"/>
        <v>5.0250292095982418E-3</v>
      </c>
      <c r="W151" s="103"/>
      <c r="Y151" s="55"/>
    </row>
    <row r="152" spans="1:37" x14ac:dyDescent="0.2">
      <c r="A152" s="13" t="s">
        <v>86</v>
      </c>
      <c r="B152" s="12" t="s">
        <v>84</v>
      </c>
      <c r="C152" s="13">
        <v>52051.398200000003</v>
      </c>
      <c r="D152" s="13">
        <v>6.9999999999999999E-4</v>
      </c>
      <c r="E152">
        <f t="shared" si="29"/>
        <v>60990.026373245943</v>
      </c>
      <c r="F152">
        <f t="shared" si="25"/>
        <v>60990</v>
      </c>
      <c r="G152" s="10">
        <f t="shared" si="26"/>
        <v>9.0280404183431529E-3</v>
      </c>
      <c r="J152">
        <f>G152</f>
        <v>9.0280404183431529E-3</v>
      </c>
      <c r="K152" s="103"/>
      <c r="P152" s="55">
        <f t="shared" si="30"/>
        <v>4.5449828155889049E-3</v>
      </c>
      <c r="Q152" s="2">
        <f t="shared" si="19"/>
        <v>37032.898200000003</v>
      </c>
      <c r="R152" s="55">
        <f t="shared" si="27"/>
        <v>2.0097805469612664E-5</v>
      </c>
      <c r="S152" s="155">
        <v>1</v>
      </c>
      <c r="T152">
        <f t="shared" si="31"/>
        <v>2.0097805469612664E-5</v>
      </c>
      <c r="V152">
        <f t="shared" si="28"/>
        <v>4.4830576027542479E-3</v>
      </c>
      <c r="W152" s="103"/>
      <c r="Y152" s="55"/>
    </row>
    <row r="153" spans="1:37" s="103" customFormat="1" x14ac:dyDescent="0.2">
      <c r="A153" s="92" t="s">
        <v>653</v>
      </c>
      <c r="B153" s="23" t="s">
        <v>83</v>
      </c>
      <c r="C153" s="92">
        <v>52069.718000000001</v>
      </c>
      <c r="D153" s="11"/>
      <c r="E153">
        <f t="shared" si="29"/>
        <v>61043.543257170844</v>
      </c>
      <c r="F153">
        <f t="shared" si="25"/>
        <v>61043.5</v>
      </c>
      <c r="G153" s="10">
        <f t="shared" si="26"/>
        <v>1.4807714134803973E-2</v>
      </c>
      <c r="H153"/>
      <c r="I153">
        <f>G153</f>
        <v>1.4807714134803973E-2</v>
      </c>
      <c r="J153"/>
      <c r="K153"/>
      <c r="L153"/>
      <c r="M153"/>
      <c r="N153"/>
      <c r="O153"/>
      <c r="P153" s="55">
        <f t="shared" si="30"/>
        <v>4.4690655008396973E-3</v>
      </c>
      <c r="Q153" s="2">
        <f t="shared" ref="Q153:Q216" si="32">+C153-15018.5</f>
        <v>37051.218000000001</v>
      </c>
      <c r="R153" s="55">
        <f t="shared" si="27"/>
        <v>1.0688765557657139E-4</v>
      </c>
      <c r="S153" s="103">
        <v>0.1</v>
      </c>
      <c r="T153">
        <f t="shared" si="31"/>
        <v>1.068876555765714E-5</v>
      </c>
      <c r="U153" s="159"/>
      <c r="V153">
        <f t="shared" si="28"/>
        <v>1.0338648633964276E-2</v>
      </c>
      <c r="Y153" s="55"/>
      <c r="AB153" s="103">
        <v>-8368</v>
      </c>
      <c r="AC153" s="103">
        <v>8.5100000000000002E-3</v>
      </c>
      <c r="AD153" s="103">
        <v>1.1199999999999999E-3</v>
      </c>
    </row>
    <row r="154" spans="1:37" x14ac:dyDescent="0.2">
      <c r="A154" s="92" t="s">
        <v>653</v>
      </c>
      <c r="B154" s="23" t="s">
        <v>84</v>
      </c>
      <c r="C154" s="92">
        <v>52077.756999999998</v>
      </c>
      <c r="D154" s="11"/>
      <c r="E154">
        <f t="shared" si="29"/>
        <v>61067.027259718481</v>
      </c>
      <c r="F154">
        <f t="shared" si="25"/>
        <v>61067</v>
      </c>
      <c r="G154" s="10">
        <f t="shared" si="26"/>
        <v>9.3314960467978381E-3</v>
      </c>
      <c r="I154">
        <f>G154</f>
        <v>9.3314960467978381E-3</v>
      </c>
      <c r="P154" s="55">
        <f t="shared" si="30"/>
        <v>4.4355902595221708E-3</v>
      </c>
      <c r="Q154" s="2">
        <f t="shared" si="32"/>
        <v>37059.256999999998</v>
      </c>
      <c r="R154" s="55">
        <f t="shared" si="27"/>
        <v>2.396989347787937E-5</v>
      </c>
      <c r="S154" s="103">
        <v>0.1</v>
      </c>
      <c r="T154">
        <f t="shared" si="31"/>
        <v>2.3969893477879372E-6</v>
      </c>
      <c r="V154">
        <f t="shared" si="28"/>
        <v>4.8959057872756673E-3</v>
      </c>
      <c r="W154" s="103"/>
      <c r="Y154" s="55"/>
    </row>
    <row r="155" spans="1:37" x14ac:dyDescent="0.2">
      <c r="A155" s="92" t="s">
        <v>653</v>
      </c>
      <c r="B155" s="23" t="s">
        <v>84</v>
      </c>
      <c r="C155" s="92">
        <v>52384.817499999997</v>
      </c>
      <c r="D155" s="11"/>
      <c r="E155">
        <f t="shared" si="29"/>
        <v>61964.030564144574</v>
      </c>
      <c r="F155">
        <f t="shared" si="25"/>
        <v>61964</v>
      </c>
      <c r="G155" s="10">
        <f t="shared" si="26"/>
        <v>1.0462661026394926E-2</v>
      </c>
      <c r="K155">
        <f>G155</f>
        <v>1.0462661026394926E-2</v>
      </c>
      <c r="P155" s="55">
        <f t="shared" si="30"/>
        <v>3.0992508452372114E-3</v>
      </c>
      <c r="Q155" s="2">
        <f t="shared" si="32"/>
        <v>37366.317499999997</v>
      </c>
      <c r="R155" s="55">
        <f t="shared" si="27"/>
        <v>5.421980949597709E-5</v>
      </c>
      <c r="S155" s="155">
        <v>1</v>
      </c>
      <c r="T155">
        <f t="shared" si="31"/>
        <v>5.421980949597709E-5</v>
      </c>
      <c r="V155">
        <f t="shared" si="28"/>
        <v>7.3634101811577146E-3</v>
      </c>
      <c r="W155" s="103"/>
      <c r="Y155" s="55"/>
    </row>
    <row r="156" spans="1:37" s="103" customFormat="1" x14ac:dyDescent="0.2">
      <c r="A156" s="92" t="s">
        <v>653</v>
      </c>
      <c r="B156" s="23" t="s">
        <v>84</v>
      </c>
      <c r="C156" s="92">
        <v>52406.724900000001</v>
      </c>
      <c r="D156" s="11"/>
      <c r="E156">
        <f t="shared" si="29"/>
        <v>62028.027757503492</v>
      </c>
      <c r="F156">
        <f t="shared" si="25"/>
        <v>62028</v>
      </c>
      <c r="G156" s="10">
        <f t="shared" si="26"/>
        <v>9.5018968859221786E-3</v>
      </c>
      <c r="H156"/>
      <c r="I156"/>
      <c r="J156"/>
      <c r="K156">
        <f>G156</f>
        <v>9.5018968859221786E-3</v>
      </c>
      <c r="L156"/>
      <c r="M156"/>
      <c r="N156"/>
      <c r="O156"/>
      <c r="P156" s="55">
        <f t="shared" si="30"/>
        <v>2.9995407545092556E-3</v>
      </c>
      <c r="Q156" s="2">
        <f t="shared" si="32"/>
        <v>37388.224900000001</v>
      </c>
      <c r="R156" s="55">
        <f t="shared" si="27"/>
        <v>4.2280635259723231E-5</v>
      </c>
      <c r="S156" s="155">
        <v>1</v>
      </c>
      <c r="T156">
        <f t="shared" si="31"/>
        <v>4.2280635259723231E-5</v>
      </c>
      <c r="U156" s="159"/>
      <c r="V156">
        <f t="shared" si="28"/>
        <v>6.502356131412923E-3</v>
      </c>
      <c r="Y156" s="55"/>
      <c r="AB156" s="103">
        <v>-7546.5</v>
      </c>
      <c r="AC156" s="103">
        <v>1.0919999999999999E-2</v>
      </c>
      <c r="AD156" s="103">
        <v>4.4200000000000003E-3</v>
      </c>
    </row>
    <row r="157" spans="1:37" x14ac:dyDescent="0.2">
      <c r="A157" s="92" t="s">
        <v>715</v>
      </c>
      <c r="B157" s="23" t="s">
        <v>84</v>
      </c>
      <c r="C157" s="92">
        <v>52411.518100000001</v>
      </c>
      <c r="D157" s="11"/>
      <c r="E157">
        <f t="shared" si="29"/>
        <v>62042.029937004845</v>
      </c>
      <c r="F157">
        <f t="shared" si="25"/>
        <v>62042</v>
      </c>
      <c r="G157" s="10">
        <f t="shared" si="26"/>
        <v>1.0247979720588773E-2</v>
      </c>
      <c r="J157">
        <f>G157</f>
        <v>1.0247979720588773E-2</v>
      </c>
      <c r="P157" s="55">
        <f t="shared" si="30"/>
        <v>2.9776516951173782E-3</v>
      </c>
      <c r="Q157" s="2">
        <f t="shared" si="32"/>
        <v>37393.018100000001</v>
      </c>
      <c r="R157" s="55">
        <f t="shared" si="27"/>
        <v>5.28576695979548E-5</v>
      </c>
      <c r="S157" s="155">
        <v>1</v>
      </c>
      <c r="T157">
        <f t="shared" si="31"/>
        <v>5.28576695979548E-5</v>
      </c>
      <c r="V157">
        <f t="shared" si="28"/>
        <v>7.2703280254713953E-3</v>
      </c>
      <c r="Y157" s="55"/>
    </row>
    <row r="158" spans="1:37" s="103" customFormat="1" x14ac:dyDescent="0.2">
      <c r="A158" s="11" t="s">
        <v>85</v>
      </c>
      <c r="B158" s="12" t="s">
        <v>84</v>
      </c>
      <c r="C158" s="13">
        <v>52411.518700000001</v>
      </c>
      <c r="D158" s="13">
        <v>5.0000000000000001E-4</v>
      </c>
      <c r="E158">
        <f t="shared" si="29"/>
        <v>62042.031689760355</v>
      </c>
      <c r="F158">
        <f t="shared" si="25"/>
        <v>62042</v>
      </c>
      <c r="G158" s="10">
        <f t="shared" si="26"/>
        <v>1.0847979719983414E-2</v>
      </c>
      <c r="H158" s="10"/>
      <c r="I158" s="5"/>
      <c r="J158">
        <f>G158</f>
        <v>1.0847979719983414E-2</v>
      </c>
      <c r="K158"/>
      <c r="L158"/>
      <c r="M158"/>
      <c r="N158"/>
      <c r="O158"/>
      <c r="P158" s="55">
        <f t="shared" si="30"/>
        <v>2.9776516951173782E-3</v>
      </c>
      <c r="Q158" s="2">
        <f t="shared" si="32"/>
        <v>37393.018700000001</v>
      </c>
      <c r="R158" s="55">
        <f t="shared" si="27"/>
        <v>6.1942063218991712E-5</v>
      </c>
      <c r="S158" s="155">
        <v>1</v>
      </c>
      <c r="T158">
        <f t="shared" si="31"/>
        <v>6.1942063218991712E-5</v>
      </c>
      <c r="U158" s="159"/>
      <c r="V158">
        <f t="shared" si="28"/>
        <v>7.8703280248660357E-3</v>
      </c>
      <c r="W158"/>
      <c r="Y158" s="55"/>
      <c r="AB158" s="103">
        <v>-7320</v>
      </c>
      <c r="AC158" s="103">
        <v>1.0059999999999999E-2</v>
      </c>
      <c r="AD158" s="103">
        <v>3.82E-3</v>
      </c>
    </row>
    <row r="159" spans="1:37" x14ac:dyDescent="0.2">
      <c r="A159" s="92" t="s">
        <v>715</v>
      </c>
      <c r="B159" s="23" t="s">
        <v>84</v>
      </c>
      <c r="C159" s="92">
        <v>52411.519399999997</v>
      </c>
      <c r="D159" s="11"/>
      <c r="E159">
        <f t="shared" si="29"/>
        <v>62042.033734641765</v>
      </c>
      <c r="F159">
        <f t="shared" si="25"/>
        <v>62042</v>
      </c>
      <c r="G159" s="10">
        <f t="shared" si="26"/>
        <v>1.1547979716851842E-2</v>
      </c>
      <c r="J159">
        <f>G159</f>
        <v>1.1547979716851842E-2</v>
      </c>
      <c r="P159" s="55">
        <f t="shared" si="30"/>
        <v>2.9776516951173782E-3</v>
      </c>
      <c r="Q159" s="2">
        <f t="shared" si="32"/>
        <v>37393.019399999997</v>
      </c>
      <c r="R159" s="55">
        <f t="shared" si="27"/>
        <v>7.3450522400126964E-5</v>
      </c>
      <c r="S159" s="155">
        <v>1</v>
      </c>
      <c r="T159">
        <f t="shared" si="31"/>
        <v>7.3450522400126964E-5</v>
      </c>
      <c r="V159">
        <f t="shared" si="28"/>
        <v>8.5703280217344635E-3</v>
      </c>
      <c r="Y159" s="55"/>
    </row>
    <row r="160" spans="1:37" s="103" customFormat="1" x14ac:dyDescent="0.2">
      <c r="A160" s="11" t="s">
        <v>247</v>
      </c>
      <c r="B160" s="12" t="s">
        <v>83</v>
      </c>
      <c r="C160" s="13">
        <v>52435.646000000001</v>
      </c>
      <c r="D160" s="13" t="s">
        <v>216</v>
      </c>
      <c r="E160">
        <f t="shared" si="29"/>
        <v>62112.513786372845</v>
      </c>
      <c r="F160">
        <f t="shared" si="25"/>
        <v>62112.5</v>
      </c>
      <c r="G160" s="10">
        <f t="shared" si="26"/>
        <v>4.7193254649755545E-3</v>
      </c>
      <c r="H160"/>
      <c r="I160">
        <f>G160</f>
        <v>4.7193254649755545E-3</v>
      </c>
      <c r="J160"/>
      <c r="K160"/>
      <c r="L160"/>
      <c r="M160"/>
      <c r="N160"/>
      <c r="O160"/>
      <c r="P160" s="55">
        <f t="shared" si="30"/>
        <v>2.8670019810845271E-3</v>
      </c>
      <c r="Q160" s="2">
        <f t="shared" si="32"/>
        <v>37417.146000000001</v>
      </c>
      <c r="R160" s="55">
        <f t="shared" si="27"/>
        <v>3.4311022889741932E-6</v>
      </c>
      <c r="S160" s="103">
        <v>0.1</v>
      </c>
      <c r="T160">
        <f t="shared" si="31"/>
        <v>3.4311022889741932E-7</v>
      </c>
      <c r="U160" s="159"/>
      <c r="V160">
        <f t="shared" si="28"/>
        <v>1.8523234838910274E-3</v>
      </c>
      <c r="Y160" s="55"/>
      <c r="AB160" s="103">
        <v>-7320</v>
      </c>
      <c r="AC160" s="103">
        <v>1.176E-2</v>
      </c>
      <c r="AD160" s="103">
        <v>5.5199999999999997E-3</v>
      </c>
    </row>
    <row r="161" spans="1:37" x14ac:dyDescent="0.2">
      <c r="A161" s="92" t="s">
        <v>653</v>
      </c>
      <c r="B161" s="23" t="s">
        <v>83</v>
      </c>
      <c r="C161" s="92">
        <v>52435.648999999998</v>
      </c>
      <c r="D161" s="11"/>
      <c r="E161">
        <f t="shared" si="29"/>
        <v>62112.522550150374</v>
      </c>
      <c r="F161">
        <f t="shared" si="25"/>
        <v>62112.5</v>
      </c>
      <c r="G161" s="10">
        <f t="shared" si="26"/>
        <v>7.7193254619487561E-3</v>
      </c>
      <c r="I161">
        <f>G161</f>
        <v>7.7193254619487561E-3</v>
      </c>
      <c r="K161" s="103"/>
      <c r="P161" s="55">
        <f t="shared" si="30"/>
        <v>2.8670019810845271E-3</v>
      </c>
      <c r="Q161" s="2">
        <f t="shared" si="32"/>
        <v>37417.148999999998</v>
      </c>
      <c r="R161" s="55">
        <f t="shared" si="27"/>
        <v>2.3545043162946347E-5</v>
      </c>
      <c r="S161" s="103">
        <v>0.1</v>
      </c>
      <c r="T161">
        <f t="shared" si="31"/>
        <v>2.354504316294635E-6</v>
      </c>
      <c r="V161">
        <f t="shared" si="28"/>
        <v>4.852323480864229E-3</v>
      </c>
      <c r="W161" s="103"/>
      <c r="Y161" s="55"/>
    </row>
    <row r="162" spans="1:37" s="103" customFormat="1" x14ac:dyDescent="0.2">
      <c r="A162" s="15" t="s">
        <v>90</v>
      </c>
      <c r="B162" s="14"/>
      <c r="C162" s="13">
        <v>52696.493300000002</v>
      </c>
      <c r="D162" s="13">
        <v>5.9999999999999995E-4</v>
      </c>
      <c r="E162">
        <f t="shared" si="29"/>
        <v>62874.516356063912</v>
      </c>
      <c r="F162">
        <f t="shared" si="25"/>
        <v>62874.5</v>
      </c>
      <c r="G162" s="10">
        <f t="shared" si="26"/>
        <v>5.598977324552834E-3</v>
      </c>
      <c r="H162"/>
      <c r="I162"/>
      <c r="J162">
        <f>G162</f>
        <v>5.598977324552834E-3</v>
      </c>
      <c r="K162"/>
      <c r="L162"/>
      <c r="M162"/>
      <c r="N162"/>
      <c r="O162"/>
      <c r="P162" s="55">
        <f t="shared" si="30"/>
        <v>1.6260353791971993E-3</v>
      </c>
      <c r="Q162" s="2">
        <f t="shared" si="32"/>
        <v>37677.993300000002</v>
      </c>
      <c r="R162" s="55">
        <f t="shared" si="27"/>
        <v>1.5784267701166214E-5</v>
      </c>
      <c r="S162" s="155">
        <v>1</v>
      </c>
      <c r="T162">
        <f t="shared" si="31"/>
        <v>1.5784267701166214E-5</v>
      </c>
      <c r="U162" s="159"/>
      <c r="V162">
        <f t="shared" si="28"/>
        <v>3.9729419453556347E-3</v>
      </c>
      <c r="W162"/>
      <c r="Y162" s="55"/>
      <c r="AB162" s="103">
        <v>-6631</v>
      </c>
      <c r="AC162" s="103">
        <v>8.5699999999999995E-3</v>
      </c>
      <c r="AD162" s="103">
        <v>3.1700000000000001E-3</v>
      </c>
    </row>
    <row r="163" spans="1:37" x14ac:dyDescent="0.2">
      <c r="A163" s="11" t="s">
        <v>85</v>
      </c>
      <c r="B163" s="12" t="s">
        <v>84</v>
      </c>
      <c r="C163" s="13">
        <v>52716.520799999998</v>
      </c>
      <c r="D163" s="13">
        <v>4.0000000000000002E-4</v>
      </c>
      <c r="E163">
        <f t="shared" si="29"/>
        <v>62933.021874290418</v>
      </c>
      <c r="F163">
        <f t="shared" si="25"/>
        <v>62933</v>
      </c>
      <c r="G163" s="10">
        <f t="shared" ref="G163:G192" si="33">+C163-(C$7+F163*C$8)</f>
        <v>7.487966344342567E-3</v>
      </c>
      <c r="H163" s="10"/>
      <c r="I163" s="5"/>
      <c r="J163">
        <f>G163</f>
        <v>7.487966344342567E-3</v>
      </c>
      <c r="P163" s="55">
        <f t="shared" si="30"/>
        <v>1.5273587899861663E-3</v>
      </c>
      <c r="Q163" s="2">
        <f t="shared" si="32"/>
        <v>37698.020799999998</v>
      </c>
      <c r="R163" s="55">
        <f t="shared" ref="R163:R192" si="34">+(P163-G163)^2</f>
        <v>3.5528842417050596E-5</v>
      </c>
      <c r="S163" s="155">
        <v>1</v>
      </c>
      <c r="T163">
        <f t="shared" si="31"/>
        <v>3.5528842417050596E-5</v>
      </c>
      <c r="V163">
        <f t="shared" ref="V163:V192" si="35">+G163-P163</f>
        <v>5.9606075543564008E-3</v>
      </c>
      <c r="Y163" s="55"/>
      <c r="AB163" t="s">
        <v>210</v>
      </c>
      <c r="AH163" s="96" t="s">
        <v>203</v>
      </c>
      <c r="AI163" s="96" t="s">
        <v>205</v>
      </c>
      <c r="AJ163" s="97" t="s">
        <v>117</v>
      </c>
      <c r="AK163" s="96" t="s">
        <v>204</v>
      </c>
    </row>
    <row r="164" spans="1:37" x14ac:dyDescent="0.2">
      <c r="A164" s="11" t="s">
        <v>89</v>
      </c>
      <c r="B164" s="12" t="s">
        <v>84</v>
      </c>
      <c r="C164" s="13">
        <v>52716.862399999998</v>
      </c>
      <c r="D164" s="13" t="s">
        <v>203</v>
      </c>
      <c r="E164">
        <f t="shared" si="29"/>
        <v>62934.019776426292</v>
      </c>
      <c r="F164">
        <f t="shared" si="25"/>
        <v>62934</v>
      </c>
      <c r="G164" s="10">
        <f t="shared" si="33"/>
        <v>6.769829400582239E-3</v>
      </c>
      <c r="K164">
        <f>G164</f>
        <v>6.769829400582239E-3</v>
      </c>
      <c r="P164" s="55">
        <f t="shared" si="30"/>
        <v>1.5256677891777315E-3</v>
      </c>
      <c r="Q164" s="2">
        <f t="shared" si="32"/>
        <v>37698.362399999998</v>
      </c>
      <c r="R164" s="55">
        <f t="shared" si="34"/>
        <v>2.7501231006528722E-5</v>
      </c>
      <c r="S164" s="155">
        <v>1</v>
      </c>
      <c r="T164">
        <f t="shared" si="31"/>
        <v>2.7501231006528722E-5</v>
      </c>
      <c r="V164">
        <f t="shared" si="35"/>
        <v>5.2441616114045075E-3</v>
      </c>
      <c r="Y164" s="55"/>
      <c r="AB164" t="s">
        <v>210</v>
      </c>
      <c r="AH164" s="96" t="s">
        <v>203</v>
      </c>
      <c r="AI164" s="96" t="s">
        <v>205</v>
      </c>
      <c r="AJ164" s="97" t="s">
        <v>117</v>
      </c>
      <c r="AK164" s="96" t="s">
        <v>204</v>
      </c>
    </row>
    <row r="165" spans="1:37" x14ac:dyDescent="0.2">
      <c r="A165" s="16" t="s">
        <v>89</v>
      </c>
      <c r="B165" s="12"/>
      <c r="C165" s="13">
        <v>52716.862407850582</v>
      </c>
      <c r="D165" s="13">
        <v>1E-4</v>
      </c>
      <c r="E165">
        <f t="shared" si="29"/>
        <v>62934.019799359878</v>
      </c>
      <c r="F165">
        <f t="shared" si="25"/>
        <v>62934</v>
      </c>
      <c r="G165" s="10">
        <f t="shared" si="33"/>
        <v>6.7776799842249602E-3</v>
      </c>
      <c r="K165">
        <f>G165</f>
        <v>6.7776799842249602E-3</v>
      </c>
      <c r="P165" s="55">
        <f t="shared" si="30"/>
        <v>1.5256677891777315E-3</v>
      </c>
      <c r="Q165" s="2">
        <f t="shared" si="32"/>
        <v>37698.362407850582</v>
      </c>
      <c r="R165" s="55">
        <f t="shared" si="34"/>
        <v>2.758363209692481E-5</v>
      </c>
      <c r="S165" s="155">
        <v>1</v>
      </c>
      <c r="T165">
        <f t="shared" si="31"/>
        <v>2.758363209692481E-5</v>
      </c>
      <c r="V165">
        <f t="shared" si="35"/>
        <v>5.2520121950472287E-3</v>
      </c>
      <c r="W165" s="103"/>
      <c r="Y165" s="55"/>
    </row>
    <row r="166" spans="1:37" x14ac:dyDescent="0.2">
      <c r="A166" s="92" t="s">
        <v>653</v>
      </c>
      <c r="B166" s="23" t="s">
        <v>84</v>
      </c>
      <c r="C166" s="92">
        <v>52785.668400000002</v>
      </c>
      <c r="D166" s="11"/>
      <c r="E166">
        <f t="shared" si="29"/>
        <v>63135.019935562173</v>
      </c>
      <c r="F166">
        <f t="shared" si="25"/>
        <v>63135</v>
      </c>
      <c r="G166" s="10">
        <f t="shared" si="33"/>
        <v>6.824304502515588E-3</v>
      </c>
      <c r="K166">
        <f>G166</f>
        <v>6.824304502515588E-3</v>
      </c>
      <c r="P166" s="55">
        <f t="shared" si="30"/>
        <v>1.1828959279769347E-3</v>
      </c>
      <c r="Q166" s="2">
        <f t="shared" si="32"/>
        <v>37767.168400000002</v>
      </c>
      <c r="R166" s="55">
        <f t="shared" si="34"/>
        <v>3.1825490704878242E-5</v>
      </c>
      <c r="S166" s="155">
        <v>1</v>
      </c>
      <c r="T166">
        <f t="shared" si="31"/>
        <v>3.1825490704878242E-5</v>
      </c>
      <c r="V166">
        <f t="shared" si="35"/>
        <v>5.6414085745386533E-3</v>
      </c>
      <c r="W166" s="103"/>
      <c r="Y166" s="55"/>
    </row>
    <row r="167" spans="1:37" s="103" customFormat="1" x14ac:dyDescent="0.2">
      <c r="A167" s="11" t="s">
        <v>82</v>
      </c>
      <c r="B167" s="12" t="s">
        <v>83</v>
      </c>
      <c r="C167" s="13">
        <v>52794.396500000003</v>
      </c>
      <c r="D167" s="13" t="s">
        <v>203</v>
      </c>
      <c r="E167">
        <f t="shared" si="29"/>
        <v>63160.51697781073</v>
      </c>
      <c r="F167">
        <f t="shared" si="25"/>
        <v>63160.5</v>
      </c>
      <c r="G167" s="10">
        <f t="shared" si="33"/>
        <v>5.8118125380133279E-3</v>
      </c>
      <c r="H167"/>
      <c r="I167"/>
      <c r="J167">
        <f>G167</f>
        <v>5.8118125380133279E-3</v>
      </c>
      <c r="K167"/>
      <c r="L167"/>
      <c r="M167"/>
      <c r="N167"/>
      <c r="O167"/>
      <c r="P167" s="55">
        <f t="shared" si="30"/>
        <v>1.1390001579999476E-3</v>
      </c>
      <c r="Q167" s="2">
        <f t="shared" si="32"/>
        <v>37775.896500000003</v>
      </c>
      <c r="R167" s="55">
        <f t="shared" si="34"/>
        <v>2.183517553880631E-5</v>
      </c>
      <c r="S167" s="155">
        <v>1</v>
      </c>
      <c r="T167">
        <f t="shared" si="31"/>
        <v>2.183517553880631E-5</v>
      </c>
      <c r="U167" s="159"/>
      <c r="V167">
        <f t="shared" si="35"/>
        <v>4.6728123800133803E-3</v>
      </c>
      <c r="W167"/>
      <c r="Y167" s="55"/>
      <c r="AB167" s="103">
        <v>-5208.5</v>
      </c>
      <c r="AC167" s="103">
        <v>9.3399999999999993E-3</v>
      </c>
      <c r="AD167" s="103">
        <v>5.8599999999999998E-3</v>
      </c>
    </row>
    <row r="168" spans="1:37" s="103" customFormat="1" x14ac:dyDescent="0.2">
      <c r="A168" s="11" t="s">
        <v>82</v>
      </c>
      <c r="B168" s="12" t="s">
        <v>83</v>
      </c>
      <c r="C168" s="13">
        <v>52794.397299999997</v>
      </c>
      <c r="D168" s="13">
        <v>1.2999999999999999E-4</v>
      </c>
      <c r="E168">
        <f t="shared" si="29"/>
        <v>63160.519314818055</v>
      </c>
      <c r="F168">
        <f t="shared" si="25"/>
        <v>63160.5</v>
      </c>
      <c r="G168" s="10">
        <f t="shared" si="33"/>
        <v>6.6118125323555432E-3</v>
      </c>
      <c r="H168"/>
      <c r="I168"/>
      <c r="J168">
        <f>G168</f>
        <v>6.6118125323555432E-3</v>
      </c>
      <c r="L168"/>
      <c r="M168"/>
      <c r="N168"/>
      <c r="O168"/>
      <c r="P168" s="55">
        <f t="shared" si="30"/>
        <v>1.1390001579999476E-3</v>
      </c>
      <c r="Q168" s="2">
        <f t="shared" si="32"/>
        <v>37775.897299999997</v>
      </c>
      <c r="R168" s="55">
        <f t="shared" si="34"/>
        <v>2.9951675284899733E-5</v>
      </c>
      <c r="S168" s="155">
        <v>1</v>
      </c>
      <c r="T168">
        <f t="shared" si="31"/>
        <v>2.9951675284899733E-5</v>
      </c>
      <c r="U168" s="159"/>
      <c r="V168">
        <f t="shared" si="35"/>
        <v>5.4728123743555956E-3</v>
      </c>
      <c r="Y168" s="55"/>
      <c r="AB168" s="103">
        <v>-5194</v>
      </c>
      <c r="AC168" s="103">
        <v>8.0300000000000007E-3</v>
      </c>
      <c r="AD168" s="103">
        <v>4.5799999999999999E-3</v>
      </c>
    </row>
    <row r="169" spans="1:37" s="103" customFormat="1" x14ac:dyDescent="0.2">
      <c r="A169" s="11" t="s">
        <v>82</v>
      </c>
      <c r="B169" s="12" t="s">
        <v>83</v>
      </c>
      <c r="C169" s="13">
        <v>52794.398200000003</v>
      </c>
      <c r="D169" s="13" t="s">
        <v>203</v>
      </c>
      <c r="E169">
        <f t="shared" si="29"/>
        <v>63160.521943951338</v>
      </c>
      <c r="F169">
        <f t="shared" si="25"/>
        <v>63160.5</v>
      </c>
      <c r="G169" s="10">
        <f t="shared" si="33"/>
        <v>7.5118125387234613E-3</v>
      </c>
      <c r="H169"/>
      <c r="I169"/>
      <c r="J169">
        <f>G169</f>
        <v>7.5118125387234613E-3</v>
      </c>
      <c r="K169"/>
      <c r="L169"/>
      <c r="M169"/>
      <c r="N169"/>
      <c r="O169"/>
      <c r="P169" s="55">
        <f t="shared" si="30"/>
        <v>1.1390001579999476E-3</v>
      </c>
      <c r="Q169" s="2">
        <f t="shared" si="32"/>
        <v>37775.898200000003</v>
      </c>
      <c r="R169" s="55">
        <f t="shared" si="34"/>
        <v>4.0612737639902898E-5</v>
      </c>
      <c r="S169" s="155">
        <v>1</v>
      </c>
      <c r="T169">
        <f t="shared" si="31"/>
        <v>4.0612737639902898E-5</v>
      </c>
      <c r="U169" s="159"/>
      <c r="V169">
        <f t="shared" si="35"/>
        <v>6.3728123807235137E-3</v>
      </c>
      <c r="W169"/>
      <c r="Y169" s="55"/>
      <c r="AB169" s="103">
        <v>-5177</v>
      </c>
      <c r="AC169" s="103">
        <v>7.8300000000000002E-3</v>
      </c>
      <c r="AD169" s="103">
        <v>4.4000000000000003E-3</v>
      </c>
    </row>
    <row r="170" spans="1:37" s="103" customFormat="1" x14ac:dyDescent="0.2">
      <c r="A170" s="17" t="s">
        <v>87</v>
      </c>
      <c r="B170" s="12" t="s">
        <v>88</v>
      </c>
      <c r="C170" s="13">
        <v>52839.413099999998</v>
      </c>
      <c r="D170" s="13">
        <v>5.9999999999999995E-4</v>
      </c>
      <c r="E170">
        <f t="shared" si="29"/>
        <v>63292.022133811006</v>
      </c>
      <c r="F170">
        <f t="shared" si="25"/>
        <v>63292</v>
      </c>
      <c r="G170" s="10">
        <f t="shared" si="33"/>
        <v>7.576804950076621E-3</v>
      </c>
      <c r="H170"/>
      <c r="I170"/>
      <c r="J170"/>
      <c r="K170">
        <f>G170</f>
        <v>7.576804950076621E-3</v>
      </c>
      <c r="L170"/>
      <c r="M170"/>
      <c r="N170"/>
      <c r="O170"/>
      <c r="P170" s="55">
        <f t="shared" si="30"/>
        <v>9.1117090562076175E-4</v>
      </c>
      <c r="Q170" s="2">
        <f t="shared" si="32"/>
        <v>37820.913099999998</v>
      </c>
      <c r="R170" s="55">
        <f t="shared" si="34"/>
        <v>4.4430677214608975E-5</v>
      </c>
      <c r="S170" s="155">
        <v>1</v>
      </c>
      <c r="T170">
        <f t="shared" si="31"/>
        <v>4.4430677214608975E-5</v>
      </c>
      <c r="U170" s="159"/>
      <c r="V170">
        <f t="shared" si="35"/>
        <v>6.6656340444558593E-3</v>
      </c>
      <c r="Y170" s="55"/>
      <c r="AB170" s="103">
        <v>-3514</v>
      </c>
      <c r="AC170" s="103">
        <v>2.2000000000000001E-3</v>
      </c>
      <c r="AD170" s="103">
        <v>1.3799999999999999E-3</v>
      </c>
    </row>
    <row r="171" spans="1:37" x14ac:dyDescent="0.2">
      <c r="A171" s="11" t="s">
        <v>249</v>
      </c>
      <c r="B171" s="12" t="s">
        <v>83</v>
      </c>
      <c r="C171" s="13">
        <v>53030.251900000003</v>
      </c>
      <c r="D171" s="13" t="s">
        <v>203</v>
      </c>
      <c r="E171">
        <f t="shared" si="29"/>
        <v>63849.511730202314</v>
      </c>
      <c r="F171">
        <f t="shared" si="25"/>
        <v>63849.5</v>
      </c>
      <c r="G171" s="10">
        <f t="shared" si="33"/>
        <v>4.0154610032914206E-3</v>
      </c>
      <c r="K171">
        <f>G171</f>
        <v>4.0154610032914206E-3</v>
      </c>
      <c r="P171" s="55">
        <f t="shared" si="30"/>
        <v>-8.1974183778366072E-5</v>
      </c>
      <c r="Q171" s="2">
        <f t="shared" si="32"/>
        <v>38011.751900000003</v>
      </c>
      <c r="R171" s="55">
        <f t="shared" si="34"/>
        <v>1.6788975112237618E-5</v>
      </c>
      <c r="S171" s="155">
        <v>1</v>
      </c>
      <c r="T171">
        <f t="shared" si="31"/>
        <v>1.6788975112237618E-5</v>
      </c>
      <c r="V171">
        <f t="shared" si="35"/>
        <v>4.0974351870697867E-3</v>
      </c>
      <c r="Y171" s="55"/>
    </row>
    <row r="172" spans="1:37" s="103" customFormat="1" x14ac:dyDescent="0.2">
      <c r="A172" s="112" t="s">
        <v>209</v>
      </c>
      <c r="B172" s="12"/>
      <c r="C172" s="136">
        <v>53076.295599999998</v>
      </c>
      <c r="D172" s="13">
        <v>6.9999999999999999E-4</v>
      </c>
      <c r="E172">
        <f t="shared" si="29"/>
        <v>63984.017311506323</v>
      </c>
      <c r="F172">
        <f t="shared" si="25"/>
        <v>63984</v>
      </c>
      <c r="G172" s="10">
        <f t="shared" si="33"/>
        <v>5.9260425914544612E-3</v>
      </c>
      <c r="H172"/>
      <c r="I172"/>
      <c r="J172"/>
      <c r="K172">
        <f>G172</f>
        <v>5.9260425914544612E-3</v>
      </c>
      <c r="L172"/>
      <c r="M172"/>
      <c r="N172"/>
      <c r="O172"/>
      <c r="P172" s="55">
        <f t="shared" si="30"/>
        <v>-3.281795736121973E-4</v>
      </c>
      <c r="Q172" s="2">
        <f t="shared" si="32"/>
        <v>38057.795599999998</v>
      </c>
      <c r="R172" s="55">
        <f t="shared" si="34"/>
        <v>3.9115294890011079E-5</v>
      </c>
      <c r="S172" s="155">
        <v>1</v>
      </c>
      <c r="T172">
        <f t="shared" si="31"/>
        <v>3.9115294890011079E-5</v>
      </c>
      <c r="U172" s="159"/>
      <c r="V172">
        <f t="shared" si="35"/>
        <v>6.2542221650666585E-3</v>
      </c>
      <c r="Y172" s="55"/>
      <c r="AB172" s="103">
        <v>-3185.5</v>
      </c>
      <c r="AC172" s="103">
        <v>2.1299999999999999E-3</v>
      </c>
      <c r="AD172" s="103">
        <v>1.8699999999999999E-3</v>
      </c>
    </row>
    <row r="173" spans="1:37" x14ac:dyDescent="0.2">
      <c r="A173" s="112" t="s">
        <v>209</v>
      </c>
      <c r="B173" s="12"/>
      <c r="C173" s="136">
        <v>53077.322</v>
      </c>
      <c r="D173" s="13">
        <v>1E-4</v>
      </c>
      <c r="E173">
        <f t="shared" si="29"/>
        <v>63987.015691928631</v>
      </c>
      <c r="F173">
        <f t="shared" si="25"/>
        <v>63987</v>
      </c>
      <c r="G173" s="10">
        <f t="shared" si="33"/>
        <v>5.3716317779617384E-3</v>
      </c>
      <c r="K173">
        <f>G173</f>
        <v>5.3716317779617384E-3</v>
      </c>
      <c r="P173" s="55">
        <f t="shared" si="30"/>
        <v>-3.3370041038666143E-4</v>
      </c>
      <c r="Q173" s="2">
        <f t="shared" si="32"/>
        <v>38058.822</v>
      </c>
      <c r="R173" s="55">
        <f t="shared" si="34"/>
        <v>3.2550815379404341E-5</v>
      </c>
      <c r="S173" s="155">
        <v>1</v>
      </c>
      <c r="T173">
        <f t="shared" si="31"/>
        <v>3.2550815379404341E-5</v>
      </c>
      <c r="V173">
        <f t="shared" si="35"/>
        <v>5.7053321883483998E-3</v>
      </c>
      <c r="W173" s="103"/>
      <c r="Y173" s="55"/>
    </row>
    <row r="174" spans="1:37" x14ac:dyDescent="0.2">
      <c r="A174" s="15" t="s">
        <v>91</v>
      </c>
      <c r="B174" s="18"/>
      <c r="C174" s="13">
        <v>53110.355900000002</v>
      </c>
      <c r="D174" s="13">
        <v>2.0000000000000001E-4</v>
      </c>
      <c r="E174">
        <f t="shared" si="29"/>
        <v>64083.516275553302</v>
      </c>
      <c r="F174">
        <f t="shared" si="25"/>
        <v>64083.5</v>
      </c>
      <c r="G174" s="10">
        <f t="shared" si="33"/>
        <v>5.5714170812279917E-3</v>
      </c>
      <c r="J174">
        <f>G174</f>
        <v>5.5714170812279917E-3</v>
      </c>
      <c r="K174" s="103"/>
      <c r="P174" s="55">
        <f t="shared" si="30"/>
        <v>-5.1196856767404819E-4</v>
      </c>
      <c r="Q174" s="2">
        <f t="shared" si="32"/>
        <v>38091.855900000002</v>
      </c>
      <c r="R174" s="55">
        <f t="shared" si="34"/>
        <v>3.7007580953267291E-5</v>
      </c>
      <c r="S174" s="155">
        <v>1</v>
      </c>
      <c r="T174">
        <f t="shared" si="31"/>
        <v>3.7007580953267291E-5</v>
      </c>
      <c r="V174">
        <f t="shared" si="35"/>
        <v>6.0833856489020399E-3</v>
      </c>
      <c r="W174" s="103"/>
      <c r="AH174" s="96"/>
      <c r="AI174" s="96"/>
      <c r="AJ174" s="97"/>
      <c r="AK174" s="96"/>
    </row>
    <row r="175" spans="1:37" x14ac:dyDescent="0.2">
      <c r="A175" s="15" t="s">
        <v>91</v>
      </c>
      <c r="B175" s="18"/>
      <c r="C175" s="13">
        <v>53163.413699999997</v>
      </c>
      <c r="D175" s="13">
        <v>3.3E-3</v>
      </c>
      <c r="E175">
        <f t="shared" si="29"/>
        <v>64238.511860871418</v>
      </c>
      <c r="F175">
        <f t="shared" si="25"/>
        <v>64238.5</v>
      </c>
      <c r="G175" s="10">
        <f t="shared" si="33"/>
        <v>4.0601914079161361E-3</v>
      </c>
      <c r="J175">
        <f>G175</f>
        <v>4.0601914079161361E-3</v>
      </c>
      <c r="K175" s="103"/>
      <c r="P175" s="55">
        <f t="shared" si="30"/>
        <v>-8.0107181809374595E-4</v>
      </c>
      <c r="Q175" s="2">
        <f t="shared" si="32"/>
        <v>38144.913699999997</v>
      </c>
      <c r="R175" s="55">
        <f t="shared" si="34"/>
        <v>2.3631880152556006E-5</v>
      </c>
      <c r="S175" s="155">
        <v>1</v>
      </c>
      <c r="T175">
        <f t="shared" si="31"/>
        <v>2.3631880152556006E-5</v>
      </c>
      <c r="V175">
        <f t="shared" si="35"/>
        <v>4.861263226009882E-3</v>
      </c>
      <c r="W175" s="103"/>
      <c r="AH175" s="96"/>
      <c r="AI175" s="96"/>
      <c r="AJ175" s="97"/>
      <c r="AK175" s="96"/>
    </row>
    <row r="176" spans="1:37" x14ac:dyDescent="0.2">
      <c r="A176" s="92" t="s">
        <v>653</v>
      </c>
      <c r="B176" s="23" t="s">
        <v>83</v>
      </c>
      <c r="C176" s="92">
        <v>53176.766000000003</v>
      </c>
      <c r="D176" s="11"/>
      <c r="E176">
        <f t="shared" si="29"/>
        <v>64277.517389819928</v>
      </c>
      <c r="F176">
        <f t="shared" si="25"/>
        <v>64277.5</v>
      </c>
      <c r="G176" s="10">
        <f t="shared" si="33"/>
        <v>5.9528507554205135E-3</v>
      </c>
      <c r="I176">
        <f>G176</f>
        <v>5.9528507554205135E-3</v>
      </c>
      <c r="K176" s="103"/>
      <c r="P176" s="55">
        <f t="shared" si="30"/>
        <v>-8.7435073150554654E-4</v>
      </c>
      <c r="Q176" s="2">
        <f t="shared" si="32"/>
        <v>38158.266000000003</v>
      </c>
      <c r="R176" s="55">
        <f t="shared" si="34"/>
        <v>4.6610680143085403E-5</v>
      </c>
      <c r="S176" s="103">
        <v>0.1</v>
      </c>
      <c r="T176">
        <f t="shared" si="31"/>
        <v>4.6610680143085406E-6</v>
      </c>
      <c r="V176">
        <f t="shared" si="35"/>
        <v>6.82720148692606E-3</v>
      </c>
      <c r="W176" s="103"/>
      <c r="Y176" s="55"/>
    </row>
    <row r="177" spans="1:37" s="103" customFormat="1" x14ac:dyDescent="0.2">
      <c r="A177" s="92" t="s">
        <v>653</v>
      </c>
      <c r="B177" s="23" t="s">
        <v>83</v>
      </c>
      <c r="C177" s="92">
        <v>53185.6656</v>
      </c>
      <c r="D177" s="11"/>
      <c r="E177">
        <f t="shared" si="29"/>
        <v>64303.515428017832</v>
      </c>
      <c r="F177">
        <f t="shared" si="25"/>
        <v>64303.5</v>
      </c>
      <c r="G177" s="10">
        <f t="shared" si="33"/>
        <v>5.2812903231824748E-3</v>
      </c>
      <c r="H177"/>
      <c r="I177"/>
      <c r="J177"/>
      <c r="K177">
        <f>G177</f>
        <v>5.2812903231824748E-3</v>
      </c>
      <c r="L177"/>
      <c r="M177"/>
      <c r="N177"/>
      <c r="O177"/>
      <c r="P177" s="55">
        <f t="shared" si="30"/>
        <v>-9.2332324539773358E-4</v>
      </c>
      <c r="Q177" s="2">
        <f t="shared" si="32"/>
        <v>38167.1656</v>
      </c>
      <c r="R177" s="55">
        <f t="shared" si="34"/>
        <v>3.8497229535409628E-5</v>
      </c>
      <c r="S177" s="155">
        <v>1</v>
      </c>
      <c r="T177">
        <f t="shared" si="31"/>
        <v>3.8497229535409628E-5</v>
      </c>
      <c r="U177" s="159"/>
      <c r="V177">
        <f t="shared" si="35"/>
        <v>6.2046135685802084E-3</v>
      </c>
      <c r="Y177" s="55"/>
      <c r="AB177" s="103">
        <v>-2099.5</v>
      </c>
      <c r="AC177" s="103">
        <v>-1.2899999999999999E-3</v>
      </c>
      <c r="AD177" s="103">
        <v>4.0999999999999999E-4</v>
      </c>
    </row>
    <row r="178" spans="1:37" s="103" customFormat="1" x14ac:dyDescent="0.2">
      <c r="A178" s="92" t="s">
        <v>653</v>
      </c>
      <c r="B178" s="23" t="s">
        <v>83</v>
      </c>
      <c r="C178" s="92">
        <v>53197.646399999998</v>
      </c>
      <c r="D178" s="11"/>
      <c r="E178">
        <f t="shared" si="29"/>
        <v>64338.514450001014</v>
      </c>
      <c r="F178">
        <f t="shared" si="25"/>
        <v>64338.5</v>
      </c>
      <c r="G178" s="10">
        <f t="shared" si="33"/>
        <v>4.9464974290458485E-3</v>
      </c>
      <c r="H178"/>
      <c r="I178"/>
      <c r="J178"/>
      <c r="K178">
        <f>G178</f>
        <v>4.9464974290458485E-3</v>
      </c>
      <c r="L178"/>
      <c r="M178"/>
      <c r="N178"/>
      <c r="O178"/>
      <c r="P178" s="55">
        <f t="shared" si="30"/>
        <v>-9.8939926088570385E-4</v>
      </c>
      <c r="Q178" s="2">
        <f t="shared" si="32"/>
        <v>38179.146399999998</v>
      </c>
      <c r="R178" s="55">
        <f t="shared" si="34"/>
        <v>3.5234869513540361E-5</v>
      </c>
      <c r="S178" s="155">
        <v>1</v>
      </c>
      <c r="T178">
        <f t="shared" si="31"/>
        <v>3.5234869513540361E-5</v>
      </c>
      <c r="U178" s="159"/>
      <c r="V178">
        <f t="shared" si="35"/>
        <v>5.9358966899315524E-3</v>
      </c>
      <c r="Y178" s="55"/>
      <c r="AB178" s="103">
        <v>-2091</v>
      </c>
      <c r="AC178" s="103">
        <v>-2.5899999999999999E-3</v>
      </c>
      <c r="AD178" s="103">
        <v>-8.5999999999999998E-4</v>
      </c>
    </row>
    <row r="179" spans="1:37" x14ac:dyDescent="0.2">
      <c r="A179" s="11" t="s">
        <v>251</v>
      </c>
      <c r="B179" s="12" t="s">
        <v>84</v>
      </c>
      <c r="C179" s="13">
        <v>53413.818500000001</v>
      </c>
      <c r="D179" s="13" t="s">
        <v>203</v>
      </c>
      <c r="E179">
        <f t="shared" si="29"/>
        <v>64970.009181575835</v>
      </c>
      <c r="F179">
        <f t="shared" si="25"/>
        <v>64970</v>
      </c>
      <c r="G179" s="10">
        <f t="shared" si="33"/>
        <v>3.1430199378519319E-3</v>
      </c>
      <c r="I179">
        <f>G179</f>
        <v>3.1430199378519319E-3</v>
      </c>
      <c r="P179" s="55">
        <f t="shared" si="30"/>
        <v>-2.2114617146660742E-3</v>
      </c>
      <c r="Q179" s="2">
        <f t="shared" si="32"/>
        <v>38395.318500000001</v>
      </c>
      <c r="R179" s="55">
        <f t="shared" si="34"/>
        <v>2.8670473767151959E-5</v>
      </c>
      <c r="S179" s="103">
        <v>0.1</v>
      </c>
      <c r="T179">
        <f t="shared" si="31"/>
        <v>2.8670473767151962E-6</v>
      </c>
      <c r="V179">
        <f t="shared" si="35"/>
        <v>5.3544816525180061E-3</v>
      </c>
      <c r="W179" s="103"/>
      <c r="Y179" s="55"/>
    </row>
    <row r="180" spans="1:37" x14ac:dyDescent="0.2">
      <c r="A180" s="11" t="s">
        <v>251</v>
      </c>
      <c r="B180" s="12" t="s">
        <v>83</v>
      </c>
      <c r="C180" s="13">
        <v>53420.835599999999</v>
      </c>
      <c r="D180" s="13" t="s">
        <v>203</v>
      </c>
      <c r="E180">
        <f t="shared" si="29"/>
        <v>64990.507949367478</v>
      </c>
      <c r="F180">
        <f t="shared" si="25"/>
        <v>64990.5</v>
      </c>
      <c r="G180" s="10">
        <f t="shared" si="33"/>
        <v>2.7212126660742797E-3</v>
      </c>
      <c r="I180">
        <f>G180</f>
        <v>2.7212126660742797E-3</v>
      </c>
      <c r="P180" s="55">
        <f t="shared" si="30"/>
        <v>-2.252081097386005E-3</v>
      </c>
      <c r="Q180" s="2">
        <f t="shared" si="32"/>
        <v>38402.335599999999</v>
      </c>
      <c r="R180" s="55">
        <f t="shared" si="34"/>
        <v>2.4733650857672962E-5</v>
      </c>
      <c r="S180" s="103">
        <v>0.1</v>
      </c>
      <c r="T180">
        <f t="shared" si="31"/>
        <v>2.4733650857672964E-6</v>
      </c>
      <c r="V180">
        <f t="shared" si="35"/>
        <v>4.9732937634602847E-3</v>
      </c>
      <c r="W180" s="103"/>
      <c r="Y180" s="55"/>
    </row>
    <row r="181" spans="1:37" s="103" customFormat="1" x14ac:dyDescent="0.2">
      <c r="A181" s="15" t="s">
        <v>91</v>
      </c>
      <c r="B181" s="18"/>
      <c r="C181" s="13">
        <v>53460.543299999998</v>
      </c>
      <c r="D181" s="13">
        <v>2.2000000000000001E-3</v>
      </c>
      <c r="E181">
        <f t="shared" si="29"/>
        <v>65106.50443250731</v>
      </c>
      <c r="F181">
        <f t="shared" si="25"/>
        <v>65106.5</v>
      </c>
      <c r="G181" s="10">
        <f t="shared" si="33"/>
        <v>1.5173276406130753E-3</v>
      </c>
      <c r="H181"/>
      <c r="I181"/>
      <c r="J181">
        <f>G181</f>
        <v>1.5173276406130753E-3</v>
      </c>
      <c r="L181"/>
      <c r="M181"/>
      <c r="N181"/>
      <c r="O181"/>
      <c r="P181" s="55">
        <f t="shared" si="30"/>
        <v>-2.4830507777369171E-3</v>
      </c>
      <c r="Q181" s="2">
        <f t="shared" si="32"/>
        <v>38442.043299999998</v>
      </c>
      <c r="R181" s="55">
        <f t="shared" si="34"/>
        <v>1.6003027490000387E-5</v>
      </c>
      <c r="S181" s="155">
        <v>1</v>
      </c>
      <c r="T181">
        <f t="shared" si="31"/>
        <v>1.6003027490000387E-5</v>
      </c>
      <c r="U181" s="159"/>
      <c r="V181">
        <f t="shared" si="35"/>
        <v>4.0003784183499924E-3</v>
      </c>
      <c r="Y181" s="55"/>
      <c r="AB181" s="103">
        <v>-2053</v>
      </c>
      <c r="AC181" s="103">
        <v>-2.2599999999999999E-3</v>
      </c>
      <c r="AD181" s="103">
        <v>-4.6000000000000001E-4</v>
      </c>
    </row>
    <row r="182" spans="1:37" x14ac:dyDescent="0.2">
      <c r="A182" s="17" t="s">
        <v>94</v>
      </c>
      <c r="B182" s="12" t="s">
        <v>84</v>
      </c>
      <c r="C182" s="13">
        <v>53502.478199999998</v>
      </c>
      <c r="D182" s="13">
        <v>8.0000000000000004E-4</v>
      </c>
      <c r="E182">
        <f t="shared" si="29"/>
        <v>65229.007144092742</v>
      </c>
      <c r="F182">
        <f t="shared" si="25"/>
        <v>65229</v>
      </c>
      <c r="G182" s="10">
        <f t="shared" si="33"/>
        <v>2.4455525126541033E-3</v>
      </c>
      <c r="K182">
        <f>G182</f>
        <v>2.4455525126541033E-3</v>
      </c>
      <c r="P182" s="55">
        <f t="shared" si="30"/>
        <v>-2.7290356081041689E-3</v>
      </c>
      <c r="Q182" s="2">
        <f t="shared" si="32"/>
        <v>38483.978199999998</v>
      </c>
      <c r="R182" s="55">
        <f t="shared" si="34"/>
        <v>2.6776362219492626E-5</v>
      </c>
      <c r="S182" s="155">
        <v>1</v>
      </c>
      <c r="T182">
        <f t="shared" si="31"/>
        <v>2.6776362219492626E-5</v>
      </c>
      <c r="V182">
        <f t="shared" si="35"/>
        <v>5.1745881207582722E-3</v>
      </c>
      <c r="Y182" s="55"/>
    </row>
    <row r="183" spans="1:37" x14ac:dyDescent="0.2">
      <c r="A183" s="11" t="s">
        <v>252</v>
      </c>
      <c r="B183" s="12" t="s">
        <v>84</v>
      </c>
      <c r="C183" s="13">
        <v>53517.1996</v>
      </c>
      <c r="D183" s="13" t="s">
        <v>203</v>
      </c>
      <c r="E183">
        <f t="shared" si="29"/>
        <v>65272.012168984511</v>
      </c>
      <c r="F183">
        <f t="shared" si="25"/>
        <v>65272</v>
      </c>
      <c r="G183" s="10">
        <f t="shared" si="33"/>
        <v>4.165664104220923E-3</v>
      </c>
      <c r="K183">
        <f>G183</f>
        <v>4.165664104220923E-3</v>
      </c>
      <c r="P183" s="55">
        <f t="shared" si="30"/>
        <v>-2.8158862170244436E-3</v>
      </c>
      <c r="Q183" s="2">
        <f t="shared" si="32"/>
        <v>38498.6996</v>
      </c>
      <c r="R183" s="55">
        <f t="shared" si="34"/>
        <v>4.8742044888081284E-5</v>
      </c>
      <c r="S183" s="155">
        <v>1</v>
      </c>
      <c r="T183">
        <f t="shared" si="31"/>
        <v>4.8742044888081284E-5</v>
      </c>
      <c r="V183">
        <f t="shared" si="35"/>
        <v>6.9815503212453667E-3</v>
      </c>
      <c r="AH183" s="96"/>
      <c r="AI183" s="96"/>
      <c r="AJ183" s="97"/>
      <c r="AK183" s="96"/>
    </row>
    <row r="184" spans="1:37" x14ac:dyDescent="0.2">
      <c r="A184" s="11" t="s">
        <v>252</v>
      </c>
      <c r="B184" s="12" t="s">
        <v>83</v>
      </c>
      <c r="C184" s="13">
        <v>53522.161899999999</v>
      </c>
      <c r="D184" s="13" t="s">
        <v>203</v>
      </c>
      <c r="E184">
        <f t="shared" si="29"/>
        <v>65286.508333413192</v>
      </c>
      <c r="F184">
        <f t="shared" si="25"/>
        <v>65286.5</v>
      </c>
      <c r="G184" s="10">
        <f t="shared" si="33"/>
        <v>2.8526784808491357E-3</v>
      </c>
      <c r="K184">
        <f>G184</f>
        <v>2.8526784808491357E-3</v>
      </c>
      <c r="P184" s="55">
        <f t="shared" si="30"/>
        <v>-2.8452322045566247E-3</v>
      </c>
      <c r="Q184" s="2">
        <f t="shared" si="32"/>
        <v>38503.661899999999</v>
      </c>
      <c r="R184" s="55">
        <f t="shared" si="34"/>
        <v>3.2466186178861143E-5</v>
      </c>
      <c r="S184" s="155">
        <v>1</v>
      </c>
      <c r="T184">
        <f t="shared" si="31"/>
        <v>3.2466186178861143E-5</v>
      </c>
      <c r="V184">
        <f t="shared" si="35"/>
        <v>5.6979106854057604E-3</v>
      </c>
      <c r="Y184" s="55"/>
    </row>
    <row r="185" spans="1:37" x14ac:dyDescent="0.2">
      <c r="A185" s="11" t="s">
        <v>252</v>
      </c>
      <c r="B185" s="12" t="s">
        <v>83</v>
      </c>
      <c r="C185" s="13">
        <v>53527.981099999997</v>
      </c>
      <c r="D185" s="13" t="s">
        <v>203</v>
      </c>
      <c r="E185">
        <f t="shared" si="29"/>
        <v>65303.507724833173</v>
      </c>
      <c r="F185">
        <f t="shared" si="25"/>
        <v>65303.5</v>
      </c>
      <c r="G185" s="10">
        <f t="shared" si="33"/>
        <v>2.6443504975759424E-3</v>
      </c>
      <c r="K185">
        <f>G185</f>
        <v>2.6443504975759424E-3</v>
      </c>
      <c r="P185" s="55">
        <f t="shared" si="30"/>
        <v>-2.8796758386626098E-3</v>
      </c>
      <c r="Q185" s="2">
        <f t="shared" si="32"/>
        <v>38509.481099999997</v>
      </c>
      <c r="R185" s="55">
        <f t="shared" si="34"/>
        <v>3.0514866963457123E-5</v>
      </c>
      <c r="S185" s="155">
        <v>1</v>
      </c>
      <c r="T185">
        <f t="shared" si="31"/>
        <v>3.0514866963457123E-5</v>
      </c>
      <c r="V185">
        <f t="shared" si="35"/>
        <v>5.5240263362385522E-3</v>
      </c>
      <c r="Y185" s="55"/>
    </row>
    <row r="186" spans="1:37" x14ac:dyDescent="0.2">
      <c r="A186" s="11" t="s">
        <v>252</v>
      </c>
      <c r="B186" s="12" t="s">
        <v>83</v>
      </c>
      <c r="C186" s="13">
        <v>53553.996800000001</v>
      </c>
      <c r="D186" s="13" t="s">
        <v>203</v>
      </c>
      <c r="E186">
        <f t="shared" si="29"/>
        <v>65379.506327281095</v>
      </c>
      <c r="F186">
        <f t="shared" si="25"/>
        <v>65379.5</v>
      </c>
      <c r="G186" s="10">
        <f t="shared" si="33"/>
        <v>2.1659430713043548E-3</v>
      </c>
      <c r="K186">
        <f>G186</f>
        <v>2.1659430713043548E-3</v>
      </c>
      <c r="P186" s="55">
        <f t="shared" si="30"/>
        <v>-3.0341606163810098E-3</v>
      </c>
      <c r="Q186" s="2">
        <f t="shared" si="32"/>
        <v>38535.496800000001</v>
      </c>
      <c r="R186" s="55">
        <f t="shared" si="34"/>
        <v>2.7041078362678929E-5</v>
      </c>
      <c r="S186" s="155">
        <v>1</v>
      </c>
      <c r="T186">
        <f t="shared" si="31"/>
        <v>2.7041078362678929E-5</v>
      </c>
      <c r="V186">
        <f t="shared" si="35"/>
        <v>5.2001036876853646E-3</v>
      </c>
      <c r="AH186" s="96"/>
      <c r="AI186" s="96"/>
      <c r="AJ186" s="97"/>
      <c r="AK186" s="96"/>
    </row>
    <row r="187" spans="1:37" x14ac:dyDescent="0.2">
      <c r="A187" s="11" t="s">
        <v>251</v>
      </c>
      <c r="B187" s="12" t="s">
        <v>83</v>
      </c>
      <c r="C187" s="13">
        <v>53875.773300000001</v>
      </c>
      <c r="D187" s="13" t="s">
        <v>203</v>
      </c>
      <c r="E187">
        <f t="shared" si="29"/>
        <v>66319.498881799373</v>
      </c>
      <c r="F187">
        <f t="shared" si="25"/>
        <v>66319.5</v>
      </c>
      <c r="G187" s="10">
        <f t="shared" si="33"/>
        <v>-3.8278035208350047E-4</v>
      </c>
      <c r="I187">
        <f>G187</f>
        <v>-3.8278035208350047E-4</v>
      </c>
      <c r="P187" s="55">
        <f t="shared" si="30"/>
        <v>-5.0126531711247591E-3</v>
      </c>
      <c r="Q187" s="2">
        <f t="shared" si="32"/>
        <v>38857.273300000001</v>
      </c>
      <c r="R187" s="55">
        <f t="shared" si="34"/>
        <v>2.1435722320497049E-5</v>
      </c>
      <c r="S187" s="103">
        <v>0.1</v>
      </c>
      <c r="T187">
        <f t="shared" si="31"/>
        <v>2.1435722320497049E-6</v>
      </c>
      <c r="V187">
        <f t="shared" si="35"/>
        <v>4.6298728190412586E-3</v>
      </c>
      <c r="W187" s="103"/>
      <c r="Y187" s="55"/>
    </row>
    <row r="188" spans="1:37" x14ac:dyDescent="0.2">
      <c r="A188" s="11" t="s">
        <v>253</v>
      </c>
      <c r="B188" s="12" t="s">
        <v>83</v>
      </c>
      <c r="C188" s="13">
        <v>54097.249799999998</v>
      </c>
      <c r="D188" s="13" t="s">
        <v>203</v>
      </c>
      <c r="E188">
        <f t="shared" si="29"/>
        <v>66966.48914056833</v>
      </c>
      <c r="F188">
        <f t="shared" si="25"/>
        <v>66966.5</v>
      </c>
      <c r="G188" s="10">
        <f t="shared" si="33"/>
        <v>-3.7173804230405949E-3</v>
      </c>
      <c r="K188">
        <f>G188</f>
        <v>-3.7173804230405949E-3</v>
      </c>
      <c r="P188" s="55">
        <f t="shared" si="30"/>
        <v>-6.4472957329341218E-3</v>
      </c>
      <c r="Q188" s="2">
        <f t="shared" si="32"/>
        <v>39078.749799999998</v>
      </c>
      <c r="R188" s="55">
        <f t="shared" si="34"/>
        <v>7.4524375991910709E-6</v>
      </c>
      <c r="S188" s="155">
        <v>1</v>
      </c>
      <c r="T188">
        <f t="shared" si="31"/>
        <v>7.4524375991910709E-6</v>
      </c>
      <c r="V188">
        <f t="shared" si="35"/>
        <v>2.7299153098935269E-3</v>
      </c>
      <c r="AH188" s="96"/>
      <c r="AI188" s="96"/>
      <c r="AJ188" s="97"/>
      <c r="AK188" s="96"/>
    </row>
    <row r="189" spans="1:37" x14ac:dyDescent="0.2">
      <c r="A189" s="14" t="s">
        <v>100</v>
      </c>
      <c r="B189" s="18" t="s">
        <v>84</v>
      </c>
      <c r="C189" s="137">
        <v>54201.485500000003</v>
      </c>
      <c r="D189" s="137">
        <v>2.0000000000000001E-4</v>
      </c>
      <c r="E189">
        <f t="shared" si="29"/>
        <v>67270.988636072201</v>
      </c>
      <c r="F189">
        <f t="shared" si="25"/>
        <v>67271</v>
      </c>
      <c r="G189" s="10">
        <f t="shared" si="33"/>
        <v>-3.8900785948499106E-3</v>
      </c>
      <c r="K189">
        <f>G189</f>
        <v>-3.8900785948499106E-3</v>
      </c>
      <c r="P189" s="55">
        <f t="shared" si="30"/>
        <v>-7.1430432348544848E-3</v>
      </c>
      <c r="Q189" s="2">
        <f t="shared" si="32"/>
        <v>39182.985500000003</v>
      </c>
      <c r="R189" s="55">
        <f t="shared" si="34"/>
        <v>1.058177894912009E-5</v>
      </c>
      <c r="S189" s="155">
        <v>1</v>
      </c>
      <c r="T189">
        <f t="shared" si="31"/>
        <v>1.058177894912009E-5</v>
      </c>
      <c r="V189">
        <f t="shared" si="35"/>
        <v>3.2529646400045742E-3</v>
      </c>
      <c r="W189" s="103"/>
      <c r="Y189" s="55"/>
    </row>
    <row r="190" spans="1:37" x14ac:dyDescent="0.2">
      <c r="A190" s="11" t="s">
        <v>251</v>
      </c>
      <c r="B190" s="12" t="s">
        <v>84</v>
      </c>
      <c r="C190" s="13">
        <v>54209.701099999998</v>
      </c>
      <c r="D190" s="13" t="s">
        <v>203</v>
      </c>
      <c r="E190">
        <f t="shared" si="29"/>
        <v>67294.988532991018</v>
      </c>
      <c r="F190">
        <f t="shared" ref="F190:F253" si="36">ROUND(2*E190,0)/2</f>
        <v>67295</v>
      </c>
      <c r="G190" s="10">
        <f t="shared" si="33"/>
        <v>-3.9253651484614238E-3</v>
      </c>
      <c r="I190">
        <f>G190</f>
        <v>-3.9253651484614238E-3</v>
      </c>
      <c r="P190" s="55">
        <f t="shared" si="30"/>
        <v>-7.1984398436235608E-3</v>
      </c>
      <c r="Q190" s="2">
        <f t="shared" si="32"/>
        <v>39191.201099999998</v>
      </c>
      <c r="R190" s="55">
        <f t="shared" si="34"/>
        <v>1.0713017960110716E-5</v>
      </c>
      <c r="S190" s="103">
        <v>0.1</v>
      </c>
      <c r="T190">
        <f t="shared" si="31"/>
        <v>1.0713017960110717E-6</v>
      </c>
      <c r="V190">
        <f t="shared" si="35"/>
        <v>3.273074695162137E-3</v>
      </c>
      <c r="AH190" s="96"/>
      <c r="AI190" s="96"/>
      <c r="AJ190" s="97"/>
      <c r="AK190" s="96"/>
    </row>
    <row r="191" spans="1:37" x14ac:dyDescent="0.2">
      <c r="A191" s="138" t="s">
        <v>271</v>
      </c>
      <c r="B191" s="139" t="s">
        <v>83</v>
      </c>
      <c r="C191" s="140">
        <v>54222.366199999997</v>
      </c>
      <c r="D191" s="141">
        <v>2.0000000000000001E-4</v>
      </c>
      <c r="E191">
        <f t="shared" si="29"/>
        <v>67331.986572631038</v>
      </c>
      <c r="F191">
        <f t="shared" si="36"/>
        <v>67332</v>
      </c>
      <c r="G191" s="10">
        <f t="shared" si="33"/>
        <v>-4.5964319215272553E-3</v>
      </c>
      <c r="J191">
        <f>G191</f>
        <v>-4.5964319215272553E-3</v>
      </c>
      <c r="P191" s="55">
        <f t="shared" si="30"/>
        <v>-7.2840030822259871E-3</v>
      </c>
      <c r="Q191" s="2">
        <f t="shared" si="32"/>
        <v>39203.866199999997</v>
      </c>
      <c r="R191" s="55">
        <f t="shared" si="34"/>
        <v>7.2230387438195287E-6</v>
      </c>
      <c r="S191" s="155">
        <v>1</v>
      </c>
      <c r="T191">
        <f t="shared" si="31"/>
        <v>7.2230387438195287E-6</v>
      </c>
      <c r="V191">
        <f t="shared" si="35"/>
        <v>2.6875711606987318E-3</v>
      </c>
      <c r="Y191" s="55"/>
    </row>
    <row r="192" spans="1:37" x14ac:dyDescent="0.2">
      <c r="A192" s="11" t="s">
        <v>251</v>
      </c>
      <c r="B192" s="12" t="s">
        <v>83</v>
      </c>
      <c r="C192" s="13">
        <v>54245.814599999998</v>
      </c>
      <c r="D192" s="13" t="s">
        <v>203</v>
      </c>
      <c r="E192">
        <f t="shared" si="29"/>
        <v>67400.485426386265</v>
      </c>
      <c r="F192">
        <f t="shared" si="36"/>
        <v>67400.5</v>
      </c>
      <c r="G192" s="10">
        <f t="shared" si="33"/>
        <v>-4.9888123030541465E-3</v>
      </c>
      <c r="I192">
        <f>G192</f>
        <v>-4.9888123030541465E-3</v>
      </c>
      <c r="P192" s="55">
        <f t="shared" si="30"/>
        <v>-7.4429234352029194E-3</v>
      </c>
      <c r="Q192" s="2">
        <f t="shared" si="32"/>
        <v>39227.314599999998</v>
      </c>
      <c r="R192" s="55">
        <f t="shared" si="34"/>
        <v>6.022661448936532E-6</v>
      </c>
      <c r="S192" s="103">
        <v>0.1</v>
      </c>
      <c r="T192">
        <f t="shared" si="31"/>
        <v>6.0226614489365326E-7</v>
      </c>
      <c r="V192">
        <f t="shared" si="35"/>
        <v>2.454111132148773E-3</v>
      </c>
      <c r="AH192" s="96"/>
      <c r="AI192" s="96"/>
      <c r="AJ192" s="97"/>
      <c r="AK192" s="96"/>
    </row>
    <row r="193" spans="1:37" x14ac:dyDescent="0.2">
      <c r="A193" s="17" t="s">
        <v>211</v>
      </c>
      <c r="B193" s="12" t="s">
        <v>83</v>
      </c>
      <c r="C193" s="13">
        <v>54554.671999999999</v>
      </c>
      <c r="D193" s="13">
        <v>4.0000000000000002E-4</v>
      </c>
      <c r="E193">
        <f t="shared" si="29"/>
        <v>68302.737941432817</v>
      </c>
      <c r="F193">
        <f t="shared" si="36"/>
        <v>68302.5</v>
      </c>
      <c r="O193">
        <f t="shared" ref="O193:O224" ca="1" si="37">+C$11+C$12*F193</f>
        <v>-8.378797288878026E-3</v>
      </c>
      <c r="P193" s="55">
        <f t="shared" si="30"/>
        <v>-9.5976767901906901E-3</v>
      </c>
      <c r="Q193" s="2">
        <f t="shared" si="32"/>
        <v>39536.171999999999</v>
      </c>
      <c r="R193" s="55">
        <f>+(P193-U193)^2</f>
        <v>8.2899831834520182E-3</v>
      </c>
      <c r="S193" s="155"/>
      <c r="T193">
        <f t="shared" si="31"/>
        <v>0</v>
      </c>
      <c r="U193" s="159">
        <f>+C193-(C$7+F193*C$8)</f>
        <v>8.1451667982037179E-2</v>
      </c>
      <c r="Y193" s="55"/>
    </row>
    <row r="194" spans="1:37" x14ac:dyDescent="0.2">
      <c r="A194" s="11" t="s">
        <v>254</v>
      </c>
      <c r="B194" s="12" t="s">
        <v>84</v>
      </c>
      <c r="C194" s="13">
        <v>54555.438300000002</v>
      </c>
      <c r="D194" s="13" t="s">
        <v>203</v>
      </c>
      <c r="E194">
        <f t="shared" si="29"/>
        <v>68304.976502342426</v>
      </c>
      <c r="F194">
        <f t="shared" si="36"/>
        <v>68305</v>
      </c>
      <c r="G194" s="10">
        <f t="shared" ref="G194:G199" si="38">+C194-(C$7+F194*C$8)</f>
        <v>-8.0436743664904498E-3</v>
      </c>
      <c r="J194">
        <f>G194</f>
        <v>-8.0436743664904498E-3</v>
      </c>
      <c r="K194" s="103"/>
      <c r="O194">
        <f t="shared" ca="1" si="37"/>
        <v>-8.3889558991266377E-3</v>
      </c>
      <c r="P194" s="55">
        <f t="shared" si="30"/>
        <v>-9.6038093796750879E-3</v>
      </c>
      <c r="Q194" s="2">
        <f t="shared" si="32"/>
        <v>39536.938300000002</v>
      </c>
      <c r="R194" s="55">
        <f t="shared" ref="R194:R199" si="39">+(P194-G194)^2</f>
        <v>2.4340212593646308E-6</v>
      </c>
      <c r="S194" s="155">
        <v>1</v>
      </c>
      <c r="T194">
        <f t="shared" si="31"/>
        <v>2.4340212593646308E-6</v>
      </c>
      <c r="V194">
        <f t="shared" ref="V194:V199" si="40">+G194-P194</f>
        <v>1.5601350131846381E-3</v>
      </c>
      <c r="W194" s="103"/>
      <c r="Y194" s="55"/>
    </row>
    <row r="195" spans="1:37" x14ac:dyDescent="0.2">
      <c r="A195" s="92" t="s">
        <v>859</v>
      </c>
      <c r="B195" s="23" t="s">
        <v>84</v>
      </c>
      <c r="C195" s="92">
        <v>54557.492100000003</v>
      </c>
      <c r="D195" s="11"/>
      <c r="E195">
        <f t="shared" si="29"/>
        <v>68310.976184446219</v>
      </c>
      <c r="F195">
        <f t="shared" si="36"/>
        <v>68311</v>
      </c>
      <c r="G195" s="10">
        <f t="shared" si="38"/>
        <v>-8.1524959969101474E-3</v>
      </c>
      <c r="K195">
        <f>G195</f>
        <v>-8.1524959969101474E-3</v>
      </c>
      <c r="O195">
        <f t="shared" ca="1" si="37"/>
        <v>-8.4133365637233393E-3</v>
      </c>
      <c r="P195" s="55">
        <f t="shared" si="30"/>
        <v>-9.6185312128709843E-3</v>
      </c>
      <c r="Q195" s="2">
        <f t="shared" si="32"/>
        <v>39538.992100000003</v>
      </c>
      <c r="R195" s="55">
        <f t="shared" si="39"/>
        <v>2.149259254437338E-6</v>
      </c>
      <c r="S195" s="155">
        <v>1</v>
      </c>
      <c r="T195">
        <f t="shared" si="31"/>
        <v>2.149259254437338E-6</v>
      </c>
      <c r="V195">
        <f t="shared" si="40"/>
        <v>1.466035215960837E-3</v>
      </c>
      <c r="AH195" s="96"/>
      <c r="AI195" s="96"/>
      <c r="AJ195" s="97"/>
      <c r="AK195" s="96"/>
    </row>
    <row r="196" spans="1:37" x14ac:dyDescent="0.2">
      <c r="A196" s="13" t="s">
        <v>102</v>
      </c>
      <c r="B196" s="12" t="s">
        <v>84</v>
      </c>
      <c r="C196" s="13">
        <v>54557.492180000001</v>
      </c>
      <c r="D196" s="13">
        <v>4.0000000000000002E-4</v>
      </c>
      <c r="E196">
        <f t="shared" si="29"/>
        <v>68310.976418146951</v>
      </c>
      <c r="F196">
        <f t="shared" si="36"/>
        <v>68311</v>
      </c>
      <c r="G196" s="10">
        <f t="shared" si="38"/>
        <v>-8.0724959989311174E-3</v>
      </c>
      <c r="K196">
        <f>G196</f>
        <v>-8.0724959989311174E-3</v>
      </c>
      <c r="O196">
        <f t="shared" ca="1" si="37"/>
        <v>-8.4133365637233393E-3</v>
      </c>
      <c r="P196" s="55">
        <f t="shared" si="30"/>
        <v>-9.6185312128709843E-3</v>
      </c>
      <c r="Q196" s="2">
        <f t="shared" si="32"/>
        <v>39538.992180000001</v>
      </c>
      <c r="R196" s="55">
        <f t="shared" si="39"/>
        <v>2.3902248827420901E-6</v>
      </c>
      <c r="S196" s="155">
        <v>1</v>
      </c>
      <c r="T196">
        <f t="shared" si="31"/>
        <v>2.3902248827420901E-6</v>
      </c>
      <c r="V196">
        <f t="shared" si="40"/>
        <v>1.546035213939867E-3</v>
      </c>
      <c r="Y196" s="55"/>
    </row>
    <row r="197" spans="1:37" s="103" customFormat="1" x14ac:dyDescent="0.2">
      <c r="A197" s="11" t="s">
        <v>255</v>
      </c>
      <c r="B197" s="12" t="s">
        <v>84</v>
      </c>
      <c r="C197" s="13">
        <v>54557.492200000001</v>
      </c>
      <c r="D197" s="13" t="s">
        <v>203</v>
      </c>
      <c r="E197">
        <f t="shared" si="29"/>
        <v>68310.976476572119</v>
      </c>
      <c r="F197">
        <f t="shared" si="36"/>
        <v>68311</v>
      </c>
      <c r="G197" s="10">
        <f t="shared" si="38"/>
        <v>-8.0524959994363599E-3</v>
      </c>
      <c r="H197"/>
      <c r="I197"/>
      <c r="J197"/>
      <c r="K197">
        <f>G197</f>
        <v>-8.0524959994363599E-3</v>
      </c>
      <c r="L197"/>
      <c r="M197"/>
      <c r="N197"/>
      <c r="O197">
        <f t="shared" ca="1" si="37"/>
        <v>-8.4133365637233393E-3</v>
      </c>
      <c r="P197" s="55">
        <f t="shared" si="30"/>
        <v>-9.6185312128709843E-3</v>
      </c>
      <c r="Q197" s="2">
        <f t="shared" si="32"/>
        <v>39538.992200000001</v>
      </c>
      <c r="R197" s="55">
        <f t="shared" si="39"/>
        <v>2.45246628971723E-6</v>
      </c>
      <c r="S197" s="155">
        <v>1</v>
      </c>
      <c r="T197">
        <f t="shared" si="31"/>
        <v>2.45246628971723E-6</v>
      </c>
      <c r="U197" s="159"/>
      <c r="V197">
        <f t="shared" si="40"/>
        <v>1.5660352134346245E-3</v>
      </c>
      <c r="W197"/>
    </row>
    <row r="198" spans="1:37" s="103" customFormat="1" x14ac:dyDescent="0.2">
      <c r="A198" s="17" t="s">
        <v>211</v>
      </c>
      <c r="B198" s="12" t="s">
        <v>84</v>
      </c>
      <c r="C198" s="13">
        <v>54560.743499999997</v>
      </c>
      <c r="D198" s="13">
        <v>2.0000000000000001E-4</v>
      </c>
      <c r="E198">
        <f t="shared" si="29"/>
        <v>68320.474366543902</v>
      </c>
      <c r="F198">
        <f t="shared" si="36"/>
        <v>68320.5</v>
      </c>
      <c r="G198" s="10">
        <f t="shared" si="38"/>
        <v>-8.774796937359497E-3</v>
      </c>
      <c r="H198"/>
      <c r="I198"/>
      <c r="J198"/>
      <c r="K198">
        <f>G198</f>
        <v>-8.774796937359497E-3</v>
      </c>
      <c r="L198"/>
      <c r="M198"/>
      <c r="N198"/>
      <c r="O198">
        <f t="shared" ca="1" si="37"/>
        <v>-8.4519392826681305E-3</v>
      </c>
      <c r="P198" s="55">
        <f t="shared" si="30"/>
        <v>-9.6418512294374481E-3</v>
      </c>
      <c r="Q198" s="2">
        <f t="shared" si="32"/>
        <v>39542.243499999997</v>
      </c>
      <c r="R198" s="55">
        <f t="shared" si="39"/>
        <v>7.51783145410797E-7</v>
      </c>
      <c r="S198" s="155">
        <v>1</v>
      </c>
      <c r="T198">
        <f t="shared" si="31"/>
        <v>7.51783145410797E-7</v>
      </c>
      <c r="U198" s="159"/>
      <c r="V198">
        <f t="shared" si="40"/>
        <v>8.6705429207795115E-4</v>
      </c>
      <c r="W198"/>
      <c r="Y198" s="55"/>
      <c r="AB198" s="103">
        <v>-303</v>
      </c>
      <c r="AC198" s="103">
        <v>-9.0600000000000003E-3</v>
      </c>
      <c r="AD198" s="103">
        <v>-3.7599999999999999E-3</v>
      </c>
    </row>
    <row r="199" spans="1:37" x14ac:dyDescent="0.2">
      <c r="A199" s="17" t="s">
        <v>211</v>
      </c>
      <c r="B199" s="12" t="s">
        <v>84</v>
      </c>
      <c r="C199" s="13">
        <v>54560.743499999997</v>
      </c>
      <c r="D199" s="13">
        <v>2.0000000000000001E-4</v>
      </c>
      <c r="E199">
        <f t="shared" si="29"/>
        <v>68320.474366543902</v>
      </c>
      <c r="F199">
        <f t="shared" si="36"/>
        <v>68320.5</v>
      </c>
      <c r="G199" s="10">
        <f t="shared" si="38"/>
        <v>-8.774796937359497E-3</v>
      </c>
      <c r="K199">
        <f>G199</f>
        <v>-8.774796937359497E-3</v>
      </c>
      <c r="O199">
        <f t="shared" ca="1" si="37"/>
        <v>-8.4519392826681305E-3</v>
      </c>
      <c r="P199" s="55">
        <f t="shared" si="30"/>
        <v>-9.6418512294374481E-3</v>
      </c>
      <c r="Q199" s="2">
        <f t="shared" si="32"/>
        <v>39542.243499999997</v>
      </c>
      <c r="R199" s="55">
        <f t="shared" si="39"/>
        <v>7.51783145410797E-7</v>
      </c>
      <c r="S199" s="155">
        <v>1</v>
      </c>
      <c r="T199">
        <f t="shared" si="31"/>
        <v>7.51783145410797E-7</v>
      </c>
      <c r="V199">
        <f t="shared" si="40"/>
        <v>8.6705429207795115E-4</v>
      </c>
      <c r="Y199" s="55"/>
      <c r="AB199" t="s">
        <v>210</v>
      </c>
      <c r="AH199" s="96" t="s">
        <v>203</v>
      </c>
      <c r="AI199" s="96" t="s">
        <v>205</v>
      </c>
      <c r="AJ199" s="97" t="s">
        <v>163</v>
      </c>
      <c r="AK199" s="96" t="s">
        <v>207</v>
      </c>
    </row>
    <row r="200" spans="1:37" x14ac:dyDescent="0.2">
      <c r="A200" s="17" t="s">
        <v>211</v>
      </c>
      <c r="B200" s="12" t="s">
        <v>83</v>
      </c>
      <c r="C200" s="13">
        <v>54561.7068</v>
      </c>
      <c r="D200" s="13">
        <v>2.0000000000000001E-4</v>
      </c>
      <c r="E200">
        <f t="shared" si="29"/>
        <v>68323.288415511954</v>
      </c>
      <c r="F200">
        <f t="shared" si="36"/>
        <v>68323.5</v>
      </c>
      <c r="O200">
        <f t="shared" ca="1" si="37"/>
        <v>-8.4641296149665091E-3</v>
      </c>
      <c r="P200" s="55">
        <f t="shared" si="30"/>
        <v>-9.649218105808155E-3</v>
      </c>
      <c r="Q200" s="2">
        <f t="shared" si="32"/>
        <v>39543.2068</v>
      </c>
      <c r="R200" s="55">
        <f>+(P200-U200)^2</f>
        <v>3.9413270997558309E-3</v>
      </c>
      <c r="S200" s="155"/>
      <c r="T200">
        <f t="shared" si="31"/>
        <v>0</v>
      </c>
      <c r="U200" s="159">
        <f>+C200-(C$7+F200*C$8)</f>
        <v>-7.242920775024686E-2</v>
      </c>
      <c r="Y200" s="55"/>
      <c r="AB200" t="s">
        <v>210</v>
      </c>
      <c r="AH200" s="96" t="s">
        <v>203</v>
      </c>
      <c r="AI200" s="96" t="s">
        <v>205</v>
      </c>
      <c r="AJ200" s="97" t="s">
        <v>163</v>
      </c>
      <c r="AK200" s="96" t="s">
        <v>207</v>
      </c>
    </row>
    <row r="201" spans="1:37" x14ac:dyDescent="0.2">
      <c r="A201" s="17" t="s">
        <v>211</v>
      </c>
      <c r="B201" s="12" t="s">
        <v>83</v>
      </c>
      <c r="C201" s="13">
        <v>54565.707999999999</v>
      </c>
      <c r="D201" s="13">
        <v>4.0000000000000002E-4</v>
      </c>
      <c r="E201">
        <f t="shared" si="29"/>
        <v>68334.97695774278</v>
      </c>
      <c r="F201">
        <f t="shared" si="36"/>
        <v>68335</v>
      </c>
      <c r="G201" s="10">
        <f t="shared" ref="G201:G244" si="41">+C201-(C$7+F201*C$8)</f>
        <v>-7.887782558100298E-3</v>
      </c>
      <c r="K201">
        <f t="shared" ref="K201:K208" si="42">G201</f>
        <v>-7.887782558100298E-3</v>
      </c>
      <c r="O201">
        <f t="shared" ca="1" si="37"/>
        <v>-8.5108592221102009E-3</v>
      </c>
      <c r="P201" s="55">
        <f t="shared" si="30"/>
        <v>-9.6774696294206208E-3</v>
      </c>
      <c r="Q201" s="2">
        <f t="shared" si="32"/>
        <v>39547.207999999999</v>
      </c>
      <c r="R201" s="55">
        <f t="shared" ref="R201:R244" si="43">+(P201-G201)^2</f>
        <v>3.2029798132511139E-6</v>
      </c>
      <c r="S201" s="155">
        <v>1</v>
      </c>
      <c r="T201">
        <f t="shared" si="31"/>
        <v>3.2029798132511139E-6</v>
      </c>
      <c r="V201">
        <f t="shared" ref="V201:V244" si="44">+G201-P201</f>
        <v>1.7896870713203228E-3</v>
      </c>
      <c r="W201" s="103"/>
      <c r="Y201" s="55"/>
      <c r="AB201" t="s">
        <v>210</v>
      </c>
      <c r="AH201" s="96" t="s">
        <v>203</v>
      </c>
      <c r="AI201" s="96" t="s">
        <v>205</v>
      </c>
      <c r="AJ201" s="97" t="s">
        <v>163</v>
      </c>
      <c r="AK201" s="96" t="s">
        <v>207</v>
      </c>
    </row>
    <row r="202" spans="1:37" s="103" customFormat="1" x14ac:dyDescent="0.2">
      <c r="A202" s="17" t="s">
        <v>211</v>
      </c>
      <c r="B202" s="12" t="s">
        <v>83</v>
      </c>
      <c r="C202" s="13">
        <v>54565.707999999999</v>
      </c>
      <c r="D202" s="13">
        <v>4.0000000000000002E-4</v>
      </c>
      <c r="E202">
        <f t="shared" si="29"/>
        <v>68334.97695774278</v>
      </c>
      <c r="F202">
        <f t="shared" si="36"/>
        <v>68335</v>
      </c>
      <c r="G202" s="10">
        <f t="shared" si="41"/>
        <v>-7.887782558100298E-3</v>
      </c>
      <c r="H202"/>
      <c r="I202"/>
      <c r="J202"/>
      <c r="K202">
        <f t="shared" si="42"/>
        <v>-7.887782558100298E-3</v>
      </c>
      <c r="L202"/>
      <c r="M202"/>
      <c r="N202"/>
      <c r="O202">
        <f t="shared" ca="1" si="37"/>
        <v>-8.5108592221102009E-3</v>
      </c>
      <c r="P202" s="55">
        <f t="shared" si="30"/>
        <v>-9.6774696294206208E-3</v>
      </c>
      <c r="Q202" s="2">
        <f t="shared" si="32"/>
        <v>39547.207999999999</v>
      </c>
      <c r="R202" s="55">
        <f t="shared" si="43"/>
        <v>3.2029798132511139E-6</v>
      </c>
      <c r="S202" s="155">
        <v>1</v>
      </c>
      <c r="T202">
        <f t="shared" si="31"/>
        <v>3.2029798132511139E-6</v>
      </c>
      <c r="U202" s="159"/>
      <c r="V202">
        <f t="shared" si="44"/>
        <v>1.7896870713203228E-3</v>
      </c>
      <c r="Y202" s="55"/>
      <c r="AB202" s="103">
        <v>-172</v>
      </c>
      <c r="AC202" s="103">
        <v>-0.01</v>
      </c>
      <c r="AD202" s="103">
        <v>-4.4200000000000003E-3</v>
      </c>
    </row>
    <row r="203" spans="1:37" s="103" customFormat="1" x14ac:dyDescent="0.2">
      <c r="A203" s="92" t="s">
        <v>859</v>
      </c>
      <c r="B203" s="23" t="s">
        <v>84</v>
      </c>
      <c r="C203" s="92">
        <v>54581.454599999997</v>
      </c>
      <c r="D203" s="11"/>
      <c r="E203">
        <f t="shared" si="29"/>
        <v>68380.976857545829</v>
      </c>
      <c r="F203">
        <f t="shared" si="36"/>
        <v>68381</v>
      </c>
      <c r="G203" s="10">
        <f t="shared" si="41"/>
        <v>-7.922081793367397E-3</v>
      </c>
      <c r="H203"/>
      <c r="I203"/>
      <c r="J203"/>
      <c r="K203">
        <f t="shared" si="42"/>
        <v>-7.922081793367397E-3</v>
      </c>
      <c r="L203"/>
      <c r="M203"/>
      <c r="N203"/>
      <c r="O203">
        <f t="shared" ca="1" si="37"/>
        <v>-8.697777650684968E-3</v>
      </c>
      <c r="P203" s="55">
        <f t="shared" si="30"/>
        <v>-9.790663385761289E-3</v>
      </c>
      <c r="Q203" s="2">
        <f t="shared" si="32"/>
        <v>39562.954599999997</v>
      </c>
      <c r="R203" s="55">
        <f t="shared" si="43"/>
        <v>3.4915971674332931E-6</v>
      </c>
      <c r="S203" s="155">
        <v>1</v>
      </c>
      <c r="T203">
        <f t="shared" si="31"/>
        <v>3.4915971674332931E-6</v>
      </c>
      <c r="U203" s="159"/>
      <c r="V203">
        <f t="shared" si="44"/>
        <v>1.868581592393892E-3</v>
      </c>
      <c r="W203"/>
      <c r="Y203" s="55"/>
      <c r="AB203" s="103">
        <v>-171.5</v>
      </c>
      <c r="AC203" s="103">
        <v>-8.9700000000000005E-3</v>
      </c>
      <c r="AD203" s="103">
        <v>-3.3899999999999998E-3</v>
      </c>
    </row>
    <row r="204" spans="1:37" x14ac:dyDescent="0.2">
      <c r="A204" s="13" t="s">
        <v>102</v>
      </c>
      <c r="B204" s="12" t="s">
        <v>84</v>
      </c>
      <c r="C204" s="13">
        <v>54581.454660000003</v>
      </c>
      <c r="D204" s="13">
        <v>1E-4</v>
      </c>
      <c r="E204">
        <f t="shared" si="29"/>
        <v>68380.977032821407</v>
      </c>
      <c r="F204">
        <f t="shared" si="36"/>
        <v>68381</v>
      </c>
      <c r="G204" s="10">
        <f t="shared" si="41"/>
        <v>-7.8620817876071669E-3</v>
      </c>
      <c r="K204">
        <f t="shared" si="42"/>
        <v>-7.8620817876071669E-3</v>
      </c>
      <c r="O204">
        <f t="shared" ca="1" si="37"/>
        <v>-8.697777650684968E-3</v>
      </c>
      <c r="P204" s="55">
        <f t="shared" si="30"/>
        <v>-9.790663385761289E-3</v>
      </c>
      <c r="Q204" s="2">
        <f t="shared" si="32"/>
        <v>39562.954660000003</v>
      </c>
      <c r="R204" s="55">
        <f t="shared" si="43"/>
        <v>3.7194269807387075E-6</v>
      </c>
      <c r="S204" s="155">
        <v>1</v>
      </c>
      <c r="T204">
        <f t="shared" si="31"/>
        <v>3.7194269807387075E-6</v>
      </c>
      <c r="V204">
        <f t="shared" si="44"/>
        <v>1.9285815981541221E-3</v>
      </c>
      <c r="Y204" s="55"/>
      <c r="AB204" t="s">
        <v>210</v>
      </c>
      <c r="AH204" s="96" t="s">
        <v>203</v>
      </c>
      <c r="AI204" s="96" t="s">
        <v>206</v>
      </c>
      <c r="AJ204" s="97" t="s">
        <v>163</v>
      </c>
      <c r="AK204" s="96" t="s">
        <v>207</v>
      </c>
    </row>
    <row r="205" spans="1:37" x14ac:dyDescent="0.2">
      <c r="A205" s="11" t="s">
        <v>255</v>
      </c>
      <c r="B205" s="12" t="s">
        <v>84</v>
      </c>
      <c r="C205" s="13">
        <v>54581.454700000002</v>
      </c>
      <c r="D205" s="13" t="s">
        <v>203</v>
      </c>
      <c r="E205">
        <f t="shared" si="29"/>
        <v>68380.977149671759</v>
      </c>
      <c r="F205">
        <f t="shared" si="36"/>
        <v>68381</v>
      </c>
      <c r="G205" s="10">
        <f t="shared" si="41"/>
        <v>-7.8220817886176519E-3</v>
      </c>
      <c r="K205">
        <f t="shared" si="42"/>
        <v>-7.8220817886176519E-3</v>
      </c>
      <c r="O205">
        <f t="shared" ca="1" si="37"/>
        <v>-8.697777650684968E-3</v>
      </c>
      <c r="P205" s="55">
        <f t="shared" si="30"/>
        <v>-9.790663385761289E-3</v>
      </c>
      <c r="Q205" s="2">
        <f t="shared" si="32"/>
        <v>39562.954700000002</v>
      </c>
      <c r="R205" s="55">
        <f t="shared" si="43"/>
        <v>3.8753135046125935E-6</v>
      </c>
      <c r="S205" s="155">
        <v>1</v>
      </c>
      <c r="T205">
        <f t="shared" si="31"/>
        <v>3.8753135046125935E-6</v>
      </c>
      <c r="V205">
        <f t="shared" si="44"/>
        <v>1.9685815971436371E-3</v>
      </c>
      <c r="Y205" s="55"/>
    </row>
    <row r="206" spans="1:37" s="103" customFormat="1" x14ac:dyDescent="0.2">
      <c r="A206" s="11" t="s">
        <v>255</v>
      </c>
      <c r="B206" s="12" t="s">
        <v>83</v>
      </c>
      <c r="C206" s="13">
        <v>54584.363100000002</v>
      </c>
      <c r="D206" s="13" t="s">
        <v>203</v>
      </c>
      <c r="E206">
        <f t="shared" si="29"/>
        <v>68389.473339870747</v>
      </c>
      <c r="F206">
        <f t="shared" si="36"/>
        <v>68389.5</v>
      </c>
      <c r="G206" s="10">
        <f t="shared" si="41"/>
        <v>-9.1262457790435292E-3</v>
      </c>
      <c r="H206"/>
      <c r="I206"/>
      <c r="J206"/>
      <c r="K206">
        <f t="shared" si="42"/>
        <v>-9.1262457790435292E-3</v>
      </c>
      <c r="L206"/>
      <c r="M206"/>
      <c r="N206"/>
      <c r="O206">
        <f t="shared" ca="1" si="37"/>
        <v>-8.7323169255303368E-3</v>
      </c>
      <c r="P206" s="55">
        <f t="shared" si="30"/>
        <v>-9.8116124907829949E-3</v>
      </c>
      <c r="Q206" s="2">
        <f t="shared" si="32"/>
        <v>39565.863100000002</v>
      </c>
      <c r="R206" s="55">
        <f t="shared" si="43"/>
        <v>4.6972752956056793E-7</v>
      </c>
      <c r="S206" s="155">
        <v>1</v>
      </c>
      <c r="T206">
        <f t="shared" si="31"/>
        <v>4.6972752956056793E-7</v>
      </c>
      <c r="U206" s="159"/>
      <c r="V206">
        <f t="shared" si="44"/>
        <v>6.8536671173946573E-4</v>
      </c>
      <c r="W206"/>
      <c r="Y206" s="55"/>
      <c r="AB206" s="103">
        <v>-20.5</v>
      </c>
      <c r="AC206" s="103">
        <v>-8.8299999999999993E-3</v>
      </c>
      <c r="AD206" s="103">
        <v>-2.9199999999999999E-3</v>
      </c>
    </row>
    <row r="207" spans="1:37" s="103" customFormat="1" x14ac:dyDescent="0.2">
      <c r="A207" s="13" t="s">
        <v>102</v>
      </c>
      <c r="B207" s="12" t="s">
        <v>83</v>
      </c>
      <c r="C207" s="13">
        <v>54584.363129999998</v>
      </c>
      <c r="D207" s="13">
        <v>1E-4</v>
      </c>
      <c r="E207">
        <f t="shared" si="29"/>
        <v>68389.473427508507</v>
      </c>
      <c r="F207">
        <f t="shared" si="36"/>
        <v>68389.5</v>
      </c>
      <c r="G207" s="10">
        <f t="shared" si="41"/>
        <v>-9.0962457834393717E-3</v>
      </c>
      <c r="H207"/>
      <c r="I207"/>
      <c r="J207"/>
      <c r="K207">
        <f t="shared" si="42"/>
        <v>-9.0962457834393717E-3</v>
      </c>
      <c r="L207"/>
      <c r="M207"/>
      <c r="N207"/>
      <c r="O207">
        <f t="shared" ca="1" si="37"/>
        <v>-8.7323169255303368E-3</v>
      </c>
      <c r="P207" s="55">
        <f t="shared" si="30"/>
        <v>-9.8116124907829949E-3</v>
      </c>
      <c r="Q207" s="2">
        <f t="shared" si="32"/>
        <v>39565.863129999998</v>
      </c>
      <c r="R207" s="55">
        <f t="shared" si="43"/>
        <v>5.11749525975657E-7</v>
      </c>
      <c r="S207" s="155">
        <v>1</v>
      </c>
      <c r="T207">
        <f t="shared" si="31"/>
        <v>5.11749525975657E-7</v>
      </c>
      <c r="U207" s="159"/>
      <c r="V207">
        <f t="shared" si="44"/>
        <v>7.1536670734362318E-4</v>
      </c>
      <c r="W207"/>
      <c r="Y207" s="55"/>
      <c r="AB207" s="103">
        <v>-20</v>
      </c>
      <c r="AC207" s="103">
        <v>-1.068E-2</v>
      </c>
      <c r="AD207" s="103">
        <v>-4.7699999999999999E-3</v>
      </c>
    </row>
    <row r="208" spans="1:37" s="103" customFormat="1" x14ac:dyDescent="0.2">
      <c r="A208" s="13" t="s">
        <v>102</v>
      </c>
      <c r="B208" s="12" t="s">
        <v>84</v>
      </c>
      <c r="C208" s="13">
        <v>54584.535499999998</v>
      </c>
      <c r="D208" s="13">
        <v>2.9999999999999997E-4</v>
      </c>
      <c r="E208">
        <f t="shared" si="29"/>
        <v>68389.976964953355</v>
      </c>
      <c r="F208">
        <f t="shared" si="36"/>
        <v>68390</v>
      </c>
      <c r="G208" s="10">
        <f t="shared" si="41"/>
        <v>-7.8853142476873472E-3</v>
      </c>
      <c r="H208"/>
      <c r="I208"/>
      <c r="J208"/>
      <c r="K208">
        <f t="shared" si="42"/>
        <v>-7.8853142476873472E-3</v>
      </c>
      <c r="L208"/>
      <c r="M208"/>
      <c r="N208"/>
      <c r="O208">
        <f t="shared" ca="1" si="37"/>
        <v>-8.734348647580048E-3</v>
      </c>
      <c r="P208" s="55">
        <f t="shared" si="30"/>
        <v>-9.8128451103519643E-3</v>
      </c>
      <c r="Q208" s="2">
        <f t="shared" si="32"/>
        <v>39566.035499999998</v>
      </c>
      <c r="R208" s="55">
        <f t="shared" si="43"/>
        <v>3.7153752265246028E-6</v>
      </c>
      <c r="S208" s="155">
        <v>1</v>
      </c>
      <c r="T208">
        <f t="shared" si="31"/>
        <v>3.7153752265246028E-6</v>
      </c>
      <c r="U208" s="159"/>
      <c r="V208">
        <f t="shared" si="44"/>
        <v>1.927530862664617E-3</v>
      </c>
      <c r="W208"/>
      <c r="Y208" s="55"/>
      <c r="AB208" s="103">
        <v>0</v>
      </c>
      <c r="AC208" s="103">
        <v>-1.0959999999999999E-2</v>
      </c>
      <c r="AD208" s="103">
        <v>-5.0099999999999997E-3</v>
      </c>
    </row>
    <row r="209" spans="1:37" x14ac:dyDescent="0.2">
      <c r="A209" s="11" t="s">
        <v>254</v>
      </c>
      <c r="B209" s="12" t="s">
        <v>83</v>
      </c>
      <c r="C209" s="13">
        <v>54597.371500000001</v>
      </c>
      <c r="D209" s="13" t="s">
        <v>203</v>
      </c>
      <c r="E209">
        <f t="shared" si="29"/>
        <v>68427.47424778725</v>
      </c>
      <c r="F209">
        <f t="shared" si="36"/>
        <v>68427.5</v>
      </c>
      <c r="G209" s="10">
        <f t="shared" si="41"/>
        <v>-8.8154494951595552E-3</v>
      </c>
      <c r="J209">
        <f>G209</f>
        <v>-8.8154494951595552E-3</v>
      </c>
      <c r="O209">
        <f t="shared" ca="1" si="37"/>
        <v>-8.8867278013095019E-3</v>
      </c>
      <c r="P209" s="55">
        <f t="shared" si="30"/>
        <v>-9.9053926813088E-3</v>
      </c>
      <c r="Q209" s="2">
        <f t="shared" si="32"/>
        <v>39578.871500000001</v>
      </c>
      <c r="R209" s="55">
        <f t="shared" si="43"/>
        <v>1.1879761490331674E-6</v>
      </c>
      <c r="S209" s="155">
        <v>1</v>
      </c>
      <c r="T209">
        <f t="shared" si="31"/>
        <v>1.1879761490331674E-6</v>
      </c>
      <c r="V209">
        <f t="shared" si="44"/>
        <v>1.0899431861492448E-3</v>
      </c>
      <c r="Y209" s="55"/>
      <c r="AB209" t="s">
        <v>210</v>
      </c>
      <c r="AH209" s="96" t="s">
        <v>203</v>
      </c>
      <c r="AI209" s="96" t="s">
        <v>205</v>
      </c>
      <c r="AJ209" s="97" t="s">
        <v>83</v>
      </c>
      <c r="AK209" s="96" t="s">
        <v>208</v>
      </c>
    </row>
    <row r="210" spans="1:37" x14ac:dyDescent="0.2">
      <c r="A210" s="17" t="s">
        <v>212</v>
      </c>
      <c r="B210" s="12" t="s">
        <v>84</v>
      </c>
      <c r="C210" s="13">
        <v>54610.379099999998</v>
      </c>
      <c r="D210" s="13">
        <v>2.0000000000000001E-4</v>
      </c>
      <c r="E210">
        <f t="shared" si="29"/>
        <v>68465.472818696391</v>
      </c>
      <c r="F210">
        <f t="shared" si="36"/>
        <v>68465.5</v>
      </c>
      <c r="G210" s="10">
        <f t="shared" si="41"/>
        <v>-9.3046532056177966E-3</v>
      </c>
      <c r="K210">
        <f t="shared" ref="K210:K220" si="45">G210</f>
        <v>-9.3046532056177966E-3</v>
      </c>
      <c r="O210">
        <f t="shared" ca="1" si="37"/>
        <v>-9.041138677088667E-3</v>
      </c>
      <c r="P210" s="55">
        <f t="shared" si="30"/>
        <v>-9.9993777744961654E-3</v>
      </c>
      <c r="Q210" s="2">
        <f t="shared" si="32"/>
        <v>39591.879099999998</v>
      </c>
      <c r="R210" s="55">
        <f t="shared" si="43"/>
        <v>4.8264222660323528E-7</v>
      </c>
      <c r="S210" s="155">
        <v>1</v>
      </c>
      <c r="T210">
        <f t="shared" si="31"/>
        <v>4.8264222660323528E-7</v>
      </c>
      <c r="V210">
        <f t="shared" si="44"/>
        <v>6.9472456887836875E-4</v>
      </c>
      <c r="Y210" s="55"/>
      <c r="AB210" t="s">
        <v>210</v>
      </c>
      <c r="AH210" s="96" t="s">
        <v>203</v>
      </c>
      <c r="AI210" s="96" t="s">
        <v>205</v>
      </c>
      <c r="AJ210" s="97" t="s">
        <v>117</v>
      </c>
      <c r="AK210" s="96" t="s">
        <v>208</v>
      </c>
    </row>
    <row r="211" spans="1:37" x14ac:dyDescent="0.2">
      <c r="A211" s="17" t="s">
        <v>212</v>
      </c>
      <c r="B211" s="12" t="s">
        <v>84</v>
      </c>
      <c r="C211" s="13">
        <v>54610.379099999998</v>
      </c>
      <c r="D211" s="13">
        <v>2.0000000000000001E-4</v>
      </c>
      <c r="E211">
        <f t="shared" si="29"/>
        <v>68465.472818696391</v>
      </c>
      <c r="F211">
        <f t="shared" si="36"/>
        <v>68465.5</v>
      </c>
      <c r="G211" s="10">
        <f t="shared" si="41"/>
        <v>-9.3046532056177966E-3</v>
      </c>
      <c r="K211">
        <f t="shared" si="45"/>
        <v>-9.3046532056177966E-3</v>
      </c>
      <c r="O211">
        <f t="shared" ca="1" si="37"/>
        <v>-9.041138677088667E-3</v>
      </c>
      <c r="P211" s="55">
        <f t="shared" si="30"/>
        <v>-9.9993777744961654E-3</v>
      </c>
      <c r="Q211" s="2">
        <f t="shared" si="32"/>
        <v>39591.879099999998</v>
      </c>
      <c r="R211" s="55">
        <f t="shared" si="43"/>
        <v>4.8264222660323528E-7</v>
      </c>
      <c r="S211" s="155">
        <v>1</v>
      </c>
      <c r="T211">
        <f t="shared" si="31"/>
        <v>4.8264222660323528E-7</v>
      </c>
      <c r="V211">
        <f t="shared" si="44"/>
        <v>6.9472456887836875E-4</v>
      </c>
      <c r="W211" s="103"/>
      <c r="Y211" s="55"/>
      <c r="AB211" t="s">
        <v>210</v>
      </c>
      <c r="AH211" s="96" t="s">
        <v>203</v>
      </c>
      <c r="AI211" s="96" t="s">
        <v>205</v>
      </c>
      <c r="AJ211" s="97" t="s">
        <v>163</v>
      </c>
      <c r="AK211" s="96" t="s">
        <v>208</v>
      </c>
    </row>
    <row r="212" spans="1:37" x14ac:dyDescent="0.2">
      <c r="A212" s="112" t="s">
        <v>103</v>
      </c>
      <c r="B212" s="133" t="s">
        <v>83</v>
      </c>
      <c r="C212" s="112">
        <v>54610.379200000003</v>
      </c>
      <c r="D212" s="112">
        <v>6.9999999999999999E-4</v>
      </c>
      <c r="E212">
        <f t="shared" si="29"/>
        <v>68465.473110822335</v>
      </c>
      <c r="F212">
        <f t="shared" si="36"/>
        <v>68465.5</v>
      </c>
      <c r="G212" s="10">
        <f t="shared" si="41"/>
        <v>-9.2046532008680515E-3</v>
      </c>
      <c r="K212">
        <f t="shared" si="45"/>
        <v>-9.2046532008680515E-3</v>
      </c>
      <c r="O212">
        <f t="shared" ca="1" si="37"/>
        <v>-9.041138677088667E-3</v>
      </c>
      <c r="P212" s="55">
        <f t="shared" si="30"/>
        <v>-9.9993777744961654E-3</v>
      </c>
      <c r="Q212" s="2">
        <f t="shared" si="32"/>
        <v>39591.879200000003</v>
      </c>
      <c r="R212" s="55">
        <f t="shared" si="43"/>
        <v>6.3158714792838737E-7</v>
      </c>
      <c r="S212" s="155">
        <v>1</v>
      </c>
      <c r="T212">
        <f t="shared" si="31"/>
        <v>6.3158714792838737E-7</v>
      </c>
      <c r="V212">
        <f t="shared" si="44"/>
        <v>7.9472457362811388E-4</v>
      </c>
      <c r="W212" s="103"/>
      <c r="Y212" s="55"/>
      <c r="AB212" t="s">
        <v>210</v>
      </c>
      <c r="AH212" s="96" t="s">
        <v>203</v>
      </c>
      <c r="AI212" s="96" t="s">
        <v>205</v>
      </c>
      <c r="AJ212" s="97" t="s">
        <v>31</v>
      </c>
      <c r="AK212" s="96" t="s">
        <v>208</v>
      </c>
    </row>
    <row r="213" spans="1:37" x14ac:dyDescent="0.2">
      <c r="A213" s="17" t="s">
        <v>211</v>
      </c>
      <c r="B213" s="12" t="s">
        <v>83</v>
      </c>
      <c r="C213" s="13">
        <v>54612.606099999997</v>
      </c>
      <c r="D213" s="13">
        <v>2.0000000000000001E-4</v>
      </c>
      <c r="E213">
        <f t="shared" ref="E213:E260" si="46">+(C213-C$7)/C$8</f>
        <v>68471.978462890154</v>
      </c>
      <c r="F213">
        <f t="shared" si="36"/>
        <v>68472</v>
      </c>
      <c r="G213" s="10">
        <f t="shared" si="41"/>
        <v>-7.3725433176150545E-3</v>
      </c>
      <c r="K213">
        <f t="shared" si="45"/>
        <v>-7.3725433176150545E-3</v>
      </c>
      <c r="O213">
        <f t="shared" ca="1" si="37"/>
        <v>-9.0675510637351353E-3</v>
      </c>
      <c r="P213" s="55">
        <f t="shared" ref="P213:P248" si="47">+D$11+D$12*F213+D$13*F213^2</f>
        <v>-1.0015474694208604E-2</v>
      </c>
      <c r="Q213" s="2">
        <f t="shared" si="32"/>
        <v>39594.106099999997</v>
      </c>
      <c r="R213" s="55">
        <f t="shared" si="43"/>
        <v>6.9850862613826728E-6</v>
      </c>
      <c r="S213" s="155">
        <v>1</v>
      </c>
      <c r="T213">
        <f t="shared" ref="T213:T248" si="48">+S213*R213</f>
        <v>6.9850862613826728E-6</v>
      </c>
      <c r="V213">
        <f t="shared" si="44"/>
        <v>2.6429313765935492E-3</v>
      </c>
      <c r="Y213" s="55"/>
    </row>
    <row r="214" spans="1:37" s="103" customFormat="1" x14ac:dyDescent="0.2">
      <c r="A214" s="17" t="s">
        <v>211</v>
      </c>
      <c r="B214" s="12" t="s">
        <v>83</v>
      </c>
      <c r="C214" s="13">
        <v>54612.606099999997</v>
      </c>
      <c r="D214" s="13">
        <v>2.0000000000000001E-4</v>
      </c>
      <c r="E214">
        <f t="shared" si="46"/>
        <v>68471.978462890154</v>
      </c>
      <c r="F214" s="108">
        <f t="shared" si="36"/>
        <v>68472</v>
      </c>
      <c r="G214" s="10">
        <f t="shared" si="41"/>
        <v>-7.3725433176150545E-3</v>
      </c>
      <c r="H214"/>
      <c r="I214"/>
      <c r="J214"/>
      <c r="K214">
        <f t="shared" si="45"/>
        <v>-7.3725433176150545E-3</v>
      </c>
      <c r="L214"/>
      <c r="M214"/>
      <c r="N214"/>
      <c r="O214">
        <f t="shared" ca="1" si="37"/>
        <v>-9.0675510637351353E-3</v>
      </c>
      <c r="P214" s="55">
        <f t="shared" si="47"/>
        <v>-1.0015474694208604E-2</v>
      </c>
      <c r="Q214" s="2">
        <f t="shared" si="32"/>
        <v>39594.106099999997</v>
      </c>
      <c r="R214" s="55">
        <f t="shared" si="43"/>
        <v>6.9850862613826728E-6</v>
      </c>
      <c r="S214" s="155">
        <v>1</v>
      </c>
      <c r="T214">
        <f t="shared" si="48"/>
        <v>6.9850862613826728E-6</v>
      </c>
      <c r="U214" s="159"/>
      <c r="V214">
        <f t="shared" si="44"/>
        <v>2.6429313765935492E-3</v>
      </c>
      <c r="W214"/>
    </row>
    <row r="215" spans="1:37" x14ac:dyDescent="0.2">
      <c r="A215" s="17" t="s">
        <v>213</v>
      </c>
      <c r="B215" s="12" t="s">
        <v>84</v>
      </c>
      <c r="C215" s="13">
        <v>54894.842600000004</v>
      </c>
      <c r="D215" s="13">
        <v>2.0000000000000001E-4</v>
      </c>
      <c r="E215">
        <f t="shared" si="46"/>
        <v>69296.464429433094</v>
      </c>
      <c r="F215" s="108">
        <f t="shared" si="36"/>
        <v>69296.5</v>
      </c>
      <c r="G215" s="10">
        <f t="shared" si="41"/>
        <v>-1.2176450196420774E-2</v>
      </c>
      <c r="K215">
        <f t="shared" si="45"/>
        <v>-1.2176450196420774E-2</v>
      </c>
      <c r="O215">
        <f t="shared" ca="1" si="37"/>
        <v>-1.2417860723733187E-2</v>
      </c>
      <c r="P215" s="55">
        <f t="shared" si="47"/>
        <v>-1.2105918892410361E-2</v>
      </c>
      <c r="Q215" s="2">
        <f t="shared" si="32"/>
        <v>39876.342600000004</v>
      </c>
      <c r="R215" s="55">
        <f t="shared" si="43"/>
        <v>4.9746648454092648E-9</v>
      </c>
      <c r="S215" s="155">
        <v>1</v>
      </c>
      <c r="T215">
        <f t="shared" si="48"/>
        <v>4.9746648454092648E-9</v>
      </c>
      <c r="V215">
        <f t="shared" si="44"/>
        <v>-7.0531304010412743E-5</v>
      </c>
      <c r="W215" s="103"/>
      <c r="Y215" s="55"/>
    </row>
    <row r="216" spans="1:37" x14ac:dyDescent="0.2">
      <c r="A216" s="17" t="s">
        <v>213</v>
      </c>
      <c r="B216" s="12" t="s">
        <v>84</v>
      </c>
      <c r="C216" s="13">
        <v>54894.842600000004</v>
      </c>
      <c r="D216" s="13">
        <v>2.0000000000000001E-4</v>
      </c>
      <c r="E216">
        <f t="shared" si="46"/>
        <v>69296.464429433094</v>
      </c>
      <c r="F216" s="108">
        <f t="shared" si="36"/>
        <v>69296.5</v>
      </c>
      <c r="G216" s="10">
        <f t="shared" si="41"/>
        <v>-1.2176450196420774E-2</v>
      </c>
      <c r="K216">
        <f t="shared" si="45"/>
        <v>-1.2176450196420774E-2</v>
      </c>
      <c r="O216">
        <f t="shared" ca="1" si="37"/>
        <v>-1.2417860723733187E-2</v>
      </c>
      <c r="P216" s="55">
        <f t="shared" si="47"/>
        <v>-1.2105918892410361E-2</v>
      </c>
      <c r="Q216" s="2">
        <f t="shared" si="32"/>
        <v>39876.342600000004</v>
      </c>
      <c r="R216" s="55">
        <f t="shared" si="43"/>
        <v>4.9746648454092648E-9</v>
      </c>
      <c r="S216" s="155">
        <v>1</v>
      </c>
      <c r="T216">
        <f t="shared" si="48"/>
        <v>4.9746648454092648E-9</v>
      </c>
      <c r="V216">
        <f t="shared" si="44"/>
        <v>-7.0531304010412743E-5</v>
      </c>
      <c r="Y216" s="55"/>
    </row>
    <row r="217" spans="1:37" x14ac:dyDescent="0.2">
      <c r="A217" s="17" t="s">
        <v>213</v>
      </c>
      <c r="B217" s="12" t="s">
        <v>84</v>
      </c>
      <c r="C217" s="13">
        <v>54938.659</v>
      </c>
      <c r="D217" s="13">
        <v>2.9999999999999997E-4</v>
      </c>
      <c r="E217">
        <f t="shared" si="46"/>
        <v>69424.463490165595</v>
      </c>
      <c r="F217" s="108">
        <f t="shared" si="36"/>
        <v>69424.5</v>
      </c>
      <c r="G217" s="10">
        <f t="shared" si="41"/>
        <v>-1.2497978488681838E-2</v>
      </c>
      <c r="K217">
        <f t="shared" si="45"/>
        <v>-1.2497978488681838E-2</v>
      </c>
      <c r="O217">
        <f t="shared" ca="1" si="37"/>
        <v>-1.2937981568463042E-2</v>
      </c>
      <c r="P217" s="55">
        <f t="shared" si="47"/>
        <v>-1.2439101347713144E-2</v>
      </c>
      <c r="Q217" s="2">
        <f t="shared" ref="Q217:Q248" si="49">+C217-15018.5</f>
        <v>39920.159</v>
      </c>
      <c r="R217" s="55">
        <f t="shared" si="43"/>
        <v>3.4665177286474532E-9</v>
      </c>
      <c r="S217" s="155">
        <v>1</v>
      </c>
      <c r="T217">
        <f t="shared" si="48"/>
        <v>3.4665177286474532E-9</v>
      </c>
      <c r="V217">
        <f t="shared" si="44"/>
        <v>-5.8877140968693897E-5</v>
      </c>
      <c r="AH217" s="96"/>
      <c r="AI217" s="96"/>
      <c r="AJ217" s="97"/>
      <c r="AK217" s="96"/>
    </row>
    <row r="218" spans="1:37" x14ac:dyDescent="0.2">
      <c r="A218" s="17" t="s">
        <v>213</v>
      </c>
      <c r="B218" s="12" t="s">
        <v>84</v>
      </c>
      <c r="C218" s="13">
        <v>54938.659</v>
      </c>
      <c r="D218" s="13">
        <v>2.9999999999999997E-4</v>
      </c>
      <c r="E218">
        <f t="shared" si="46"/>
        <v>69424.463490165595</v>
      </c>
      <c r="F218" s="108">
        <f t="shared" si="36"/>
        <v>69424.5</v>
      </c>
      <c r="G218" s="10">
        <f t="shared" si="41"/>
        <v>-1.2497978488681838E-2</v>
      </c>
      <c r="K218">
        <f t="shared" si="45"/>
        <v>-1.2497978488681838E-2</v>
      </c>
      <c r="O218">
        <f t="shared" ca="1" si="37"/>
        <v>-1.2937981568463042E-2</v>
      </c>
      <c r="P218" s="55">
        <f t="shared" si="47"/>
        <v>-1.2439101347713144E-2</v>
      </c>
      <c r="Q218" s="2">
        <f t="shared" si="49"/>
        <v>39920.159</v>
      </c>
      <c r="R218" s="55">
        <f t="shared" si="43"/>
        <v>3.4665177286474532E-9</v>
      </c>
      <c r="S218" s="155">
        <v>1</v>
      </c>
      <c r="T218">
        <f t="shared" si="48"/>
        <v>3.4665177286474532E-9</v>
      </c>
      <c r="V218">
        <f t="shared" si="44"/>
        <v>-5.8877140968693897E-5</v>
      </c>
      <c r="W218" s="103"/>
      <c r="Y218" s="55"/>
    </row>
    <row r="219" spans="1:37" x14ac:dyDescent="0.2">
      <c r="A219" s="17" t="s">
        <v>213</v>
      </c>
      <c r="B219" s="12" t="s">
        <v>83</v>
      </c>
      <c r="C219" s="13">
        <v>54945.678</v>
      </c>
      <c r="D219" s="13">
        <v>4.0000000000000002E-4</v>
      </c>
      <c r="E219">
        <f t="shared" si="46"/>
        <v>69444.967808349684</v>
      </c>
      <c r="F219" s="108">
        <f t="shared" si="36"/>
        <v>69445</v>
      </c>
      <c r="G219" s="10">
        <f t="shared" si="41"/>
        <v>-1.1019785757525824E-2</v>
      </c>
      <c r="K219">
        <f t="shared" si="45"/>
        <v>-1.1019785757525824E-2</v>
      </c>
      <c r="O219">
        <f t="shared" ca="1" si="37"/>
        <v>-1.3021282172501758E-2</v>
      </c>
      <c r="P219" s="55">
        <f t="shared" si="47"/>
        <v>-1.2492678588868489E-2</v>
      </c>
      <c r="Q219" s="2">
        <f t="shared" si="49"/>
        <v>39927.178</v>
      </c>
      <c r="R219" s="55">
        <f t="shared" si="43"/>
        <v>2.1694132926206116E-6</v>
      </c>
      <c r="S219" s="155">
        <v>1</v>
      </c>
      <c r="T219">
        <f t="shared" si="48"/>
        <v>2.1694132926206116E-6</v>
      </c>
      <c r="V219">
        <f t="shared" si="44"/>
        <v>1.4728928313426648E-3</v>
      </c>
      <c r="W219" s="103"/>
      <c r="Y219" s="55"/>
    </row>
    <row r="220" spans="1:37" x14ac:dyDescent="0.2">
      <c r="A220" s="17" t="s">
        <v>213</v>
      </c>
      <c r="B220" s="12" t="s">
        <v>83</v>
      </c>
      <c r="C220" s="13">
        <v>54945.678</v>
      </c>
      <c r="D220" s="13">
        <v>4.0000000000000002E-4</v>
      </c>
      <c r="E220">
        <f t="shared" si="46"/>
        <v>69444.967808349684</v>
      </c>
      <c r="F220" s="108">
        <f t="shared" si="36"/>
        <v>69445</v>
      </c>
      <c r="G220" s="10">
        <f t="shared" si="41"/>
        <v>-1.1019785757525824E-2</v>
      </c>
      <c r="K220">
        <f t="shared" si="45"/>
        <v>-1.1019785757525824E-2</v>
      </c>
      <c r="O220">
        <f t="shared" ca="1" si="37"/>
        <v>-1.3021282172501758E-2</v>
      </c>
      <c r="P220" s="55">
        <f t="shared" si="47"/>
        <v>-1.2492678588868489E-2</v>
      </c>
      <c r="Q220" s="2">
        <f t="shared" si="49"/>
        <v>39927.178</v>
      </c>
      <c r="R220" s="55">
        <f t="shared" si="43"/>
        <v>2.1694132926206116E-6</v>
      </c>
      <c r="S220" s="155">
        <v>1</v>
      </c>
      <c r="T220">
        <f t="shared" si="48"/>
        <v>2.1694132926206116E-6</v>
      </c>
      <c r="V220">
        <f t="shared" si="44"/>
        <v>1.4728928313426648E-3</v>
      </c>
      <c r="W220" s="103"/>
      <c r="Y220" s="55"/>
    </row>
    <row r="221" spans="1:37" x14ac:dyDescent="0.2">
      <c r="A221" s="112" t="s">
        <v>106</v>
      </c>
      <c r="B221" s="133" t="s">
        <v>83</v>
      </c>
      <c r="C221" s="112">
        <v>54953.378700000001</v>
      </c>
      <c r="D221" s="112">
        <v>2.9999999999999997E-4</v>
      </c>
      <c r="E221">
        <f t="shared" si="46"/>
        <v>69467.463548916756</v>
      </c>
      <c r="F221" s="108">
        <f t="shared" si="36"/>
        <v>69467.5</v>
      </c>
      <c r="G221" s="10">
        <f t="shared" si="41"/>
        <v>-1.2477866905101109E-2</v>
      </c>
      <c r="J221">
        <f>G221</f>
        <v>-1.2477866905101109E-2</v>
      </c>
      <c r="K221" s="103"/>
      <c r="O221">
        <f t="shared" ca="1" si="37"/>
        <v>-1.311270966473943E-2</v>
      </c>
      <c r="P221" s="55">
        <f t="shared" si="47"/>
        <v>-1.2551551521752302E-2</v>
      </c>
      <c r="Q221" s="2">
        <f t="shared" si="49"/>
        <v>39934.878700000001</v>
      </c>
      <c r="R221" s="55">
        <f t="shared" si="43"/>
        <v>5.4294227310332474E-9</v>
      </c>
      <c r="S221" s="155">
        <v>1</v>
      </c>
      <c r="T221">
        <f t="shared" si="48"/>
        <v>5.4294227310332474E-9</v>
      </c>
      <c r="V221">
        <f t="shared" si="44"/>
        <v>7.3684616651192858E-5</v>
      </c>
      <c r="W221" s="103"/>
      <c r="Y221" s="55"/>
    </row>
    <row r="222" spans="1:37" x14ac:dyDescent="0.2">
      <c r="A222" s="17" t="s">
        <v>213</v>
      </c>
      <c r="B222" s="12" t="s">
        <v>83</v>
      </c>
      <c r="C222" s="13">
        <v>54982.646800000002</v>
      </c>
      <c r="D222" s="13">
        <v>2.9999999999999997E-4</v>
      </c>
      <c r="E222">
        <f t="shared" si="46"/>
        <v>69552.963254721559</v>
      </c>
      <c r="F222" s="108">
        <f t="shared" si="36"/>
        <v>69553</v>
      </c>
      <c r="G222" s="10">
        <f t="shared" si="41"/>
        <v>-1.2578575260704383E-2</v>
      </c>
      <c r="K222">
        <f t="shared" ref="K222:K232" si="50">G222</f>
        <v>-1.2578575260704383E-2</v>
      </c>
      <c r="O222">
        <f t="shared" ca="1" si="37"/>
        <v>-1.3460134135242607E-2</v>
      </c>
      <c r="P222" s="55">
        <f t="shared" si="47"/>
        <v>-1.2775923816010282E-2</v>
      </c>
      <c r="Q222" s="2">
        <f t="shared" si="49"/>
        <v>39964.146800000002</v>
      </c>
      <c r="R222" s="55">
        <f t="shared" si="43"/>
        <v>3.894645228132526E-8</v>
      </c>
      <c r="S222" s="155">
        <v>1</v>
      </c>
      <c r="T222">
        <f t="shared" si="48"/>
        <v>3.894645228132526E-8</v>
      </c>
      <c r="V222">
        <f t="shared" si="44"/>
        <v>1.9734855530589845E-4</v>
      </c>
      <c r="Y222" s="55"/>
    </row>
    <row r="223" spans="1:37" x14ac:dyDescent="0.2">
      <c r="A223" s="17" t="s">
        <v>213</v>
      </c>
      <c r="B223" s="12" t="s">
        <v>83</v>
      </c>
      <c r="C223" s="13">
        <v>54982.646800000002</v>
      </c>
      <c r="D223" s="13">
        <v>2.9999999999999997E-4</v>
      </c>
      <c r="E223">
        <f t="shared" si="46"/>
        <v>69552.963254721559</v>
      </c>
      <c r="F223" s="108">
        <f t="shared" si="36"/>
        <v>69553</v>
      </c>
      <c r="G223" s="10">
        <f t="shared" si="41"/>
        <v>-1.2578575260704383E-2</v>
      </c>
      <c r="K223">
        <f t="shared" si="50"/>
        <v>-1.2578575260704383E-2</v>
      </c>
      <c r="O223">
        <f t="shared" ca="1" si="37"/>
        <v>-1.3460134135242607E-2</v>
      </c>
      <c r="P223" s="55">
        <f t="shared" si="47"/>
        <v>-1.2775923816010282E-2</v>
      </c>
      <c r="Q223" s="2">
        <f t="shared" si="49"/>
        <v>39964.146800000002</v>
      </c>
      <c r="R223" s="55">
        <f t="shared" si="43"/>
        <v>3.894645228132526E-8</v>
      </c>
      <c r="S223" s="155">
        <v>1</v>
      </c>
      <c r="T223">
        <f t="shared" si="48"/>
        <v>3.894645228132526E-8</v>
      </c>
      <c r="V223">
        <f t="shared" si="44"/>
        <v>1.9734855530589845E-4</v>
      </c>
      <c r="Y223" s="55"/>
    </row>
    <row r="224" spans="1:37" s="103" customFormat="1" x14ac:dyDescent="0.2">
      <c r="A224" s="17" t="s">
        <v>213</v>
      </c>
      <c r="B224" s="12" t="s">
        <v>84</v>
      </c>
      <c r="C224" s="13">
        <v>55000.271200000003</v>
      </c>
      <c r="D224" s="13">
        <v>1E-4</v>
      </c>
      <c r="E224">
        <f t="shared" si="46"/>
        <v>69604.448695012732</v>
      </c>
      <c r="F224" s="108">
        <f t="shared" si="36"/>
        <v>69604.5</v>
      </c>
      <c r="G224" s="10">
        <f t="shared" si="41"/>
        <v>-1.7562627661391161E-2</v>
      </c>
      <c r="H224"/>
      <c r="I224"/>
      <c r="J224"/>
      <c r="K224">
        <f t="shared" si="50"/>
        <v>-1.7562627661391161E-2</v>
      </c>
      <c r="L224"/>
      <c r="M224"/>
      <c r="N224"/>
      <c r="O224">
        <f t="shared" ca="1" si="37"/>
        <v>-1.3669401506364365E-2</v>
      </c>
      <c r="P224" s="55">
        <f t="shared" si="47"/>
        <v>-1.2911572625469603E-2</v>
      </c>
      <c r="Q224" s="2">
        <f t="shared" si="49"/>
        <v>39981.771200000003</v>
      </c>
      <c r="R224" s="55">
        <f t="shared" si="43"/>
        <v>2.1632312947171289E-5</v>
      </c>
      <c r="S224" s="155">
        <v>1</v>
      </c>
      <c r="T224">
        <f t="shared" si="48"/>
        <v>2.1632312947171289E-5</v>
      </c>
      <c r="U224" s="159"/>
      <c r="V224">
        <f t="shared" si="44"/>
        <v>-4.6510550359215586E-3</v>
      </c>
      <c r="W224"/>
    </row>
    <row r="225" spans="1:23" s="103" customFormat="1" x14ac:dyDescent="0.2">
      <c r="A225" s="17" t="s">
        <v>213</v>
      </c>
      <c r="B225" s="12" t="s">
        <v>84</v>
      </c>
      <c r="C225" s="13">
        <v>55000.271200000003</v>
      </c>
      <c r="D225" s="13">
        <v>1E-4</v>
      </c>
      <c r="E225">
        <f t="shared" si="46"/>
        <v>69604.448695012732</v>
      </c>
      <c r="F225" s="108">
        <f t="shared" si="36"/>
        <v>69604.5</v>
      </c>
      <c r="G225" s="10">
        <f t="shared" si="41"/>
        <v>-1.7562627661391161E-2</v>
      </c>
      <c r="K225">
        <f t="shared" si="50"/>
        <v>-1.7562627661391161E-2</v>
      </c>
      <c r="L225"/>
      <c r="M225"/>
      <c r="N225"/>
      <c r="O225">
        <f t="shared" ref="O225:O248" ca="1" si="51">+C$11+C$12*F225</f>
        <v>-1.3669401506364365E-2</v>
      </c>
      <c r="P225" s="55">
        <f t="shared" si="47"/>
        <v>-1.2911572625469603E-2</v>
      </c>
      <c r="Q225" s="2">
        <f t="shared" si="49"/>
        <v>39981.771200000003</v>
      </c>
      <c r="R225" s="55">
        <f t="shared" si="43"/>
        <v>2.1632312947171289E-5</v>
      </c>
      <c r="S225" s="155">
        <v>1</v>
      </c>
      <c r="T225">
        <f t="shared" si="48"/>
        <v>2.1632312947171289E-5</v>
      </c>
      <c r="U225" s="159"/>
      <c r="V225">
        <f t="shared" si="44"/>
        <v>-4.6510550359215586E-3</v>
      </c>
      <c r="W225"/>
    </row>
    <row r="226" spans="1:23" x14ac:dyDescent="0.2">
      <c r="A226" s="11" t="s">
        <v>244</v>
      </c>
      <c r="B226" s="12" t="s">
        <v>83</v>
      </c>
      <c r="C226" s="13">
        <v>55196.420680000003</v>
      </c>
      <c r="D226" s="13" t="s">
        <v>203</v>
      </c>
      <c r="E226">
        <f t="shared" si="46"/>
        <v>70177.452164105824</v>
      </c>
      <c r="F226" s="108">
        <f t="shared" si="36"/>
        <v>70177.5</v>
      </c>
      <c r="G226" s="10">
        <f t="shared" si="41"/>
        <v>-1.6375094179238658E-2</v>
      </c>
      <c r="K226">
        <f t="shared" si="50"/>
        <v>-1.6375094179238658E-2</v>
      </c>
      <c r="O226">
        <f t="shared" ca="1" si="51"/>
        <v>-1.5997754975350276E-2</v>
      </c>
      <c r="P226" s="55">
        <f t="shared" si="47"/>
        <v>-1.4446218778356779E-2</v>
      </c>
      <c r="Q226" s="2">
        <f t="shared" si="49"/>
        <v>40177.920680000003</v>
      </c>
      <c r="R226" s="55">
        <f t="shared" si="43"/>
        <v>3.7205603121272324E-6</v>
      </c>
      <c r="S226" s="155">
        <v>1</v>
      </c>
      <c r="T226">
        <f t="shared" si="48"/>
        <v>3.7205603121272324E-6</v>
      </c>
      <c r="V226">
        <f t="shared" si="44"/>
        <v>-1.9288754008818798E-3</v>
      </c>
    </row>
    <row r="227" spans="1:23" s="103" customFormat="1" x14ac:dyDescent="0.2">
      <c r="A227" s="112" t="s">
        <v>209</v>
      </c>
      <c r="B227" s="12"/>
      <c r="C227" s="136">
        <v>55212.339979999997</v>
      </c>
      <c r="D227" s="13">
        <v>5.9999999999999995E-4</v>
      </c>
      <c r="E227">
        <f t="shared" si="46"/>
        <v>70223.956565369241</v>
      </c>
      <c r="F227" s="108">
        <f t="shared" si="36"/>
        <v>70224</v>
      </c>
      <c r="G227" s="10">
        <f t="shared" si="41"/>
        <v>-1.4868461883452255E-2</v>
      </c>
      <c r="H227"/>
      <c r="I227"/>
      <c r="J227"/>
      <c r="K227">
        <f t="shared" si="50"/>
        <v>-1.4868461883452255E-2</v>
      </c>
      <c r="L227"/>
      <c r="M227"/>
      <c r="N227"/>
      <c r="O227">
        <f t="shared" ca="1" si="51"/>
        <v>-1.618670512597481E-2</v>
      </c>
      <c r="P227" s="55">
        <f t="shared" si="47"/>
        <v>-1.4572801955395287E-2</v>
      </c>
      <c r="Q227" s="2">
        <f t="shared" si="49"/>
        <v>40193.839979999997</v>
      </c>
      <c r="R227" s="55">
        <f t="shared" si="43"/>
        <v>8.7414793058651654E-8</v>
      </c>
      <c r="S227" s="155">
        <v>1</v>
      </c>
      <c r="T227">
        <f t="shared" si="48"/>
        <v>8.7414793058651654E-8</v>
      </c>
      <c r="U227" s="159"/>
      <c r="V227">
        <f t="shared" si="44"/>
        <v>-2.9565992805696828E-4</v>
      </c>
      <c r="W227"/>
    </row>
    <row r="228" spans="1:23" s="103" customFormat="1" x14ac:dyDescent="0.2">
      <c r="A228" s="112" t="s">
        <v>209</v>
      </c>
      <c r="B228" s="12"/>
      <c r="C228" s="136">
        <v>55213.36591</v>
      </c>
      <c r="D228" s="13">
        <v>2.3000000000000001E-4</v>
      </c>
      <c r="E228">
        <f t="shared" si="46"/>
        <v>70226.953572799728</v>
      </c>
      <c r="F228" s="108">
        <f t="shared" si="36"/>
        <v>70227</v>
      </c>
      <c r="G228" s="10">
        <f t="shared" si="41"/>
        <v>-1.5892872695985716E-2</v>
      </c>
      <c r="H228"/>
      <c r="I228"/>
      <c r="J228"/>
      <c r="K228">
        <f t="shared" si="50"/>
        <v>-1.5892872695985716E-2</v>
      </c>
      <c r="L228"/>
      <c r="M228"/>
      <c r="N228"/>
      <c r="O228">
        <f t="shared" ca="1" si="51"/>
        <v>-1.6198895458273133E-2</v>
      </c>
      <c r="P228" s="55">
        <f t="shared" si="47"/>
        <v>-1.4580979148005269E-2</v>
      </c>
      <c r="Q228" s="2">
        <f t="shared" si="49"/>
        <v>40194.86591</v>
      </c>
      <c r="R228" s="55">
        <f t="shared" si="43"/>
        <v>1.7210646812327259E-6</v>
      </c>
      <c r="S228" s="155">
        <v>1</v>
      </c>
      <c r="T228">
        <f t="shared" si="48"/>
        <v>1.7210646812327259E-6</v>
      </c>
      <c r="U228" s="159"/>
      <c r="V228">
        <f t="shared" si="44"/>
        <v>-1.3118935479804472E-3</v>
      </c>
    </row>
    <row r="229" spans="1:23" s="103" customFormat="1" x14ac:dyDescent="0.2">
      <c r="A229" s="112" t="s">
        <v>209</v>
      </c>
      <c r="B229" s="12"/>
      <c r="C229" s="136">
        <v>55215.418769999997</v>
      </c>
      <c r="D229" s="13">
        <v>1E-4</v>
      </c>
      <c r="E229">
        <f t="shared" si="46"/>
        <v>70232.950508919879</v>
      </c>
      <c r="F229" s="108">
        <f t="shared" si="36"/>
        <v>70233</v>
      </c>
      <c r="G229" s="10">
        <f t="shared" si="41"/>
        <v>-1.6941694346314762E-2</v>
      </c>
      <c r="H229"/>
      <c r="I229"/>
      <c r="J229"/>
      <c r="K229">
        <f t="shared" si="50"/>
        <v>-1.6941694346314762E-2</v>
      </c>
      <c r="L229"/>
      <c r="M229"/>
      <c r="N229"/>
      <c r="O229">
        <f t="shared" ca="1" si="51"/>
        <v>-1.6223276122869834E-2</v>
      </c>
      <c r="P229" s="55">
        <f t="shared" si="47"/>
        <v>-1.4597337364507412E-2</v>
      </c>
      <c r="Q229" s="2">
        <f t="shared" si="49"/>
        <v>40196.918769999997</v>
      </c>
      <c r="R229" s="55">
        <f t="shared" si="43"/>
        <v>5.4960096581488657E-6</v>
      </c>
      <c r="S229" s="155">
        <v>1</v>
      </c>
      <c r="T229">
        <f t="shared" si="48"/>
        <v>5.4960096581488657E-6</v>
      </c>
      <c r="U229" s="159"/>
      <c r="V229">
        <f t="shared" si="44"/>
        <v>-2.3443569818073495E-3</v>
      </c>
    </row>
    <row r="230" spans="1:23" s="103" customFormat="1" x14ac:dyDescent="0.2">
      <c r="A230" s="11" t="s">
        <v>209</v>
      </c>
      <c r="B230" s="12" t="s">
        <v>83</v>
      </c>
      <c r="C230" s="13">
        <v>55241.263359999997</v>
      </c>
      <c r="D230" s="13" t="s">
        <v>203</v>
      </c>
      <c r="E230">
        <f t="shared" si="46"/>
        <v>70308.449254709514</v>
      </c>
      <c r="F230" s="108">
        <f t="shared" si="36"/>
        <v>70308.5</v>
      </c>
      <c r="G230" s="10">
        <f t="shared" si="41"/>
        <v>-1.7371033296512906E-2</v>
      </c>
      <c r="H230"/>
      <c r="I230"/>
      <c r="J230"/>
      <c r="K230">
        <f t="shared" si="50"/>
        <v>-1.7371033296512906E-2</v>
      </c>
      <c r="L230"/>
      <c r="M230"/>
      <c r="N230"/>
      <c r="O230">
        <f t="shared" ca="1" si="51"/>
        <v>-1.6530066152378453E-2</v>
      </c>
      <c r="P230" s="55">
        <f t="shared" si="47"/>
        <v>-1.4803614826582046E-2</v>
      </c>
      <c r="Q230" s="2">
        <f t="shared" si="49"/>
        <v>40222.763359999997</v>
      </c>
      <c r="R230" s="55">
        <f t="shared" si="43"/>
        <v>6.591637599742118E-6</v>
      </c>
      <c r="S230" s="155">
        <v>1</v>
      </c>
      <c r="T230">
        <f t="shared" si="48"/>
        <v>6.591637599742118E-6</v>
      </c>
      <c r="U230" s="159"/>
      <c r="V230">
        <f t="shared" si="44"/>
        <v>-2.56741846993086E-3</v>
      </c>
    </row>
    <row r="231" spans="1:23" x14ac:dyDescent="0.2">
      <c r="A231" s="11" t="s">
        <v>209</v>
      </c>
      <c r="B231" s="12" t="s">
        <v>84</v>
      </c>
      <c r="C231" s="13">
        <v>55241.435539999999</v>
      </c>
      <c r="D231" s="13" t="s">
        <v>203</v>
      </c>
      <c r="E231">
        <f t="shared" si="46"/>
        <v>70308.952237115125</v>
      </c>
      <c r="F231" s="108">
        <f t="shared" si="36"/>
        <v>70309</v>
      </c>
      <c r="G231" s="10">
        <f t="shared" si="41"/>
        <v>-1.6350101766875014E-2</v>
      </c>
      <c r="K231">
        <f t="shared" si="50"/>
        <v>-1.6350101766875014E-2</v>
      </c>
      <c r="O231">
        <f t="shared" ca="1" si="51"/>
        <v>-1.653209787442822E-2</v>
      </c>
      <c r="P231" s="55">
        <f t="shared" si="47"/>
        <v>-1.4804983598577515E-2</v>
      </c>
      <c r="Q231" s="2">
        <f t="shared" si="49"/>
        <v>40222.935539999999</v>
      </c>
      <c r="R231" s="55">
        <f t="shared" si="43"/>
        <v>2.3873901540030187E-6</v>
      </c>
      <c r="S231" s="155">
        <v>1</v>
      </c>
      <c r="T231">
        <f t="shared" si="48"/>
        <v>2.3873901540030187E-6</v>
      </c>
      <c r="V231">
        <f t="shared" si="44"/>
        <v>-1.545118168297499E-3</v>
      </c>
      <c r="W231" s="103"/>
    </row>
    <row r="232" spans="1:23" x14ac:dyDescent="0.2">
      <c r="A232" s="112" t="s">
        <v>209</v>
      </c>
      <c r="B232" s="12"/>
      <c r="C232" s="136">
        <v>55253.245340000001</v>
      </c>
      <c r="D232" s="13">
        <v>1.8000000000000001E-4</v>
      </c>
      <c r="E232">
        <f t="shared" si="46"/>
        <v>70343.451723778548</v>
      </c>
      <c r="F232" s="108">
        <f t="shared" si="36"/>
        <v>70343.5</v>
      </c>
      <c r="G232" s="10">
        <f t="shared" si="41"/>
        <v>-1.6525826191355009E-2</v>
      </c>
      <c r="K232">
        <f t="shared" si="50"/>
        <v>-1.6525826191355009E-2</v>
      </c>
      <c r="O232">
        <f t="shared" ca="1" si="51"/>
        <v>-1.6672286695859295E-2</v>
      </c>
      <c r="P232" s="55">
        <f t="shared" si="47"/>
        <v>-1.4899514537994929E-2</v>
      </c>
      <c r="Q232" s="2">
        <f t="shared" si="49"/>
        <v>40234.745340000001</v>
      </c>
      <c r="R232" s="55">
        <f t="shared" si="43"/>
        <v>2.6448895938547957E-6</v>
      </c>
      <c r="S232" s="155">
        <v>1</v>
      </c>
      <c r="T232">
        <f t="shared" si="48"/>
        <v>2.6448895938547957E-6</v>
      </c>
      <c r="V232">
        <f t="shared" si="44"/>
        <v>-1.6263116533600797E-3</v>
      </c>
    </row>
    <row r="233" spans="1:23" x14ac:dyDescent="0.2">
      <c r="A233" s="112" t="s">
        <v>107</v>
      </c>
      <c r="B233" s="133" t="s">
        <v>84</v>
      </c>
      <c r="C233" s="112">
        <v>55280.459799999997</v>
      </c>
      <c r="D233" s="112">
        <v>4.0000000000000002E-4</v>
      </c>
      <c r="E233">
        <f t="shared" si="46"/>
        <v>70422.952214881007</v>
      </c>
      <c r="F233" s="108">
        <f t="shared" si="36"/>
        <v>70423</v>
      </c>
      <c r="G233" s="10">
        <f t="shared" si="41"/>
        <v>-1.635771290602861E-2</v>
      </c>
      <c r="J233">
        <f>G233</f>
        <v>-1.635771290602861E-2</v>
      </c>
      <c r="O233">
        <f t="shared" ca="1" si="51"/>
        <v>-1.6995330501765715E-2</v>
      </c>
      <c r="P233" s="55">
        <f t="shared" si="47"/>
        <v>-1.5117989719644898E-2</v>
      </c>
      <c r="Q233" s="2">
        <f t="shared" si="49"/>
        <v>40261.959799999997</v>
      </c>
      <c r="R233" s="55">
        <f t="shared" si="43"/>
        <v>1.5369135788573843E-6</v>
      </c>
      <c r="S233" s="155">
        <v>1</v>
      </c>
      <c r="T233">
        <f t="shared" si="48"/>
        <v>1.5369135788573843E-6</v>
      </c>
      <c r="V233">
        <f t="shared" si="44"/>
        <v>-1.2397231863837122E-3</v>
      </c>
    </row>
    <row r="234" spans="1:23" x14ac:dyDescent="0.2">
      <c r="A234" s="11" t="s">
        <v>209</v>
      </c>
      <c r="B234" s="12" t="s">
        <v>84</v>
      </c>
      <c r="C234" s="13">
        <v>55293.125659999998</v>
      </c>
      <c r="D234" s="13" t="s">
        <v>203</v>
      </c>
      <c r="E234">
        <f t="shared" si="46"/>
        <v>70459.952474678023</v>
      </c>
      <c r="F234" s="108">
        <f t="shared" si="36"/>
        <v>70460</v>
      </c>
      <c r="G234" s="10">
        <f t="shared" si="41"/>
        <v>-1.6268779676465783E-2</v>
      </c>
      <c r="K234">
        <f t="shared" ref="K234:K242" si="52">G234</f>
        <v>-1.6268779676465783E-2</v>
      </c>
      <c r="O234">
        <f t="shared" ca="1" si="51"/>
        <v>-1.7145677933445402E-2</v>
      </c>
      <c r="P234" s="55">
        <f t="shared" si="47"/>
        <v>-1.5219975821440135E-2</v>
      </c>
      <c r="Q234" s="2">
        <f t="shared" si="49"/>
        <v>40274.625659999998</v>
      </c>
      <c r="R234" s="55">
        <f t="shared" si="43"/>
        <v>1.0999895263166613E-6</v>
      </c>
      <c r="S234" s="155">
        <v>1</v>
      </c>
      <c r="T234">
        <f t="shared" si="48"/>
        <v>1.0999895263166613E-6</v>
      </c>
      <c r="V234">
        <f t="shared" si="44"/>
        <v>-1.0488038550256484E-3</v>
      </c>
    </row>
    <row r="235" spans="1:23" x14ac:dyDescent="0.2">
      <c r="A235" s="11" t="s">
        <v>209</v>
      </c>
      <c r="B235" s="12" t="s">
        <v>83</v>
      </c>
      <c r="C235" s="13">
        <v>55293.294970000003</v>
      </c>
      <c r="D235" s="13" t="s">
        <v>203</v>
      </c>
      <c r="E235">
        <f t="shared" si="46"/>
        <v>70460.447073069794</v>
      </c>
      <c r="F235" s="108">
        <f t="shared" si="36"/>
        <v>70460.5</v>
      </c>
      <c r="G235" s="10">
        <f t="shared" si="41"/>
        <v>-1.8117848143447191E-2</v>
      </c>
      <c r="K235">
        <f t="shared" si="52"/>
        <v>-1.8117848143447191E-2</v>
      </c>
      <c r="O235">
        <f t="shared" ca="1" si="51"/>
        <v>-1.7147709655495169E-2</v>
      </c>
      <c r="P235" s="55">
        <f t="shared" si="47"/>
        <v>-1.5221355342311338E-2</v>
      </c>
      <c r="Q235" s="2">
        <f t="shared" si="49"/>
        <v>40274.794970000003</v>
      </c>
      <c r="R235" s="55">
        <f t="shared" si="43"/>
        <v>8.3896705470318174E-6</v>
      </c>
      <c r="S235" s="155">
        <v>1</v>
      </c>
      <c r="T235">
        <f t="shared" si="48"/>
        <v>8.3896705470318174E-6</v>
      </c>
      <c r="V235">
        <f t="shared" si="44"/>
        <v>-2.8964928011358526E-3</v>
      </c>
    </row>
    <row r="236" spans="1:23" x14ac:dyDescent="0.2">
      <c r="A236" s="11" t="s">
        <v>209</v>
      </c>
      <c r="B236" s="12" t="s">
        <v>83</v>
      </c>
      <c r="C236" s="13">
        <v>55300.141040000002</v>
      </c>
      <c r="D236" s="13" t="s">
        <v>203</v>
      </c>
      <c r="E236">
        <f t="shared" si="46"/>
        <v>70480.446217903896</v>
      </c>
      <c r="F236" s="108">
        <f t="shared" si="36"/>
        <v>70480.5</v>
      </c>
      <c r="G236" s="10">
        <f t="shared" si="41"/>
        <v>-1.8410586941172369E-2</v>
      </c>
      <c r="K236">
        <f t="shared" si="52"/>
        <v>-1.8410586941172369E-2</v>
      </c>
      <c r="O236">
        <f t="shared" ca="1" si="51"/>
        <v>-1.7228978537484174E-2</v>
      </c>
      <c r="P236" s="55">
        <f t="shared" si="47"/>
        <v>-1.5276565266526487E-2</v>
      </c>
      <c r="Q236" s="2">
        <f t="shared" si="49"/>
        <v>40281.641040000002</v>
      </c>
      <c r="R236" s="55">
        <f t="shared" si="43"/>
        <v>9.8220918571501755E-6</v>
      </c>
      <c r="S236" s="155">
        <v>1</v>
      </c>
      <c r="T236">
        <f t="shared" si="48"/>
        <v>9.8220918571501755E-6</v>
      </c>
      <c r="V236">
        <f t="shared" si="44"/>
        <v>-3.1340216746458815E-3</v>
      </c>
    </row>
    <row r="237" spans="1:23" x14ac:dyDescent="0.2">
      <c r="A237" s="112" t="s">
        <v>209</v>
      </c>
      <c r="B237" s="12"/>
      <c r="C237" s="136">
        <v>55300.313159999998</v>
      </c>
      <c r="D237" s="13">
        <v>3.8000000000000002E-4</v>
      </c>
      <c r="E237">
        <f t="shared" si="46"/>
        <v>70480.94902503393</v>
      </c>
      <c r="F237" s="108">
        <f t="shared" si="36"/>
        <v>70481</v>
      </c>
      <c r="G237" s="10">
        <f t="shared" si="41"/>
        <v>-1.7449655417294707E-2</v>
      </c>
      <c r="K237">
        <f t="shared" si="52"/>
        <v>-1.7449655417294707E-2</v>
      </c>
      <c r="O237">
        <f t="shared" ca="1" si="51"/>
        <v>-1.7231010259533941E-2</v>
      </c>
      <c r="P237" s="55">
        <f t="shared" si="47"/>
        <v>-1.5277946241866014E-2</v>
      </c>
      <c r="Q237" s="2">
        <f t="shared" si="49"/>
        <v>40281.813159999998</v>
      </c>
      <c r="R237" s="55">
        <f t="shared" si="43"/>
        <v>4.7163207426411744E-6</v>
      </c>
      <c r="S237" s="155">
        <v>1</v>
      </c>
      <c r="T237">
        <f t="shared" si="48"/>
        <v>4.7163207426411744E-6</v>
      </c>
      <c r="V237">
        <f t="shared" si="44"/>
        <v>-2.1717091754286932E-3</v>
      </c>
    </row>
    <row r="238" spans="1:23" x14ac:dyDescent="0.2">
      <c r="A238" s="112" t="s">
        <v>209</v>
      </c>
      <c r="B238" s="12"/>
      <c r="C238" s="136">
        <v>55300.313829999999</v>
      </c>
      <c r="D238" s="13">
        <v>2.9999999999999997E-4</v>
      </c>
      <c r="E238">
        <f t="shared" si="46"/>
        <v>70480.950982277587</v>
      </c>
      <c r="F238" s="108">
        <f t="shared" si="36"/>
        <v>70481</v>
      </c>
      <c r="G238" s="10">
        <f t="shared" si="41"/>
        <v>-1.6779655416030437E-2</v>
      </c>
      <c r="K238">
        <f t="shared" si="52"/>
        <v>-1.6779655416030437E-2</v>
      </c>
      <c r="O238">
        <f t="shared" ca="1" si="51"/>
        <v>-1.7231010259533941E-2</v>
      </c>
      <c r="P238" s="55">
        <f t="shared" si="47"/>
        <v>-1.5277946241866014E-2</v>
      </c>
      <c r="Q238" s="2">
        <f t="shared" si="49"/>
        <v>40281.813829999999</v>
      </c>
      <c r="R238" s="55">
        <f t="shared" si="43"/>
        <v>2.2551304437695928E-6</v>
      </c>
      <c r="S238" s="155">
        <v>1</v>
      </c>
      <c r="T238">
        <f t="shared" si="48"/>
        <v>2.2551304437695928E-6</v>
      </c>
      <c r="V238">
        <f t="shared" si="44"/>
        <v>-1.5017091741644228E-3</v>
      </c>
    </row>
    <row r="239" spans="1:23" x14ac:dyDescent="0.2">
      <c r="A239" s="112" t="s">
        <v>209</v>
      </c>
      <c r="B239" s="12"/>
      <c r="C239" s="136">
        <v>55300.313869999998</v>
      </c>
      <c r="D239" s="13">
        <v>4.4000000000000002E-4</v>
      </c>
      <c r="E239">
        <f t="shared" si="46"/>
        <v>70480.951099127953</v>
      </c>
      <c r="F239" s="108">
        <f t="shared" si="36"/>
        <v>70481</v>
      </c>
      <c r="G239" s="10">
        <f t="shared" si="41"/>
        <v>-1.6739655417040922E-2</v>
      </c>
      <c r="K239">
        <f t="shared" si="52"/>
        <v>-1.6739655417040922E-2</v>
      </c>
      <c r="O239">
        <f t="shared" ca="1" si="51"/>
        <v>-1.7231010259533941E-2</v>
      </c>
      <c r="P239" s="55">
        <f t="shared" si="47"/>
        <v>-1.5277946241866014E-2</v>
      </c>
      <c r="Q239" s="2">
        <f t="shared" si="49"/>
        <v>40281.813869999998</v>
      </c>
      <c r="R239" s="55">
        <f t="shared" si="43"/>
        <v>2.1365937127905092E-6</v>
      </c>
      <c r="S239" s="155">
        <v>1</v>
      </c>
      <c r="T239">
        <f t="shared" si="48"/>
        <v>2.1365937127905092E-6</v>
      </c>
      <c r="V239">
        <f t="shared" si="44"/>
        <v>-1.4617091751749078E-3</v>
      </c>
    </row>
    <row r="240" spans="1:23" x14ac:dyDescent="0.2">
      <c r="A240" s="112" t="s">
        <v>209</v>
      </c>
      <c r="B240" s="12"/>
      <c r="C240" s="136">
        <v>55300.314469999998</v>
      </c>
      <c r="D240" s="13">
        <v>2.7E-4</v>
      </c>
      <c r="E240">
        <f t="shared" si="46"/>
        <v>70480.952851883456</v>
      </c>
      <c r="F240" s="108">
        <f t="shared" si="36"/>
        <v>70481</v>
      </c>
      <c r="G240" s="10">
        <f t="shared" si="41"/>
        <v>-1.6139655417646281E-2</v>
      </c>
      <c r="K240">
        <f t="shared" si="52"/>
        <v>-1.6139655417646281E-2</v>
      </c>
      <c r="O240">
        <f t="shared" ca="1" si="51"/>
        <v>-1.7231010259533941E-2</v>
      </c>
      <c r="P240" s="55">
        <f t="shared" si="47"/>
        <v>-1.5277946241866014E-2</v>
      </c>
      <c r="Q240" s="2">
        <f t="shared" si="49"/>
        <v>40281.814469999998</v>
      </c>
      <c r="R240" s="55">
        <f t="shared" si="43"/>
        <v>7.4254270362390794E-7</v>
      </c>
      <c r="S240" s="155">
        <v>1</v>
      </c>
      <c r="T240">
        <f t="shared" si="48"/>
        <v>7.4254270362390794E-7</v>
      </c>
      <c r="V240">
        <f t="shared" si="44"/>
        <v>-8.6170917578026751E-4</v>
      </c>
    </row>
    <row r="241" spans="1:23" x14ac:dyDescent="0.2">
      <c r="A241" s="17" t="s">
        <v>214</v>
      </c>
      <c r="B241" s="12" t="s">
        <v>83</v>
      </c>
      <c r="C241" s="13">
        <v>55301.683900000004</v>
      </c>
      <c r="D241" s="13">
        <v>2.9999999999999997E-4</v>
      </c>
      <c r="E241">
        <f t="shared" si="46"/>
        <v>70484.953311842284</v>
      </c>
      <c r="F241" s="108">
        <f t="shared" si="36"/>
        <v>70485</v>
      </c>
      <c r="G241" s="10">
        <f t="shared" si="41"/>
        <v>-1.5982203171006404E-2</v>
      </c>
      <c r="K241">
        <f t="shared" si="52"/>
        <v>-1.5982203171006404E-2</v>
      </c>
      <c r="O241">
        <f t="shared" ca="1" si="51"/>
        <v>-1.7247264035931742E-2</v>
      </c>
      <c r="P241" s="55">
        <f t="shared" si="47"/>
        <v>-1.5288995321676546E-2</v>
      </c>
      <c r="Q241" s="2">
        <f t="shared" si="49"/>
        <v>40283.183900000004</v>
      </c>
      <c r="R241" s="55">
        <f t="shared" si="43"/>
        <v>4.8053712237252665E-7</v>
      </c>
      <c r="S241" s="155">
        <v>1</v>
      </c>
      <c r="T241">
        <f t="shared" si="48"/>
        <v>4.8053712237252665E-7</v>
      </c>
      <c r="V241">
        <f t="shared" si="44"/>
        <v>-6.9320784932985768E-4</v>
      </c>
    </row>
    <row r="242" spans="1:23" x14ac:dyDescent="0.2">
      <c r="A242" s="17" t="s">
        <v>214</v>
      </c>
      <c r="B242" s="12" t="s">
        <v>83</v>
      </c>
      <c r="C242" s="13">
        <v>55301.683900000004</v>
      </c>
      <c r="D242" s="13">
        <v>2.9999999999999997E-4</v>
      </c>
      <c r="E242">
        <f t="shared" si="46"/>
        <v>70484.953311842284</v>
      </c>
      <c r="F242" s="108">
        <f t="shared" si="36"/>
        <v>70485</v>
      </c>
      <c r="G242" s="10">
        <f t="shared" si="41"/>
        <v>-1.5982203171006404E-2</v>
      </c>
      <c r="H242" s="103"/>
      <c r="I242" s="103"/>
      <c r="J242" s="103"/>
      <c r="K242">
        <f t="shared" si="52"/>
        <v>-1.5982203171006404E-2</v>
      </c>
      <c r="L242" s="103"/>
      <c r="O242">
        <f t="shared" ca="1" si="51"/>
        <v>-1.7247264035931742E-2</v>
      </c>
      <c r="P242" s="55">
        <f t="shared" si="47"/>
        <v>-1.5288995321676546E-2</v>
      </c>
      <c r="Q242" s="2">
        <f t="shared" si="49"/>
        <v>40283.183900000004</v>
      </c>
      <c r="R242" s="55">
        <f t="shared" si="43"/>
        <v>4.8053712237252665E-7</v>
      </c>
      <c r="S242" s="155">
        <v>1</v>
      </c>
      <c r="T242">
        <f t="shared" si="48"/>
        <v>4.8053712237252665E-7</v>
      </c>
      <c r="V242">
        <f t="shared" si="44"/>
        <v>-6.9320784932985768E-4</v>
      </c>
      <c r="W242" s="103"/>
    </row>
    <row r="243" spans="1:23" x14ac:dyDescent="0.2">
      <c r="A243" s="112" t="s">
        <v>107</v>
      </c>
      <c r="B243" s="133" t="s">
        <v>84</v>
      </c>
      <c r="C243" s="112">
        <v>55624.4853</v>
      </c>
      <c r="D243" s="112">
        <v>2.9999999999999997E-4</v>
      </c>
      <c r="E243">
        <f t="shared" si="46"/>
        <v>71427.939864894084</v>
      </c>
      <c r="F243" s="108">
        <f t="shared" si="36"/>
        <v>71428</v>
      </c>
      <c r="G243" s="10">
        <f t="shared" si="41"/>
        <v>-2.0585337420925498E-2</v>
      </c>
      <c r="J243">
        <f>G243</f>
        <v>-2.0585337420925498E-2</v>
      </c>
      <c r="O243">
        <f t="shared" ca="1" si="51"/>
        <v>-2.1079091821714857E-2</v>
      </c>
      <c r="P243" s="55">
        <f t="shared" si="47"/>
        <v>-1.7957175436810413E-2</v>
      </c>
      <c r="Q243" s="2">
        <f t="shared" si="49"/>
        <v>40605.9853</v>
      </c>
      <c r="R243" s="55">
        <f t="shared" si="43"/>
        <v>6.90723541474774E-6</v>
      </c>
      <c r="S243" s="155">
        <v>1</v>
      </c>
      <c r="T243">
        <f t="shared" si="48"/>
        <v>6.90723541474774E-6</v>
      </c>
      <c r="V243">
        <f t="shared" si="44"/>
        <v>-2.6281619841150849E-3</v>
      </c>
    </row>
    <row r="244" spans="1:23" x14ac:dyDescent="0.2">
      <c r="A244" s="112" t="s">
        <v>108</v>
      </c>
      <c r="B244" s="133" t="s">
        <v>84</v>
      </c>
      <c r="C244" s="112">
        <v>55638.863400000002</v>
      </c>
      <c r="D244" s="112">
        <v>5.9999999999999995E-4</v>
      </c>
      <c r="E244">
        <f t="shared" si="46"/>
        <v>71469.942021509371</v>
      </c>
      <c r="F244" s="108">
        <f t="shared" si="36"/>
        <v>71470</v>
      </c>
      <c r="G244" s="10">
        <f t="shared" si="41"/>
        <v>-1.9847088893584441E-2</v>
      </c>
      <c r="K244">
        <f>G244</f>
        <v>-1.9847088893584441E-2</v>
      </c>
      <c r="O244">
        <f t="shared" ca="1" si="51"/>
        <v>-2.1249756473891823E-2</v>
      </c>
      <c r="P244" s="55">
        <f t="shared" si="47"/>
        <v>-1.8078947915256605E-2</v>
      </c>
      <c r="Q244" s="2">
        <f t="shared" si="49"/>
        <v>40620.363400000002</v>
      </c>
      <c r="R244" s="55">
        <f t="shared" si="43"/>
        <v>3.1263225192421198E-6</v>
      </c>
      <c r="S244" s="155">
        <v>1</v>
      </c>
      <c r="T244">
        <f t="shared" si="48"/>
        <v>3.1263225192421198E-6</v>
      </c>
      <c r="V244">
        <f t="shared" si="44"/>
        <v>-1.7681409783278368E-3</v>
      </c>
    </row>
    <row r="245" spans="1:23" x14ac:dyDescent="0.2">
      <c r="A245" s="13" t="s">
        <v>262</v>
      </c>
      <c r="B245" s="12" t="s">
        <v>84</v>
      </c>
      <c r="C245" s="13">
        <v>55639.761100000003</v>
      </c>
      <c r="D245" s="13">
        <v>1E-4</v>
      </c>
      <c r="E245">
        <f t="shared" si="46"/>
        <v>71472.564435875232</v>
      </c>
      <c r="F245" s="108">
        <f t="shared" si="36"/>
        <v>71472.5</v>
      </c>
      <c r="O245">
        <f t="shared" ca="1" si="51"/>
        <v>-2.1259915084140435E-2</v>
      </c>
      <c r="P245" s="55">
        <f t="shared" si="47"/>
        <v>-1.8086204170220332E-2</v>
      </c>
      <c r="Q245" s="2">
        <f t="shared" si="49"/>
        <v>40621.261100000003</v>
      </c>
      <c r="R245" s="55">
        <f>+(P245-U245)^2</f>
        <v>1.6115225047745334E-3</v>
      </c>
      <c r="S245" s="155"/>
      <c r="T245">
        <f t="shared" si="48"/>
        <v>0</v>
      </c>
      <c r="U245" s="159">
        <f>+C245-(C$7+F245*C$8)</f>
        <v>2.2057568756281398E-2</v>
      </c>
    </row>
    <row r="246" spans="1:23" x14ac:dyDescent="0.2">
      <c r="A246" s="92" t="s">
        <v>943</v>
      </c>
      <c r="B246" s="23" t="s">
        <v>84</v>
      </c>
      <c r="C246" s="92">
        <v>55652.213000000003</v>
      </c>
      <c r="D246" s="11"/>
      <c r="E246">
        <f t="shared" si="46"/>
        <v>71508.939663058089</v>
      </c>
      <c r="F246" s="108">
        <f t="shared" si="36"/>
        <v>71509</v>
      </c>
      <c r="G246" s="10">
        <f t="shared" ref="G246:G260" si="53">+C246-(C$7+F246*C$8)</f>
        <v>-2.0654429543355945E-2</v>
      </c>
      <c r="K246">
        <f t="shared" ref="K246:K257" si="54">G246</f>
        <v>-2.0654429543355945E-2</v>
      </c>
      <c r="O246">
        <f t="shared" ca="1" si="51"/>
        <v>-2.1408230793770411E-2</v>
      </c>
      <c r="P246" s="55">
        <f t="shared" si="47"/>
        <v>-1.8192246489551811E-2</v>
      </c>
      <c r="Q246" s="2">
        <f t="shared" si="49"/>
        <v>40633.713000000003</v>
      </c>
      <c r="R246" s="55">
        <f>+(P246-G246)^2</f>
        <v>6.0623453904402531E-6</v>
      </c>
      <c r="S246" s="155">
        <v>1</v>
      </c>
      <c r="T246">
        <f t="shared" si="48"/>
        <v>6.0623453904402531E-6</v>
      </c>
      <c r="V246">
        <f>+G246-P246</f>
        <v>-2.4621830538041345E-3</v>
      </c>
    </row>
    <row r="247" spans="1:23" x14ac:dyDescent="0.2">
      <c r="A247" s="92" t="s">
        <v>943</v>
      </c>
      <c r="B247" s="23" t="s">
        <v>83</v>
      </c>
      <c r="C247" s="92">
        <v>55653.066899999998</v>
      </c>
      <c r="D247" s="11"/>
      <c r="E247">
        <f t="shared" si="46"/>
        <v>71511.434126271837</v>
      </c>
      <c r="F247" s="108">
        <f t="shared" si="36"/>
        <v>71511.5</v>
      </c>
      <c r="G247" s="10">
        <f t="shared" si="53"/>
        <v>-2.2549771900230553E-2</v>
      </c>
      <c r="K247">
        <f t="shared" si="54"/>
        <v>-2.2549771900230553E-2</v>
      </c>
      <c r="O247">
        <f t="shared" ca="1" si="51"/>
        <v>-2.1418389404019078E-2</v>
      </c>
      <c r="P247" s="55">
        <f t="shared" si="47"/>
        <v>-1.8199516579702035E-2</v>
      </c>
      <c r="Q247" s="2">
        <f t="shared" si="49"/>
        <v>40634.566899999998</v>
      </c>
      <c r="R247" s="55">
        <f>+(P247-G247)^2</f>
        <v>1.8924721353786678E-5</v>
      </c>
      <c r="S247" s="155">
        <v>1</v>
      </c>
      <c r="T247">
        <f t="shared" si="48"/>
        <v>1.8924721353786678E-5</v>
      </c>
      <c r="V247">
        <f>+G247-P247</f>
        <v>-4.3502553205285177E-3</v>
      </c>
    </row>
    <row r="248" spans="1:23" x14ac:dyDescent="0.2">
      <c r="A248" s="92" t="s">
        <v>943</v>
      </c>
      <c r="B248" s="23" t="s">
        <v>84</v>
      </c>
      <c r="C248" s="92">
        <v>55653.2399</v>
      </c>
      <c r="D248" s="11"/>
      <c r="E248">
        <f t="shared" si="46"/>
        <v>71511.939504109978</v>
      </c>
      <c r="F248" s="108">
        <f t="shared" si="36"/>
        <v>71512</v>
      </c>
      <c r="G248" s="10">
        <f t="shared" si="53"/>
        <v>-2.0708840369479731E-2</v>
      </c>
      <c r="K248">
        <f t="shared" si="54"/>
        <v>-2.0708840369479731E-2</v>
      </c>
      <c r="O248">
        <f t="shared" ca="1" si="51"/>
        <v>-2.1420421126068789E-2</v>
      </c>
      <c r="P248" s="55">
        <f t="shared" si="47"/>
        <v>-1.820097070415666E-2</v>
      </c>
      <c r="Q248" s="2">
        <f t="shared" si="49"/>
        <v>40634.7399</v>
      </c>
      <c r="R248" s="55">
        <f>+(P248-G248)^2</f>
        <v>6.2894102582476487E-6</v>
      </c>
      <c r="S248" s="155">
        <v>1</v>
      </c>
      <c r="T248">
        <f t="shared" si="48"/>
        <v>6.2894102582476487E-6</v>
      </c>
      <c r="V248">
        <f>+G248-P248</f>
        <v>-2.5078696653230703E-3</v>
      </c>
    </row>
    <row r="249" spans="1:23" x14ac:dyDescent="0.2">
      <c r="A249" s="92" t="s">
        <v>943</v>
      </c>
      <c r="B249" s="23" t="s">
        <v>84</v>
      </c>
      <c r="C249" s="92">
        <v>55667.62</v>
      </c>
      <c r="D249" s="11"/>
      <c r="E249">
        <f t="shared" si="46"/>
        <v>71553.947503243631</v>
      </c>
      <c r="F249" s="108">
        <f t="shared" si="36"/>
        <v>71554</v>
      </c>
      <c r="G249" s="10">
        <f t="shared" si="53"/>
        <v>-1.7970591834455263E-2</v>
      </c>
      <c r="K249">
        <f t="shared" si="54"/>
        <v>-1.7970591834455263E-2</v>
      </c>
    </row>
    <row r="250" spans="1:23" x14ac:dyDescent="0.2">
      <c r="A250" s="112" t="s">
        <v>108</v>
      </c>
      <c r="B250" s="133" t="s">
        <v>83</v>
      </c>
      <c r="C250" s="112">
        <v>55680.796699999999</v>
      </c>
      <c r="D250" s="112">
        <v>5.0000000000000001E-4</v>
      </c>
      <c r="E250">
        <f t="shared" si="46"/>
        <v>71592.440059080109</v>
      </c>
      <c r="F250" s="108">
        <f t="shared" si="36"/>
        <v>71592.5</v>
      </c>
      <c r="G250" s="10">
        <f t="shared" si="53"/>
        <v>-2.0518864024779759E-2</v>
      </c>
      <c r="K250">
        <f t="shared" si="54"/>
        <v>-2.0518864024779759E-2</v>
      </c>
      <c r="O250">
        <f t="shared" ref="O250:O260" ca="1" si="55">+C$11+C$12*F250</f>
        <v>-2.1747528376074687E-2</v>
      </c>
      <c r="P250" s="55">
        <f t="shared" ref="P250:P260" si="56">+D$11+D$12*F250+D$13*F250^2</f>
        <v>-1.8435547368698457E-2</v>
      </c>
      <c r="Q250" s="2">
        <f t="shared" ref="Q250:Q260" si="57">+C250-15018.5</f>
        <v>40662.296699999999</v>
      </c>
      <c r="R250" s="55">
        <f t="shared" ref="R250:R260" si="58">+(P250-G250)^2</f>
        <v>4.3402082895057781E-6</v>
      </c>
      <c r="S250" s="155">
        <v>1</v>
      </c>
      <c r="T250">
        <f t="shared" ref="T250:T260" si="59">+S250*R250</f>
        <v>4.3402082895057781E-6</v>
      </c>
      <c r="V250">
        <f t="shared" ref="V250:V260" si="60">+G250-P250</f>
        <v>-2.0833166560813021E-3</v>
      </c>
      <c r="W250" s="103"/>
    </row>
    <row r="251" spans="1:23" x14ac:dyDescent="0.2">
      <c r="A251" s="112" t="s">
        <v>109</v>
      </c>
      <c r="B251" s="133" t="s">
        <v>84</v>
      </c>
      <c r="C251" s="112">
        <v>55698.425600000002</v>
      </c>
      <c r="D251" s="112">
        <v>2.0000000000000001E-4</v>
      </c>
      <c r="E251">
        <f t="shared" si="46"/>
        <v>71643.938645037604</v>
      </c>
      <c r="F251" s="108">
        <f t="shared" si="36"/>
        <v>71644</v>
      </c>
      <c r="G251" s="10">
        <f t="shared" si="53"/>
        <v>-2.100291641545482E-2</v>
      </c>
      <c r="K251">
        <f t="shared" si="54"/>
        <v>-2.100291641545482E-2</v>
      </c>
      <c r="O251">
        <f t="shared" ca="1" si="55"/>
        <v>-2.1956795747196445E-2</v>
      </c>
      <c r="P251" s="55">
        <f t="shared" si="56"/>
        <v>-1.8586100469979827E-2</v>
      </c>
      <c r="Q251" s="2">
        <f t="shared" si="57"/>
        <v>40679.925600000002</v>
      </c>
      <c r="R251" s="55">
        <f t="shared" si="58"/>
        <v>5.8409993143021827E-6</v>
      </c>
      <c r="S251" s="155">
        <v>1</v>
      </c>
      <c r="T251">
        <f t="shared" si="59"/>
        <v>5.8409993143021827E-6</v>
      </c>
      <c r="V251">
        <f t="shared" si="60"/>
        <v>-2.4168159454749927E-3</v>
      </c>
    </row>
    <row r="252" spans="1:23" x14ac:dyDescent="0.2">
      <c r="A252" s="112" t="s">
        <v>109</v>
      </c>
      <c r="B252" s="133" t="s">
        <v>84</v>
      </c>
      <c r="C252" s="112">
        <v>55702.532299999999</v>
      </c>
      <c r="D252" s="112">
        <v>2.9999999999999997E-4</v>
      </c>
      <c r="E252">
        <f t="shared" si="46"/>
        <v>71655.9353801119</v>
      </c>
      <c r="F252" s="108">
        <f t="shared" si="36"/>
        <v>71656</v>
      </c>
      <c r="G252" s="10">
        <f t="shared" si="53"/>
        <v>-2.2120559697214048E-2</v>
      </c>
      <c r="K252">
        <f t="shared" si="54"/>
        <v>-2.2120559697214048E-2</v>
      </c>
      <c r="O252">
        <f t="shared" ca="1" si="55"/>
        <v>-2.2005557076389848E-2</v>
      </c>
      <c r="P252" s="55">
        <f t="shared" si="56"/>
        <v>-1.8621234867911396E-2</v>
      </c>
      <c r="Q252" s="2">
        <f t="shared" si="57"/>
        <v>40684.032299999999</v>
      </c>
      <c r="R252" s="55">
        <f t="shared" si="58"/>
        <v>1.2245274260974038E-5</v>
      </c>
      <c r="S252" s="155">
        <v>1</v>
      </c>
      <c r="T252">
        <f t="shared" si="59"/>
        <v>1.2245274260974038E-5</v>
      </c>
      <c r="V252">
        <f t="shared" si="60"/>
        <v>-3.4993248293026524E-3</v>
      </c>
      <c r="W252" s="103"/>
    </row>
    <row r="253" spans="1:23" x14ac:dyDescent="0.2">
      <c r="A253" s="112" t="s">
        <v>109</v>
      </c>
      <c r="B253" s="133" t="s">
        <v>83</v>
      </c>
      <c r="C253" s="112">
        <v>55703.388599999998</v>
      </c>
      <c r="D253" s="112">
        <v>2.0000000000000001E-4</v>
      </c>
      <c r="E253">
        <f t="shared" si="46"/>
        <v>71658.436854347703</v>
      </c>
      <c r="F253" s="108">
        <f t="shared" si="36"/>
        <v>71658.5</v>
      </c>
      <c r="G253" s="10">
        <f t="shared" si="53"/>
        <v>-2.1615902056510095E-2</v>
      </c>
      <c r="K253">
        <f t="shared" si="54"/>
        <v>-2.1615902056510095E-2</v>
      </c>
      <c r="O253">
        <f t="shared" ca="1" si="55"/>
        <v>-2.2015715686638515E-2</v>
      </c>
      <c r="P253" s="55">
        <f t="shared" si="56"/>
        <v>-1.8628557106072918E-2</v>
      </c>
      <c r="Q253" s="2">
        <f t="shared" si="57"/>
        <v>40684.888599999998</v>
      </c>
      <c r="R253" s="55">
        <f t="shared" si="58"/>
        <v>8.9242298529024953E-6</v>
      </c>
      <c r="S253" s="155">
        <v>1</v>
      </c>
      <c r="T253">
        <f t="shared" si="59"/>
        <v>8.9242298529024953E-6</v>
      </c>
      <c r="V253">
        <f t="shared" si="60"/>
        <v>-2.9873449504371763E-3</v>
      </c>
    </row>
    <row r="254" spans="1:23" x14ac:dyDescent="0.2">
      <c r="A254" s="112" t="s">
        <v>109</v>
      </c>
      <c r="B254" s="133" t="s">
        <v>83</v>
      </c>
      <c r="C254" s="112">
        <v>55707.496099999997</v>
      </c>
      <c r="D254" s="112">
        <v>2.0000000000000001E-4</v>
      </c>
      <c r="E254">
        <f t="shared" si="46"/>
        <v>71670.435926429345</v>
      </c>
      <c r="F254" s="108">
        <f t="shared" ref="F254:F271" si="61">ROUND(2*E254,0)/2</f>
        <v>71670.5</v>
      </c>
      <c r="G254" s="10">
        <f t="shared" si="53"/>
        <v>-2.193354533665115E-2</v>
      </c>
      <c r="K254">
        <f t="shared" si="54"/>
        <v>-2.193354533665115E-2</v>
      </c>
      <c r="O254">
        <f t="shared" ca="1" si="55"/>
        <v>-2.2064477015831918E-2</v>
      </c>
      <c r="P254" s="55">
        <f t="shared" si="56"/>
        <v>-1.866371619449142E-2</v>
      </c>
      <c r="Q254" s="2">
        <f t="shared" si="57"/>
        <v>40688.996099999997</v>
      </c>
      <c r="R254" s="55">
        <f t="shared" si="58"/>
        <v>1.0691782618917038E-5</v>
      </c>
      <c r="S254" s="155">
        <v>1</v>
      </c>
      <c r="T254">
        <f t="shared" si="59"/>
        <v>1.0691782618917038E-5</v>
      </c>
      <c r="V254">
        <f t="shared" si="60"/>
        <v>-3.2698291421597303E-3</v>
      </c>
      <c r="W254" s="103"/>
    </row>
    <row r="255" spans="1:23" x14ac:dyDescent="0.2">
      <c r="A255" s="17" t="s">
        <v>215</v>
      </c>
      <c r="B255" s="12" t="s">
        <v>83</v>
      </c>
      <c r="C255" s="13">
        <v>55745.664799999999</v>
      </c>
      <c r="D255" s="13">
        <v>2.0000000000000001E-4</v>
      </c>
      <c r="E255">
        <f t="shared" si="46"/>
        <v>71781.93659169125</v>
      </c>
      <c r="F255" s="108">
        <f t="shared" si="61"/>
        <v>71782</v>
      </c>
      <c r="G255" s="10">
        <f t="shared" si="53"/>
        <v>-2.1705814120650757E-2</v>
      </c>
      <c r="K255">
        <f t="shared" si="54"/>
        <v>-2.1705814120650757E-2</v>
      </c>
      <c r="O255">
        <f t="shared" ca="1" si="55"/>
        <v>-2.2517551032920802E-2</v>
      </c>
      <c r="P255" s="55">
        <f t="shared" si="56"/>
        <v>-1.8991379719143442E-2</v>
      </c>
      <c r="Q255" s="2">
        <f t="shared" si="57"/>
        <v>40727.164799999999</v>
      </c>
      <c r="R255" s="55">
        <f t="shared" si="58"/>
        <v>7.3681541200863766E-6</v>
      </c>
      <c r="S255" s="155">
        <v>1</v>
      </c>
      <c r="T255">
        <f t="shared" si="59"/>
        <v>7.3681541200863766E-6</v>
      </c>
      <c r="V255">
        <f t="shared" si="60"/>
        <v>-2.7144344015073152E-3</v>
      </c>
    </row>
    <row r="256" spans="1:23" x14ac:dyDescent="0.2">
      <c r="A256" s="17" t="s">
        <v>275</v>
      </c>
      <c r="B256" s="12" t="s">
        <v>83</v>
      </c>
      <c r="C256" s="13">
        <v>55745.664799999999</v>
      </c>
      <c r="D256" s="13">
        <v>2.0000000000000001E-4</v>
      </c>
      <c r="E256">
        <f t="shared" si="46"/>
        <v>71781.93659169125</v>
      </c>
      <c r="F256" s="108">
        <f t="shared" si="61"/>
        <v>71782</v>
      </c>
      <c r="G256" s="10">
        <f t="shared" si="53"/>
        <v>-2.1705814120650757E-2</v>
      </c>
      <c r="K256">
        <f t="shared" si="54"/>
        <v>-2.1705814120650757E-2</v>
      </c>
      <c r="L256" s="103"/>
      <c r="O256">
        <f t="shared" ca="1" si="55"/>
        <v>-2.2517551032920802E-2</v>
      </c>
      <c r="P256" s="55">
        <f t="shared" si="56"/>
        <v>-1.8991379719143442E-2</v>
      </c>
      <c r="Q256" s="2">
        <f t="shared" si="57"/>
        <v>40727.164799999999</v>
      </c>
      <c r="R256" s="55">
        <f t="shared" si="58"/>
        <v>7.3681541200863766E-6</v>
      </c>
      <c r="S256" s="155">
        <v>1</v>
      </c>
      <c r="T256">
        <f t="shared" si="59"/>
        <v>7.3681541200863766E-6</v>
      </c>
      <c r="V256">
        <f t="shared" si="60"/>
        <v>-2.7144344015073152E-3</v>
      </c>
    </row>
    <row r="257" spans="1:23" x14ac:dyDescent="0.2">
      <c r="A257" s="17" t="s">
        <v>274</v>
      </c>
      <c r="B257" s="12" t="s">
        <v>83</v>
      </c>
      <c r="C257" s="13">
        <v>55945.919399999999</v>
      </c>
      <c r="D257" s="13">
        <v>1E-4</v>
      </c>
      <c r="E257">
        <f t="shared" si="46"/>
        <v>72366.932180269141</v>
      </c>
      <c r="F257" s="108">
        <f t="shared" si="61"/>
        <v>72367</v>
      </c>
      <c r="G257" s="10">
        <f t="shared" si="53"/>
        <v>-2.3215923909447156E-2</v>
      </c>
      <c r="K257">
        <f t="shared" si="54"/>
        <v>-2.3215923909447156E-2</v>
      </c>
      <c r="L257" s="103"/>
      <c r="O257">
        <f t="shared" ca="1" si="55"/>
        <v>-2.4894665831100116E-2</v>
      </c>
      <c r="P257" s="55">
        <f t="shared" si="56"/>
        <v>-2.0739419838687378E-2</v>
      </c>
      <c r="Q257" s="2">
        <f t="shared" si="57"/>
        <v>40927.419399999999</v>
      </c>
      <c r="R257" s="55">
        <f t="shared" si="58"/>
        <v>6.1330724124897486E-6</v>
      </c>
      <c r="S257" s="155">
        <v>1</v>
      </c>
      <c r="T257">
        <f t="shared" si="59"/>
        <v>6.1330724124897486E-6</v>
      </c>
      <c r="V257">
        <f t="shared" si="60"/>
        <v>-2.4765040707597774E-3</v>
      </c>
    </row>
    <row r="258" spans="1:23" x14ac:dyDescent="0.2">
      <c r="A258" s="17" t="s">
        <v>269</v>
      </c>
      <c r="B258" s="12" t="s">
        <v>84</v>
      </c>
      <c r="C258" s="13">
        <v>55969.538800000002</v>
      </c>
      <c r="D258" s="13">
        <v>2.0000000000000001E-4</v>
      </c>
      <c r="E258">
        <f t="shared" si="46"/>
        <v>72435.930569344142</v>
      </c>
      <c r="F258" s="108">
        <f t="shared" si="61"/>
        <v>72436</v>
      </c>
      <c r="G258" s="10">
        <f t="shared" si="53"/>
        <v>-2.3767372760630678E-2</v>
      </c>
      <c r="J258">
        <f>G258</f>
        <v>-2.3767372760630678E-2</v>
      </c>
      <c r="O258">
        <f t="shared" ca="1" si="55"/>
        <v>-2.5175043473962322E-2</v>
      </c>
      <c r="P258" s="55">
        <f t="shared" si="56"/>
        <v>-2.0948800604748741E-2</v>
      </c>
      <c r="Q258" s="2">
        <f t="shared" si="57"/>
        <v>40951.038800000002</v>
      </c>
      <c r="R258" s="55">
        <f t="shared" si="58"/>
        <v>7.9443489979129534E-6</v>
      </c>
      <c r="S258" s="155">
        <v>1</v>
      </c>
      <c r="T258">
        <f t="shared" si="59"/>
        <v>7.9443489979129534E-6</v>
      </c>
      <c r="V258">
        <f t="shared" si="60"/>
        <v>-2.8185721558819377E-3</v>
      </c>
    </row>
    <row r="259" spans="1:23" x14ac:dyDescent="0.2">
      <c r="A259" s="17" t="s">
        <v>274</v>
      </c>
      <c r="B259" s="12" t="s">
        <v>83</v>
      </c>
      <c r="C259" s="13">
        <v>55990.762300000002</v>
      </c>
      <c r="D259" s="13">
        <v>2.0000000000000001E-4</v>
      </c>
      <c r="E259">
        <f t="shared" si="46"/>
        <v>72497.929913549888</v>
      </c>
      <c r="F259" s="108">
        <f t="shared" si="61"/>
        <v>72498</v>
      </c>
      <c r="G259" s="10">
        <f t="shared" si="53"/>
        <v>-2.3991863025003113E-2</v>
      </c>
      <c r="K259">
        <f t="shared" ref="K259:K264" si="62">G259</f>
        <v>-2.3991863025003113E-2</v>
      </c>
      <c r="L259" s="103"/>
      <c r="O259">
        <f t="shared" ca="1" si="55"/>
        <v>-2.5426977008128349E-2</v>
      </c>
      <c r="P259" s="55">
        <f t="shared" si="56"/>
        <v>-2.1137516097079478E-2</v>
      </c>
      <c r="Q259" s="2">
        <f t="shared" si="57"/>
        <v>40972.262300000002</v>
      </c>
      <c r="R259" s="55">
        <f t="shared" si="58"/>
        <v>8.1472963849470891E-6</v>
      </c>
      <c r="S259" s="155">
        <v>1</v>
      </c>
      <c r="T259">
        <f t="shared" si="59"/>
        <v>8.1472963849470891E-6</v>
      </c>
      <c r="V259">
        <f t="shared" si="60"/>
        <v>-2.8543469279236344E-3</v>
      </c>
    </row>
    <row r="260" spans="1:23" x14ac:dyDescent="0.2">
      <c r="A260" s="13" t="s">
        <v>268</v>
      </c>
      <c r="B260" s="12" t="s">
        <v>83</v>
      </c>
      <c r="C260" s="13">
        <v>56011.812599999997</v>
      </c>
      <c r="D260" s="13">
        <v>3.5000000000000001E-3</v>
      </c>
      <c r="E260">
        <f t="shared" si="46"/>
        <v>72559.423295665649</v>
      </c>
      <c r="F260" s="108">
        <f t="shared" si="61"/>
        <v>72559.5</v>
      </c>
      <c r="G260" s="10">
        <f t="shared" si="53"/>
        <v>-2.625728482962586E-2</v>
      </c>
      <c r="K260">
        <f t="shared" si="62"/>
        <v>-2.625728482962586E-2</v>
      </c>
      <c r="O260">
        <f t="shared" ca="1" si="55"/>
        <v>-2.5676878820244609E-2</v>
      </c>
      <c r="P260" s="55">
        <f t="shared" si="56"/>
        <v>-2.1325248570798205E-2</v>
      </c>
      <c r="Q260" s="2">
        <f t="shared" si="57"/>
        <v>40993.312599999997</v>
      </c>
      <c r="R260" s="55">
        <f t="shared" si="58"/>
        <v>2.4324981658390687E-5</v>
      </c>
      <c r="S260" s="155">
        <v>1</v>
      </c>
      <c r="T260">
        <f t="shared" si="59"/>
        <v>2.4324981658390687E-5</v>
      </c>
      <c r="V260">
        <f t="shared" si="60"/>
        <v>-4.9320362588276545E-3</v>
      </c>
    </row>
    <row r="261" spans="1:23" x14ac:dyDescent="0.2">
      <c r="A261" s="13" t="s">
        <v>268</v>
      </c>
      <c r="B261" s="12" t="s">
        <v>84</v>
      </c>
      <c r="C261" s="13">
        <v>56076.681199999999</v>
      </c>
      <c r="D261" s="13">
        <v>5.0000000000000001E-4</v>
      </c>
      <c r="E261">
        <f t="shared" ref="E261:E270" si="63">+(C261-C$7)/C$8</f>
        <v>72748.921288906378</v>
      </c>
      <c r="F261" s="108">
        <f t="shared" si="61"/>
        <v>72749</v>
      </c>
      <c r="G261" s="10">
        <f t="shared" ref="G261:G270" si="64">+C261-(C$7+F261*C$8)</f>
        <v>-2.6944234923576005E-2</v>
      </c>
      <c r="K261">
        <f t="shared" si="62"/>
        <v>-2.6944234923576005E-2</v>
      </c>
      <c r="O261">
        <f t="shared" ref="O261:O270" ca="1" si="65">+C$11+C$12*F261</f>
        <v>-2.6446901477090778E-2</v>
      </c>
      <c r="P261" s="55">
        <f t="shared" ref="P261:P270" si="66">+D$11+D$12*F261+D$13*F261^2</f>
        <v>-2.1907083480516676E-2</v>
      </c>
      <c r="Q261" s="2">
        <f t="shared" ref="Q261:Q270" si="67">+C261-15018.5</f>
        <v>41058.181199999999</v>
      </c>
      <c r="R261" s="55">
        <f t="shared" ref="R261:R270" si="68">+(P261-G261)^2</f>
        <v>2.5372894660314681E-5</v>
      </c>
      <c r="S261" s="155">
        <v>1</v>
      </c>
      <c r="T261">
        <f t="shared" ref="T261:T270" si="69">+S261*R261</f>
        <v>2.5372894660314681E-5</v>
      </c>
      <c r="V261">
        <f t="shared" ref="V261:V270" si="70">+G261-P261</f>
        <v>-5.0371514430593289E-3</v>
      </c>
    </row>
    <row r="262" spans="1:23" x14ac:dyDescent="0.2">
      <c r="A262" s="17" t="s">
        <v>273</v>
      </c>
      <c r="B262" s="12" t="s">
        <v>84</v>
      </c>
      <c r="C262" s="13">
        <v>56424.644099999998</v>
      </c>
      <c r="D262" s="13">
        <v>1E-4</v>
      </c>
      <c r="E262">
        <f t="shared" si="63"/>
        <v>73765.411104814586</v>
      </c>
      <c r="F262" s="108">
        <f t="shared" si="61"/>
        <v>73765.5</v>
      </c>
      <c r="G262" s="10">
        <f t="shared" si="64"/>
        <v>-3.0430434249865357E-2</v>
      </c>
      <c r="K262">
        <f t="shared" si="62"/>
        <v>-3.0430434249865357E-2</v>
      </c>
      <c r="L262" s="103"/>
      <c r="O262">
        <f t="shared" ca="1" si="65"/>
        <v>-3.0577392404183557E-2</v>
      </c>
      <c r="P262" s="55">
        <f t="shared" si="66"/>
        <v>-2.5115090620108305E-2</v>
      </c>
      <c r="Q262" s="2">
        <f t="shared" si="67"/>
        <v>41406.144099999998</v>
      </c>
      <c r="R262" s="55">
        <f t="shared" si="68"/>
        <v>2.8252877902398875E-5</v>
      </c>
      <c r="S262" s="155">
        <v>1</v>
      </c>
      <c r="T262">
        <f t="shared" si="69"/>
        <v>2.8252877902398875E-5</v>
      </c>
      <c r="V262">
        <f t="shared" si="70"/>
        <v>-5.3153436297570522E-3</v>
      </c>
    </row>
    <row r="263" spans="1:23" x14ac:dyDescent="0.2">
      <c r="A263" s="17" t="s">
        <v>270</v>
      </c>
      <c r="B263" s="12" t="s">
        <v>83</v>
      </c>
      <c r="C263" s="13">
        <v>56480.435030000001</v>
      </c>
      <c r="D263" s="13">
        <v>2.0000000000000001E-4</v>
      </c>
      <c r="E263">
        <f t="shared" si="63"/>
        <v>73928.390871235242</v>
      </c>
      <c r="F263" s="108">
        <f t="shared" si="61"/>
        <v>73928.5</v>
      </c>
      <c r="G263" s="10">
        <f t="shared" si="64"/>
        <v>-3.7356755441578571E-2</v>
      </c>
      <c r="K263">
        <f t="shared" si="62"/>
        <v>-3.7356755441578571E-2</v>
      </c>
      <c r="O263">
        <f t="shared" ca="1" si="65"/>
        <v>-3.1239733792394253E-2</v>
      </c>
      <c r="P263" s="55">
        <f t="shared" si="66"/>
        <v>-2.5643148576872443E-2</v>
      </c>
      <c r="Q263" s="2">
        <f t="shared" si="67"/>
        <v>41461.935030000001</v>
      </c>
      <c r="R263" s="55">
        <f t="shared" si="68"/>
        <v>1.3720858578089053E-4</v>
      </c>
      <c r="S263" s="155">
        <v>1</v>
      </c>
      <c r="T263">
        <f t="shared" si="69"/>
        <v>1.3720858578089053E-4</v>
      </c>
      <c r="V263">
        <f t="shared" si="70"/>
        <v>-1.1713606864706128E-2</v>
      </c>
    </row>
    <row r="264" spans="1:23" x14ac:dyDescent="0.2">
      <c r="A264" s="17" t="s">
        <v>272</v>
      </c>
      <c r="B264" s="12" t="s">
        <v>84</v>
      </c>
      <c r="C264" s="13">
        <v>56738.887000000002</v>
      </c>
      <c r="D264" s="13">
        <v>1E-4</v>
      </c>
      <c r="E264">
        <f t="shared" si="63"/>
        <v>74683.39606117479</v>
      </c>
      <c r="F264" s="108">
        <f t="shared" si="61"/>
        <v>74683.5</v>
      </c>
      <c r="G264" s="10">
        <f t="shared" si="64"/>
        <v>-3.5580145005951636E-2</v>
      </c>
      <c r="K264">
        <f t="shared" si="62"/>
        <v>-3.5580145005951636E-2</v>
      </c>
      <c r="L264" s="103"/>
      <c r="O264">
        <f t="shared" ca="1" si="65"/>
        <v>-3.4307634087480388E-2</v>
      </c>
      <c r="P264" s="55">
        <f t="shared" si="66"/>
        <v>-2.8138235709004089E-2</v>
      </c>
      <c r="Q264" s="2">
        <f t="shared" si="67"/>
        <v>41720.387000000002</v>
      </c>
      <c r="R264" s="55">
        <f t="shared" si="68"/>
        <v>5.5382013983994327E-5</v>
      </c>
      <c r="S264" s="155">
        <v>1</v>
      </c>
      <c r="T264">
        <f t="shared" si="69"/>
        <v>5.5382013983994327E-5</v>
      </c>
      <c r="V264">
        <f t="shared" si="70"/>
        <v>-7.4419092969475464E-3</v>
      </c>
    </row>
    <row r="265" spans="1:23" x14ac:dyDescent="0.2">
      <c r="A265" s="137" t="s">
        <v>276</v>
      </c>
      <c r="B265" s="18" t="str">
        <f>IF(J265="s","II","I")</f>
        <v>I</v>
      </c>
      <c r="C265" s="137">
        <v>56798.448900000003</v>
      </c>
      <c r="D265" s="137">
        <v>1E-4</v>
      </c>
      <c r="E265">
        <f t="shared" si="63"/>
        <v>74857.391808325265</v>
      </c>
      <c r="F265" s="108">
        <f t="shared" si="61"/>
        <v>74857.5</v>
      </c>
      <c r="G265" s="10">
        <f t="shared" si="64"/>
        <v>-3.7035972534795292E-2</v>
      </c>
      <c r="J265">
        <f>G265</f>
        <v>-3.7035972534795292E-2</v>
      </c>
      <c r="K265" s="103"/>
      <c r="O265">
        <f t="shared" ca="1" si="65"/>
        <v>-3.5014673360785009E-2</v>
      </c>
      <c r="P265" s="55">
        <f t="shared" si="66"/>
        <v>-2.8724731143483229E-2</v>
      </c>
      <c r="Q265" s="2">
        <f t="shared" si="67"/>
        <v>41779.948900000003</v>
      </c>
      <c r="R265" s="55">
        <f t="shared" si="68"/>
        <v>6.9076733464658882E-5</v>
      </c>
      <c r="S265" s="155">
        <v>1</v>
      </c>
      <c r="T265">
        <f t="shared" si="69"/>
        <v>6.9076733464658882E-5</v>
      </c>
      <c r="V265">
        <f t="shared" si="70"/>
        <v>-8.3112413913120631E-3</v>
      </c>
      <c r="W265" s="103"/>
    </row>
    <row r="266" spans="1:23" x14ac:dyDescent="0.2">
      <c r="A266" s="165" t="s">
        <v>4</v>
      </c>
      <c r="B266" s="166" t="s">
        <v>83</v>
      </c>
      <c r="C266" s="167">
        <v>57093.529699999999</v>
      </c>
      <c r="D266" s="167">
        <v>1E-4</v>
      </c>
      <c r="E266">
        <f t="shared" si="63"/>
        <v>75719.399304153252</v>
      </c>
      <c r="F266" s="108">
        <f t="shared" si="61"/>
        <v>75719.5</v>
      </c>
      <c r="G266" s="10">
        <f t="shared" si="64"/>
        <v>-3.4470014659746084E-2</v>
      </c>
      <c r="K266">
        <f>G266</f>
        <v>-3.4470014659746084E-2</v>
      </c>
      <c r="L266" s="103"/>
      <c r="O266">
        <f t="shared" ca="1" si="65"/>
        <v>-3.8517362174512515E-2</v>
      </c>
      <c r="P266" s="55">
        <f t="shared" si="66"/>
        <v>-3.1693603338793119E-2</v>
      </c>
      <c r="Q266" s="2">
        <f t="shared" si="67"/>
        <v>42075.029699999999</v>
      </c>
      <c r="R266" s="55">
        <f t="shared" si="68"/>
        <v>7.7084598231157882E-6</v>
      </c>
      <c r="S266" s="155">
        <v>1</v>
      </c>
      <c r="T266">
        <f t="shared" si="69"/>
        <v>7.7084598231157882E-6</v>
      </c>
      <c r="V266">
        <f t="shared" si="70"/>
        <v>-2.7764113209529651E-3</v>
      </c>
    </row>
    <row r="267" spans="1:23" x14ac:dyDescent="0.2">
      <c r="A267" s="162" t="s">
        <v>3</v>
      </c>
      <c r="B267" s="163" t="s">
        <v>83</v>
      </c>
      <c r="C267" s="164">
        <v>57125.360200000003</v>
      </c>
      <c r="D267" s="164">
        <v>6.9999999999999999E-4</v>
      </c>
      <c r="E267">
        <f t="shared" si="63"/>
        <v>75812.384444480762</v>
      </c>
      <c r="F267" s="108">
        <f t="shared" si="61"/>
        <v>75812.5</v>
      </c>
      <c r="G267" s="10">
        <f t="shared" si="64"/>
        <v>-3.9556750060000923E-2</v>
      </c>
      <c r="J267">
        <f>G267</f>
        <v>-3.9556750060000923E-2</v>
      </c>
      <c r="K267" s="103"/>
      <c r="O267">
        <f t="shared" ca="1" si="65"/>
        <v>-3.8895262475761583E-2</v>
      </c>
      <c r="P267" s="55">
        <f t="shared" si="66"/>
        <v>-3.2020212291220984E-2</v>
      </c>
      <c r="Q267" s="2">
        <f t="shared" si="67"/>
        <v>42106.860200000003</v>
      </c>
      <c r="R267" s="55">
        <f t="shared" si="68"/>
        <v>5.679940154024649E-5</v>
      </c>
      <c r="S267" s="155">
        <v>1</v>
      </c>
      <c r="T267">
        <f t="shared" si="69"/>
        <v>5.679940154024649E-5</v>
      </c>
      <c r="V267">
        <f t="shared" si="70"/>
        <v>-7.5365377687799384E-3</v>
      </c>
    </row>
    <row r="268" spans="1:23" x14ac:dyDescent="0.2">
      <c r="A268" s="162" t="s">
        <v>3</v>
      </c>
      <c r="B268" s="163" t="s">
        <v>83</v>
      </c>
      <c r="C268" s="164">
        <v>57125.530500000001</v>
      </c>
      <c r="D268" s="164">
        <v>8.9999999999999998E-4</v>
      </c>
      <c r="E268">
        <f t="shared" si="63"/>
        <v>75812.881934919104</v>
      </c>
      <c r="F268" s="108">
        <f t="shared" si="61"/>
        <v>75813</v>
      </c>
      <c r="G268" s="10">
        <f t="shared" si="64"/>
        <v>-4.0415818533801939E-2</v>
      </c>
      <c r="K268">
        <f>G268</f>
        <v>-4.0415818533801939E-2</v>
      </c>
      <c r="L268" s="103"/>
      <c r="O268">
        <f t="shared" ca="1" si="65"/>
        <v>-3.8897294197811294E-2</v>
      </c>
      <c r="P268" s="55">
        <f t="shared" si="66"/>
        <v>-3.2021971570228125E-2</v>
      </c>
      <c r="Q268" s="2">
        <f t="shared" si="67"/>
        <v>42107.030500000001</v>
      </c>
      <c r="R268" s="55">
        <f t="shared" si="68"/>
        <v>7.045666684789734E-5</v>
      </c>
      <c r="S268" s="155">
        <v>1</v>
      </c>
      <c r="T268">
        <f t="shared" si="69"/>
        <v>7.045666684789734E-5</v>
      </c>
      <c r="V268">
        <f t="shared" si="70"/>
        <v>-8.3938469635738144E-3</v>
      </c>
    </row>
    <row r="269" spans="1:23" x14ac:dyDescent="0.2">
      <c r="A269" s="13" t="s">
        <v>1206</v>
      </c>
      <c r="B269" s="13"/>
      <c r="C269" s="13">
        <v>57154.451399999998</v>
      </c>
      <c r="D269" s="13">
        <v>2.7000000000000001E-3</v>
      </c>
      <c r="E269">
        <f t="shared" si="63"/>
        <v>75897.367379536619</v>
      </c>
      <c r="F269" s="108">
        <f t="shared" si="61"/>
        <v>75897.5</v>
      </c>
      <c r="G269" s="10">
        <f t="shared" si="64"/>
        <v>-4.5398389942420181E-2</v>
      </c>
      <c r="K269">
        <f>G269</f>
        <v>-4.5398389942420181E-2</v>
      </c>
      <c r="L269" s="103"/>
      <c r="O269">
        <f t="shared" ca="1" si="65"/>
        <v>-3.9240655224214993E-2</v>
      </c>
      <c r="P269" s="55">
        <f t="shared" si="66"/>
        <v>-3.2319799318475784E-2</v>
      </c>
      <c r="Q269" s="2">
        <f t="shared" si="67"/>
        <v>42135.951399999998</v>
      </c>
      <c r="R269" s="55">
        <f t="shared" si="68"/>
        <v>1.710495327087263E-4</v>
      </c>
      <c r="S269" s="155">
        <v>1</v>
      </c>
      <c r="T269">
        <f t="shared" si="69"/>
        <v>1.710495327087263E-4</v>
      </c>
      <c r="V269">
        <f t="shared" si="70"/>
        <v>-1.3078590623944397E-2</v>
      </c>
    </row>
    <row r="270" spans="1:23" x14ac:dyDescent="0.2">
      <c r="A270" s="162" t="s">
        <v>3</v>
      </c>
      <c r="B270" s="163" t="s">
        <v>83</v>
      </c>
      <c r="C270" s="164">
        <v>57516.455199999997</v>
      </c>
      <c r="D270" s="164">
        <v>1.1999999999999999E-3</v>
      </c>
      <c r="E270">
        <f t="shared" si="63"/>
        <v>76954.874303464632</v>
      </c>
      <c r="F270" s="108">
        <f t="shared" si="61"/>
        <v>76955</v>
      </c>
      <c r="G270" s="10">
        <f t="shared" si="64"/>
        <v>-4.3028203806898091E-2</v>
      </c>
      <c r="J270">
        <f>G270</f>
        <v>-4.3028203806898091E-2</v>
      </c>
      <c r="K270" s="103"/>
      <c r="O270">
        <f t="shared" ca="1" si="65"/>
        <v>-4.3537747359385315E-2</v>
      </c>
      <c r="P270" s="55">
        <f t="shared" si="66"/>
        <v>-3.6132735346861955E-2</v>
      </c>
      <c r="Q270" s="2">
        <f t="shared" si="67"/>
        <v>42497.955199999997</v>
      </c>
      <c r="R270" s="55">
        <f t="shared" si="68"/>
        <v>4.7547485283353118E-5</v>
      </c>
      <c r="S270" s="155">
        <v>1</v>
      </c>
      <c r="T270">
        <f t="shared" si="69"/>
        <v>4.7547485283353118E-5</v>
      </c>
      <c r="V270">
        <f t="shared" si="70"/>
        <v>-6.895468460036136E-3</v>
      </c>
    </row>
    <row r="271" spans="1:23" x14ac:dyDescent="0.2">
      <c r="A271" s="127" t="s">
        <v>1207</v>
      </c>
      <c r="B271" s="12"/>
      <c r="C271" s="13">
        <v>58207.928699999997</v>
      </c>
      <c r="D271" s="13">
        <v>5.0000000000000001E-4</v>
      </c>
      <c r="E271">
        <f>+(C271-C$7)/C$8</f>
        <v>78974.847613034159</v>
      </c>
      <c r="F271" s="108">
        <f t="shared" si="61"/>
        <v>78975</v>
      </c>
      <c r="G271" s="10">
        <f>+C271-(C$7+F271*C$8)</f>
        <v>-5.2164822242048103E-2</v>
      </c>
      <c r="K271">
        <f>G271</f>
        <v>-5.2164822242048103E-2</v>
      </c>
      <c r="L271" s="103"/>
      <c r="O271">
        <f ca="1">+C$11+C$12*F271</f>
        <v>-5.1745904440278101E-2</v>
      </c>
      <c r="P271" s="55">
        <f>+D$11+D$12*F271+D$13*F271^2</f>
        <v>-4.3857136346093561E-2</v>
      </c>
      <c r="Q271" s="2">
        <f>+C271-15018.5</f>
        <v>43189.428699999997</v>
      </c>
      <c r="R271" s="55">
        <f>+(P271-G271)^2</f>
        <v>6.9017644945842019E-5</v>
      </c>
      <c r="S271" s="155">
        <v>1</v>
      </c>
      <c r="T271">
        <f>+S271*R271</f>
        <v>6.9017644945842019E-5</v>
      </c>
      <c r="V271">
        <f>+G271-P271</f>
        <v>-8.3076858959545419E-3</v>
      </c>
    </row>
    <row r="272" spans="1:23" x14ac:dyDescent="0.2">
      <c r="A272" s="11"/>
      <c r="B272" s="12"/>
      <c r="C272" s="11"/>
      <c r="D272" s="11"/>
    </row>
    <row r="273" spans="1:4" x14ac:dyDescent="0.2">
      <c r="A273" s="11"/>
      <c r="B273" s="12"/>
      <c r="C273" s="11"/>
      <c r="D273" s="11"/>
    </row>
    <row r="274" spans="1:4" x14ac:dyDescent="0.2">
      <c r="A274" s="11"/>
      <c r="B274" s="12"/>
      <c r="C274" s="11"/>
      <c r="D274" s="11"/>
    </row>
    <row r="275" spans="1:4" x14ac:dyDescent="0.2">
      <c r="A275" s="11"/>
      <c r="B275" s="12"/>
      <c r="C275" s="11"/>
      <c r="D275" s="11"/>
    </row>
    <row r="276" spans="1:4" x14ac:dyDescent="0.2">
      <c r="A276" s="11"/>
      <c r="B276" s="12"/>
      <c r="C276" s="11"/>
      <c r="D276" s="11"/>
    </row>
    <row r="277" spans="1:4" x14ac:dyDescent="0.2">
      <c r="A277" s="11"/>
      <c r="B277" s="12"/>
      <c r="C277" s="11"/>
      <c r="D277" s="11"/>
    </row>
    <row r="278" spans="1:4" x14ac:dyDescent="0.2">
      <c r="A278" s="11"/>
      <c r="B278" s="12"/>
      <c r="C278" s="11"/>
      <c r="D278" s="11"/>
    </row>
    <row r="279" spans="1:4" x14ac:dyDescent="0.2">
      <c r="A279" s="11"/>
      <c r="B279" s="12"/>
      <c r="C279" s="11"/>
      <c r="D279" s="11"/>
    </row>
    <row r="280" spans="1:4" x14ac:dyDescent="0.2">
      <c r="A280" s="11"/>
      <c r="B280" s="12"/>
      <c r="C280" s="11"/>
      <c r="D280" s="11"/>
    </row>
    <row r="281" spans="1:4" x14ac:dyDescent="0.2">
      <c r="A281" s="11"/>
      <c r="B281" s="12"/>
      <c r="C281" s="11"/>
      <c r="D281" s="11"/>
    </row>
    <row r="282" spans="1:4" x14ac:dyDescent="0.2">
      <c r="A282" s="11"/>
      <c r="B282" s="12"/>
      <c r="C282" s="11"/>
      <c r="D282" s="11"/>
    </row>
    <row r="283" spans="1:4" x14ac:dyDescent="0.2">
      <c r="A283" s="11"/>
      <c r="B283" s="12"/>
      <c r="C283" s="11"/>
      <c r="D283" s="11"/>
    </row>
    <row r="284" spans="1:4" x14ac:dyDescent="0.2">
      <c r="A284" s="11"/>
      <c r="B284" s="12"/>
      <c r="C284" s="11"/>
      <c r="D284" s="11"/>
    </row>
    <row r="285" spans="1:4" x14ac:dyDescent="0.2">
      <c r="A285" s="11"/>
      <c r="B285" s="12"/>
      <c r="C285" s="11"/>
      <c r="D285" s="11"/>
    </row>
    <row r="286" spans="1:4" x14ac:dyDescent="0.2">
      <c r="A286" s="11"/>
      <c r="B286" s="12"/>
      <c r="C286" s="11"/>
      <c r="D286" s="11"/>
    </row>
    <row r="287" spans="1:4" x14ac:dyDescent="0.2">
      <c r="A287" s="11"/>
      <c r="B287" s="12"/>
      <c r="C287" s="11"/>
      <c r="D287" s="11"/>
    </row>
    <row r="288" spans="1:4" x14ac:dyDescent="0.2">
      <c r="A288" s="11"/>
      <c r="B288" s="12"/>
      <c r="C288" s="11"/>
      <c r="D288" s="11"/>
    </row>
    <row r="289" spans="1:4" x14ac:dyDescent="0.2">
      <c r="A289" s="11"/>
      <c r="B289" s="12"/>
      <c r="C289" s="11"/>
      <c r="D289" s="11"/>
    </row>
    <row r="290" spans="1:4" x14ac:dyDescent="0.2">
      <c r="A290" s="11"/>
      <c r="B290" s="12"/>
      <c r="C290" s="11"/>
      <c r="D290" s="11"/>
    </row>
    <row r="291" spans="1:4" x14ac:dyDescent="0.2">
      <c r="A291" s="11"/>
      <c r="B291" s="12"/>
      <c r="C291" s="11"/>
      <c r="D291" s="11"/>
    </row>
    <row r="292" spans="1:4" x14ac:dyDescent="0.2">
      <c r="A292" s="11"/>
      <c r="B292" s="12"/>
      <c r="C292" s="11"/>
      <c r="D292" s="11"/>
    </row>
    <row r="293" spans="1:4" x14ac:dyDescent="0.2">
      <c r="A293" s="11"/>
      <c r="B293" s="12"/>
      <c r="C293" s="11"/>
      <c r="D293" s="11"/>
    </row>
    <row r="294" spans="1:4" x14ac:dyDescent="0.2">
      <c r="A294" s="11"/>
      <c r="B294" s="12"/>
      <c r="C294" s="11"/>
      <c r="D294" s="11"/>
    </row>
    <row r="295" spans="1:4" x14ac:dyDescent="0.2">
      <c r="A295" s="11"/>
      <c r="B295" s="12"/>
      <c r="C295" s="11"/>
      <c r="D295" s="11"/>
    </row>
    <row r="296" spans="1:4" x14ac:dyDescent="0.2">
      <c r="A296" s="11"/>
      <c r="B296" s="12"/>
      <c r="C296" s="11"/>
      <c r="D296" s="11"/>
    </row>
    <row r="297" spans="1:4" x14ac:dyDescent="0.2">
      <c r="A297" s="11"/>
      <c r="B297" s="12"/>
      <c r="C297" s="11"/>
      <c r="D297" s="11"/>
    </row>
    <row r="298" spans="1:4" x14ac:dyDescent="0.2">
      <c r="A298" s="11"/>
      <c r="B298" s="12"/>
      <c r="C298" s="11"/>
      <c r="D298" s="11"/>
    </row>
    <row r="299" spans="1:4" x14ac:dyDescent="0.2">
      <c r="A299" s="11"/>
      <c r="B299" s="12"/>
      <c r="C299" s="11"/>
      <c r="D299" s="11"/>
    </row>
    <row r="300" spans="1:4" x14ac:dyDescent="0.2">
      <c r="A300" s="11"/>
      <c r="B300" s="12"/>
      <c r="C300" s="11"/>
      <c r="D300" s="11"/>
    </row>
    <row r="301" spans="1:4" x14ac:dyDescent="0.2">
      <c r="A301" s="11"/>
      <c r="B301" s="12"/>
      <c r="C301" s="11"/>
      <c r="D301" s="11"/>
    </row>
    <row r="302" spans="1:4" x14ac:dyDescent="0.2">
      <c r="A302" s="11"/>
      <c r="B302" s="12"/>
      <c r="C302" s="11"/>
      <c r="D302" s="11"/>
    </row>
    <row r="303" spans="1:4" x14ac:dyDescent="0.2">
      <c r="A303" s="11"/>
      <c r="B303" s="12"/>
      <c r="C303" s="11"/>
      <c r="D303" s="11"/>
    </row>
    <row r="304" spans="1:4" x14ac:dyDescent="0.2">
      <c r="A304" s="11"/>
      <c r="B304" s="12"/>
      <c r="C304" s="11"/>
      <c r="D304" s="11"/>
    </row>
    <row r="305" spans="1:4" x14ac:dyDescent="0.2">
      <c r="A305" s="11"/>
      <c r="B305" s="12"/>
      <c r="C305" s="11"/>
      <c r="D305" s="11"/>
    </row>
    <row r="306" spans="1:4" x14ac:dyDescent="0.2">
      <c r="A306" s="11"/>
      <c r="B306" s="12"/>
      <c r="C306" s="11"/>
      <c r="D306" s="11"/>
    </row>
    <row r="307" spans="1:4" x14ac:dyDescent="0.2">
      <c r="A307" s="11"/>
      <c r="B307" s="12"/>
      <c r="C307" s="11"/>
      <c r="D307" s="11"/>
    </row>
    <row r="308" spans="1:4" x14ac:dyDescent="0.2">
      <c r="A308" s="11"/>
      <c r="B308" s="12"/>
      <c r="C308" s="11"/>
      <c r="D308" s="11"/>
    </row>
    <row r="309" spans="1:4" x14ac:dyDescent="0.2">
      <c r="A309" s="11"/>
      <c r="B309" s="12"/>
      <c r="C309" s="11"/>
      <c r="D309" s="11"/>
    </row>
    <row r="310" spans="1:4" x14ac:dyDescent="0.2">
      <c r="A310" s="11"/>
      <c r="B310" s="12"/>
      <c r="C310" s="11"/>
      <c r="D310" s="11"/>
    </row>
    <row r="311" spans="1:4" x14ac:dyDescent="0.2">
      <c r="A311" s="11"/>
      <c r="B311" s="12"/>
      <c r="C311" s="11"/>
      <c r="D311" s="11"/>
    </row>
    <row r="312" spans="1:4" x14ac:dyDescent="0.2">
      <c r="A312" s="11"/>
      <c r="B312" s="12"/>
      <c r="C312" s="11"/>
      <c r="D312" s="11"/>
    </row>
    <row r="313" spans="1:4" x14ac:dyDescent="0.2">
      <c r="A313" s="11"/>
      <c r="B313" s="12"/>
      <c r="C313" s="11"/>
      <c r="D313" s="11"/>
    </row>
    <row r="314" spans="1:4" x14ac:dyDescent="0.2">
      <c r="A314" s="11"/>
      <c r="B314" s="12"/>
      <c r="C314" s="11"/>
      <c r="D314" s="11"/>
    </row>
    <row r="315" spans="1:4" x14ac:dyDescent="0.2">
      <c r="A315" s="11"/>
      <c r="B315" s="12"/>
      <c r="C315" s="11"/>
      <c r="D315" s="11"/>
    </row>
    <row r="316" spans="1:4" x14ac:dyDescent="0.2">
      <c r="A316" s="11"/>
      <c r="B316" s="12"/>
      <c r="C316" s="11"/>
      <c r="D316" s="11"/>
    </row>
    <row r="317" spans="1:4" x14ac:dyDescent="0.2">
      <c r="A317" s="11"/>
      <c r="B317" s="12"/>
      <c r="C317" s="11"/>
      <c r="D317" s="11"/>
    </row>
    <row r="318" spans="1:4" x14ac:dyDescent="0.2">
      <c r="A318" s="11"/>
      <c r="B318" s="12"/>
      <c r="C318" s="11"/>
      <c r="D318" s="11"/>
    </row>
    <row r="319" spans="1:4" x14ac:dyDescent="0.2">
      <c r="A319" s="11"/>
      <c r="B319" s="12"/>
      <c r="C319" s="11"/>
      <c r="D319" s="11"/>
    </row>
    <row r="320" spans="1:4" x14ac:dyDescent="0.2">
      <c r="A320" s="11"/>
      <c r="B320" s="12"/>
      <c r="C320" s="11"/>
      <c r="D320" s="11"/>
    </row>
    <row r="321" spans="1:4" x14ac:dyDescent="0.2">
      <c r="A321" s="11"/>
      <c r="B321" s="12"/>
      <c r="C321" s="11"/>
      <c r="D321" s="11"/>
    </row>
    <row r="322" spans="1:4" x14ac:dyDescent="0.2">
      <c r="A322" s="11"/>
      <c r="B322" s="12"/>
      <c r="C322" s="11"/>
      <c r="D322" s="11"/>
    </row>
    <row r="323" spans="1:4" x14ac:dyDescent="0.2">
      <c r="A323" s="11"/>
      <c r="B323" s="12"/>
      <c r="C323" s="11"/>
      <c r="D323" s="11"/>
    </row>
    <row r="324" spans="1:4" x14ac:dyDescent="0.2">
      <c r="A324" s="11"/>
      <c r="B324" s="12"/>
      <c r="C324" s="11"/>
      <c r="D324" s="11"/>
    </row>
    <row r="325" spans="1:4" x14ac:dyDescent="0.2">
      <c r="A325" s="11"/>
      <c r="B325" s="12"/>
      <c r="C325" s="11"/>
      <c r="D325" s="11"/>
    </row>
    <row r="326" spans="1:4" x14ac:dyDescent="0.2">
      <c r="A326" s="11"/>
      <c r="B326" s="12"/>
      <c r="C326" s="11"/>
      <c r="D326" s="11"/>
    </row>
    <row r="327" spans="1:4" x14ac:dyDescent="0.2">
      <c r="A327" s="11"/>
      <c r="B327" s="12"/>
      <c r="C327" s="11"/>
      <c r="D327" s="11"/>
    </row>
    <row r="328" spans="1:4" x14ac:dyDescent="0.2">
      <c r="A328" s="11"/>
      <c r="B328" s="12"/>
      <c r="C328" s="11"/>
      <c r="D328" s="11"/>
    </row>
    <row r="329" spans="1:4" x14ac:dyDescent="0.2">
      <c r="A329" s="11"/>
      <c r="B329" s="12"/>
      <c r="C329" s="11"/>
      <c r="D329" s="11"/>
    </row>
    <row r="330" spans="1:4" x14ac:dyDescent="0.2">
      <c r="A330" s="11"/>
      <c r="B330" s="12"/>
      <c r="C330" s="11"/>
      <c r="D330" s="11"/>
    </row>
    <row r="331" spans="1:4" x14ac:dyDescent="0.2">
      <c r="A331" s="11"/>
      <c r="B331" s="12"/>
      <c r="C331" s="11"/>
      <c r="D331" s="11"/>
    </row>
    <row r="332" spans="1:4" x14ac:dyDescent="0.2">
      <c r="A332" s="11"/>
      <c r="B332" s="12"/>
      <c r="C332" s="11"/>
      <c r="D332" s="11"/>
    </row>
    <row r="333" spans="1:4" x14ac:dyDescent="0.2">
      <c r="A333" s="11"/>
      <c r="B333" s="12"/>
      <c r="C333" s="11"/>
      <c r="D333" s="11"/>
    </row>
    <row r="334" spans="1:4" x14ac:dyDescent="0.2">
      <c r="A334" s="11"/>
      <c r="B334" s="12"/>
      <c r="C334" s="11"/>
      <c r="D334" s="11"/>
    </row>
    <row r="335" spans="1:4" x14ac:dyDescent="0.2">
      <c r="A335" s="11"/>
      <c r="B335" s="12"/>
      <c r="C335" s="11"/>
      <c r="D335" s="11"/>
    </row>
    <row r="336" spans="1:4" x14ac:dyDescent="0.2">
      <c r="A336" s="11"/>
      <c r="B336" s="12"/>
      <c r="C336" s="11"/>
      <c r="D336" s="11"/>
    </row>
    <row r="337" spans="1:4" x14ac:dyDescent="0.2">
      <c r="A337" s="11"/>
      <c r="B337" s="12"/>
      <c r="C337" s="11"/>
      <c r="D337" s="11"/>
    </row>
    <row r="338" spans="1:4" x14ac:dyDescent="0.2">
      <c r="A338" s="11"/>
      <c r="B338" s="12"/>
      <c r="C338" s="11"/>
      <c r="D338" s="11"/>
    </row>
    <row r="339" spans="1:4" x14ac:dyDescent="0.2">
      <c r="A339" s="11"/>
      <c r="B339" s="12"/>
      <c r="C339" s="11"/>
      <c r="D339" s="11"/>
    </row>
    <row r="340" spans="1:4" x14ac:dyDescent="0.2">
      <c r="A340" s="11"/>
      <c r="B340" s="12"/>
      <c r="C340" s="11"/>
      <c r="D340" s="11"/>
    </row>
    <row r="341" spans="1:4" x14ac:dyDescent="0.2">
      <c r="A341" s="11"/>
      <c r="B341" s="12"/>
      <c r="C341" s="11"/>
      <c r="D341" s="11"/>
    </row>
    <row r="342" spans="1:4" x14ac:dyDescent="0.2">
      <c r="A342" s="11"/>
      <c r="B342" s="12"/>
      <c r="C342" s="11"/>
      <c r="D342" s="11"/>
    </row>
    <row r="343" spans="1:4" x14ac:dyDescent="0.2">
      <c r="A343" s="11"/>
      <c r="B343" s="12"/>
      <c r="C343" s="11"/>
      <c r="D343" s="11"/>
    </row>
    <row r="344" spans="1:4" x14ac:dyDescent="0.2">
      <c r="A344" s="11"/>
      <c r="B344" s="12"/>
      <c r="C344" s="11"/>
      <c r="D344" s="11"/>
    </row>
    <row r="345" spans="1:4" x14ac:dyDescent="0.2">
      <c r="A345" s="11"/>
      <c r="B345" s="12"/>
      <c r="C345" s="11"/>
      <c r="D345" s="11"/>
    </row>
    <row r="346" spans="1:4" x14ac:dyDescent="0.2">
      <c r="A346" s="11"/>
      <c r="B346" s="12"/>
      <c r="C346" s="11"/>
      <c r="D346" s="11"/>
    </row>
    <row r="347" spans="1:4" x14ac:dyDescent="0.2">
      <c r="A347" s="11"/>
      <c r="B347" s="12"/>
      <c r="C347" s="11"/>
      <c r="D347" s="11"/>
    </row>
    <row r="348" spans="1:4" x14ac:dyDescent="0.2">
      <c r="A348" s="11"/>
      <c r="B348" s="12"/>
      <c r="C348" s="11"/>
      <c r="D348" s="11"/>
    </row>
    <row r="349" spans="1:4" x14ac:dyDescent="0.2">
      <c r="A349" s="11"/>
      <c r="B349" s="12"/>
      <c r="C349" s="11"/>
      <c r="D349" s="11"/>
    </row>
    <row r="350" spans="1:4" x14ac:dyDescent="0.2">
      <c r="A350" s="11"/>
      <c r="B350" s="12"/>
      <c r="C350" s="11"/>
      <c r="D350" s="11"/>
    </row>
    <row r="351" spans="1:4" x14ac:dyDescent="0.2">
      <c r="A351" s="11"/>
      <c r="B351" s="12"/>
      <c r="C351" s="11"/>
      <c r="D351" s="11"/>
    </row>
    <row r="352" spans="1:4" x14ac:dyDescent="0.2">
      <c r="A352" s="11"/>
      <c r="B352" s="12"/>
      <c r="C352" s="11"/>
      <c r="D352" s="11"/>
    </row>
    <row r="353" spans="1:4" x14ac:dyDescent="0.2">
      <c r="A353" s="11"/>
      <c r="B353" s="12"/>
      <c r="C353" s="11"/>
      <c r="D353" s="11"/>
    </row>
    <row r="354" spans="1:4" x14ac:dyDescent="0.2">
      <c r="A354" s="11"/>
      <c r="B354" s="12"/>
      <c r="C354" s="11"/>
      <c r="D354" s="11"/>
    </row>
    <row r="355" spans="1:4" x14ac:dyDescent="0.2">
      <c r="A355" s="11"/>
      <c r="B355" s="12"/>
      <c r="C355" s="11"/>
      <c r="D355" s="11"/>
    </row>
    <row r="356" spans="1:4" x14ac:dyDescent="0.2">
      <c r="A356" s="11"/>
      <c r="B356" s="12"/>
      <c r="C356" s="11"/>
      <c r="D356" s="11"/>
    </row>
    <row r="357" spans="1:4" x14ac:dyDescent="0.2">
      <c r="A357" s="11"/>
      <c r="B357" s="12"/>
      <c r="C357" s="11"/>
      <c r="D357" s="11"/>
    </row>
    <row r="358" spans="1:4" x14ac:dyDescent="0.2">
      <c r="A358" s="11"/>
      <c r="B358" s="12"/>
      <c r="C358" s="11"/>
      <c r="D358" s="11"/>
    </row>
    <row r="359" spans="1:4" x14ac:dyDescent="0.2">
      <c r="A359" s="11"/>
      <c r="B359" s="12"/>
      <c r="C359" s="11"/>
      <c r="D359" s="11"/>
    </row>
    <row r="360" spans="1:4" x14ac:dyDescent="0.2">
      <c r="A360" s="11"/>
      <c r="B360" s="12"/>
      <c r="C360" s="11"/>
      <c r="D360" s="11"/>
    </row>
    <row r="361" spans="1:4" x14ac:dyDescent="0.2">
      <c r="A361" s="11"/>
      <c r="B361" s="12"/>
      <c r="C361" s="11"/>
      <c r="D361" s="11"/>
    </row>
    <row r="362" spans="1:4" x14ac:dyDescent="0.2">
      <c r="A362" s="11"/>
      <c r="B362" s="12"/>
      <c r="C362" s="11"/>
      <c r="D362" s="11"/>
    </row>
    <row r="363" spans="1:4" x14ac:dyDescent="0.2">
      <c r="A363" s="11"/>
      <c r="B363" s="12"/>
      <c r="C363" s="11"/>
      <c r="D363" s="11"/>
    </row>
    <row r="364" spans="1:4" x14ac:dyDescent="0.2">
      <c r="A364" s="11"/>
      <c r="B364" s="12"/>
      <c r="C364" s="11"/>
      <c r="D364" s="11"/>
    </row>
    <row r="365" spans="1:4" x14ac:dyDescent="0.2">
      <c r="A365" s="11"/>
      <c r="B365" s="12"/>
      <c r="C365" s="11"/>
      <c r="D365" s="11"/>
    </row>
    <row r="366" spans="1:4" x14ac:dyDescent="0.2">
      <c r="A366" s="11"/>
      <c r="B366" s="12"/>
      <c r="C366" s="11"/>
      <c r="D366" s="11"/>
    </row>
    <row r="367" spans="1:4" x14ac:dyDescent="0.2">
      <c r="A367" s="11"/>
      <c r="B367" s="12"/>
      <c r="C367" s="11"/>
      <c r="D367" s="11"/>
    </row>
    <row r="368" spans="1:4" x14ac:dyDescent="0.2">
      <c r="A368" s="11"/>
      <c r="B368" s="12"/>
      <c r="C368" s="11"/>
      <c r="D368" s="11"/>
    </row>
    <row r="369" spans="1:4" x14ac:dyDescent="0.2">
      <c r="A369" s="11"/>
      <c r="B369" s="12"/>
      <c r="C369" s="11"/>
      <c r="D369" s="11"/>
    </row>
    <row r="370" spans="1:4" x14ac:dyDescent="0.2">
      <c r="A370" s="11"/>
      <c r="B370" s="12"/>
      <c r="C370" s="11"/>
      <c r="D370" s="11"/>
    </row>
    <row r="371" spans="1:4" x14ac:dyDescent="0.2">
      <c r="A371" s="11"/>
      <c r="B371" s="12"/>
      <c r="C371" s="11"/>
      <c r="D371" s="11"/>
    </row>
    <row r="372" spans="1:4" x14ac:dyDescent="0.2">
      <c r="A372" s="11"/>
      <c r="B372" s="12"/>
      <c r="C372" s="11"/>
      <c r="D372" s="11"/>
    </row>
    <row r="373" spans="1:4" x14ac:dyDescent="0.2">
      <c r="A373" s="11"/>
      <c r="B373" s="12"/>
      <c r="C373" s="11"/>
      <c r="D373" s="11"/>
    </row>
    <row r="374" spans="1:4" x14ac:dyDescent="0.2">
      <c r="A374" s="11"/>
      <c r="B374" s="12"/>
      <c r="C374" s="11"/>
      <c r="D374" s="11"/>
    </row>
    <row r="375" spans="1:4" x14ac:dyDescent="0.2">
      <c r="A375" s="11"/>
      <c r="B375" s="12"/>
      <c r="C375" s="11"/>
      <c r="D375" s="11"/>
    </row>
    <row r="376" spans="1:4" x14ac:dyDescent="0.2">
      <c r="A376" s="11"/>
      <c r="B376" s="12"/>
      <c r="C376" s="11"/>
      <c r="D376" s="11"/>
    </row>
    <row r="377" spans="1:4" x14ac:dyDescent="0.2">
      <c r="A377" s="11"/>
      <c r="B377" s="12"/>
      <c r="C377" s="11"/>
      <c r="D377" s="11"/>
    </row>
    <row r="378" spans="1:4" x14ac:dyDescent="0.2">
      <c r="A378" s="11"/>
      <c r="B378" s="12"/>
      <c r="C378" s="11"/>
      <c r="D378" s="11"/>
    </row>
    <row r="379" spans="1:4" x14ac:dyDescent="0.2">
      <c r="A379" s="11"/>
      <c r="B379" s="12"/>
      <c r="C379" s="11"/>
      <c r="D379" s="11"/>
    </row>
    <row r="380" spans="1:4" x14ac:dyDescent="0.2">
      <c r="A380" s="11"/>
      <c r="B380" s="12"/>
      <c r="C380" s="11"/>
      <c r="D380" s="11"/>
    </row>
    <row r="381" spans="1:4" x14ac:dyDescent="0.2">
      <c r="A381" s="11"/>
      <c r="B381" s="12"/>
      <c r="C381" s="11"/>
      <c r="D381" s="11"/>
    </row>
    <row r="382" spans="1:4" x14ac:dyDescent="0.2">
      <c r="A382" s="11"/>
      <c r="B382" s="12"/>
      <c r="C382" s="11"/>
      <c r="D382" s="11"/>
    </row>
    <row r="383" spans="1:4" x14ac:dyDescent="0.2">
      <c r="A383" s="11"/>
      <c r="B383" s="12"/>
      <c r="C383" s="11"/>
      <c r="D383" s="11"/>
    </row>
    <row r="384" spans="1:4" x14ac:dyDescent="0.2">
      <c r="A384" s="11"/>
      <c r="B384" s="12"/>
      <c r="C384" s="11"/>
      <c r="D384" s="11"/>
    </row>
    <row r="385" spans="1:4" x14ac:dyDescent="0.2">
      <c r="A385" s="11"/>
      <c r="B385" s="12"/>
      <c r="C385" s="11"/>
      <c r="D385" s="11"/>
    </row>
    <row r="386" spans="1:4" x14ac:dyDescent="0.2">
      <c r="A386" s="11"/>
      <c r="B386" s="12"/>
      <c r="C386" s="11"/>
      <c r="D386" s="11"/>
    </row>
    <row r="387" spans="1:4" x14ac:dyDescent="0.2">
      <c r="A387" s="11"/>
      <c r="B387" s="12"/>
      <c r="C387" s="11"/>
      <c r="D387" s="11"/>
    </row>
    <row r="388" spans="1:4" x14ac:dyDescent="0.2">
      <c r="A388" s="11"/>
      <c r="B388" s="12"/>
      <c r="C388" s="11"/>
      <c r="D388" s="11"/>
    </row>
    <row r="389" spans="1:4" x14ac:dyDescent="0.2">
      <c r="A389" s="11"/>
      <c r="B389" s="12"/>
      <c r="C389" s="11"/>
      <c r="D389" s="11"/>
    </row>
    <row r="390" spans="1:4" x14ac:dyDescent="0.2">
      <c r="A390" s="11"/>
      <c r="B390" s="12"/>
      <c r="C390" s="11"/>
      <c r="D390" s="11"/>
    </row>
    <row r="391" spans="1:4" x14ac:dyDescent="0.2">
      <c r="A391" s="11"/>
      <c r="B391" s="12"/>
      <c r="C391" s="11"/>
      <c r="D391" s="11"/>
    </row>
    <row r="392" spans="1:4" x14ac:dyDescent="0.2">
      <c r="A392" s="11"/>
      <c r="B392" s="12"/>
      <c r="C392" s="11"/>
      <c r="D392" s="11"/>
    </row>
    <row r="393" spans="1:4" x14ac:dyDescent="0.2">
      <c r="A393" s="11"/>
      <c r="B393" s="12"/>
      <c r="C393" s="11"/>
      <c r="D393" s="11"/>
    </row>
    <row r="394" spans="1:4" x14ac:dyDescent="0.2">
      <c r="A394" s="11"/>
      <c r="B394" s="12"/>
      <c r="C394" s="11"/>
      <c r="D394" s="11"/>
    </row>
    <row r="395" spans="1:4" x14ac:dyDescent="0.2">
      <c r="A395" s="11"/>
      <c r="B395" s="12"/>
      <c r="C395" s="11"/>
      <c r="D395" s="11"/>
    </row>
    <row r="396" spans="1:4" x14ac:dyDescent="0.2">
      <c r="A396" s="11"/>
      <c r="B396" s="12"/>
      <c r="C396" s="11"/>
      <c r="D396" s="11"/>
    </row>
    <row r="397" spans="1:4" x14ac:dyDescent="0.2">
      <c r="A397" s="11"/>
      <c r="B397" s="12"/>
      <c r="C397" s="11"/>
      <c r="D397" s="11"/>
    </row>
    <row r="398" spans="1:4" x14ac:dyDescent="0.2">
      <c r="A398" s="11"/>
      <c r="B398" s="12"/>
      <c r="C398" s="11"/>
      <c r="D398" s="11"/>
    </row>
    <row r="399" spans="1:4" x14ac:dyDescent="0.2">
      <c r="A399" s="11"/>
      <c r="B399" s="12"/>
      <c r="C399" s="11"/>
      <c r="D399" s="11"/>
    </row>
    <row r="400" spans="1:4" x14ac:dyDescent="0.2">
      <c r="A400" s="11"/>
      <c r="B400" s="12"/>
      <c r="C400" s="11"/>
      <c r="D400" s="11"/>
    </row>
    <row r="401" spans="1:4" x14ac:dyDescent="0.2">
      <c r="A401" s="11"/>
      <c r="B401" s="12"/>
      <c r="C401" s="11"/>
      <c r="D401" s="11"/>
    </row>
    <row r="402" spans="1:4" x14ac:dyDescent="0.2">
      <c r="A402" s="11"/>
      <c r="B402" s="12"/>
      <c r="C402" s="11"/>
      <c r="D402" s="11"/>
    </row>
    <row r="403" spans="1:4" x14ac:dyDescent="0.2">
      <c r="A403" s="11"/>
      <c r="B403" s="12"/>
      <c r="C403" s="11"/>
      <c r="D403" s="11"/>
    </row>
    <row r="404" spans="1:4" x14ac:dyDescent="0.2">
      <c r="A404" s="11"/>
      <c r="B404" s="12"/>
      <c r="C404" s="11"/>
      <c r="D404" s="11"/>
    </row>
    <row r="405" spans="1:4" x14ac:dyDescent="0.2">
      <c r="A405" s="11"/>
      <c r="B405" s="12"/>
      <c r="C405" s="11"/>
      <c r="D405" s="11"/>
    </row>
    <row r="406" spans="1:4" x14ac:dyDescent="0.2">
      <c r="A406" s="11"/>
      <c r="B406" s="12"/>
      <c r="C406" s="11"/>
      <c r="D406" s="11"/>
    </row>
    <row r="407" spans="1:4" x14ac:dyDescent="0.2">
      <c r="A407" s="11"/>
      <c r="B407" s="12"/>
      <c r="C407" s="11"/>
      <c r="D407" s="11"/>
    </row>
    <row r="408" spans="1:4" x14ac:dyDescent="0.2">
      <c r="A408" s="11"/>
      <c r="B408" s="12"/>
      <c r="C408" s="11"/>
      <c r="D408" s="11"/>
    </row>
    <row r="409" spans="1:4" x14ac:dyDescent="0.2">
      <c r="A409" s="11"/>
      <c r="B409" s="12"/>
      <c r="C409" s="11"/>
      <c r="D409" s="11"/>
    </row>
    <row r="410" spans="1:4" x14ac:dyDescent="0.2">
      <c r="A410" s="11"/>
      <c r="B410" s="12"/>
      <c r="C410" s="11"/>
      <c r="D410" s="11"/>
    </row>
    <row r="411" spans="1:4" x14ac:dyDescent="0.2">
      <c r="A411" s="11"/>
      <c r="B411" s="12"/>
      <c r="C411" s="11"/>
      <c r="D411" s="11"/>
    </row>
    <row r="412" spans="1:4" x14ac:dyDescent="0.2">
      <c r="A412" s="11"/>
      <c r="B412" s="12"/>
      <c r="C412" s="11"/>
      <c r="D412" s="11"/>
    </row>
    <row r="413" spans="1:4" x14ac:dyDescent="0.2">
      <c r="A413" s="11"/>
      <c r="B413" s="12"/>
      <c r="C413" s="11"/>
      <c r="D413" s="11"/>
    </row>
    <row r="414" spans="1:4" x14ac:dyDescent="0.2">
      <c r="A414" s="11"/>
      <c r="B414" s="12"/>
      <c r="C414" s="11"/>
      <c r="D414" s="11"/>
    </row>
    <row r="415" spans="1:4" x14ac:dyDescent="0.2">
      <c r="A415" s="11"/>
      <c r="B415" s="12"/>
      <c r="C415" s="11"/>
      <c r="D415" s="11"/>
    </row>
    <row r="416" spans="1:4" x14ac:dyDescent="0.2">
      <c r="A416" s="11"/>
      <c r="B416" s="12"/>
      <c r="C416" s="11"/>
      <c r="D416" s="11"/>
    </row>
    <row r="417" spans="1:4" x14ac:dyDescent="0.2">
      <c r="A417" s="11"/>
      <c r="B417" s="12"/>
      <c r="C417" s="11"/>
      <c r="D417" s="11"/>
    </row>
    <row r="418" spans="1:4" x14ac:dyDescent="0.2">
      <c r="A418" s="11"/>
      <c r="B418" s="12"/>
      <c r="C418" s="11"/>
      <c r="D418" s="11"/>
    </row>
    <row r="419" spans="1:4" x14ac:dyDescent="0.2">
      <c r="A419" s="11"/>
      <c r="B419" s="12"/>
      <c r="C419" s="11"/>
      <c r="D419" s="11"/>
    </row>
    <row r="420" spans="1:4" x14ac:dyDescent="0.2">
      <c r="A420" s="11"/>
      <c r="B420" s="12"/>
      <c r="C420" s="11"/>
      <c r="D420" s="11"/>
    </row>
    <row r="421" spans="1:4" x14ac:dyDescent="0.2">
      <c r="A421" s="11"/>
      <c r="B421" s="12"/>
      <c r="C421" s="11"/>
      <c r="D421" s="11"/>
    </row>
    <row r="422" spans="1:4" x14ac:dyDescent="0.2">
      <c r="A422" s="11"/>
      <c r="B422" s="12"/>
      <c r="C422" s="11"/>
      <c r="D422" s="11"/>
    </row>
    <row r="423" spans="1:4" x14ac:dyDescent="0.2">
      <c r="A423" s="11"/>
      <c r="B423" s="12"/>
      <c r="C423" s="11"/>
      <c r="D423" s="11"/>
    </row>
    <row r="424" spans="1:4" x14ac:dyDescent="0.2">
      <c r="A424" s="11"/>
      <c r="B424" s="12"/>
      <c r="C424" s="11"/>
      <c r="D424" s="11"/>
    </row>
    <row r="425" spans="1:4" x14ac:dyDescent="0.2">
      <c r="A425" s="11"/>
      <c r="B425" s="12"/>
      <c r="C425" s="11"/>
      <c r="D425" s="11"/>
    </row>
    <row r="426" spans="1:4" x14ac:dyDescent="0.2">
      <c r="A426" s="11"/>
      <c r="B426" s="12"/>
      <c r="C426" s="11"/>
      <c r="D426" s="11"/>
    </row>
    <row r="427" spans="1:4" x14ac:dyDescent="0.2">
      <c r="A427" s="11"/>
      <c r="B427" s="12"/>
      <c r="C427" s="11"/>
      <c r="D427" s="11"/>
    </row>
    <row r="428" spans="1:4" x14ac:dyDescent="0.2">
      <c r="A428" s="11"/>
      <c r="B428" s="12"/>
      <c r="C428" s="11"/>
      <c r="D428" s="11"/>
    </row>
    <row r="429" spans="1:4" x14ac:dyDescent="0.2">
      <c r="A429" s="11"/>
      <c r="B429" s="12"/>
      <c r="C429" s="11"/>
      <c r="D429" s="11"/>
    </row>
    <row r="430" spans="1:4" x14ac:dyDescent="0.2">
      <c r="A430" s="11"/>
      <c r="B430" s="12"/>
      <c r="C430" s="11"/>
      <c r="D430" s="11"/>
    </row>
  </sheetData>
  <sheetProtection sheet="1"/>
  <phoneticPr fontId="0" type="noConversion"/>
  <hyperlinks>
    <hyperlink ref="H2982" r:id="rId1" display="http://vsolj.cetus-net.org/bulletin.html" xr:uid="{00000000-0004-0000-0100-000000000000}"/>
  </hyperlinks>
  <pageMargins left="0.75" right="0.75" top="1" bottom="1" header="0.5" footer="0.5"/>
  <pageSetup orientation="portrait" horizontalDpi="300" verticalDpi="300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2"/>
  </sheetPr>
  <dimension ref="A1:AI938"/>
  <sheetViews>
    <sheetView workbookViewId="0">
      <selection activeCell="E9" sqref="E9:G9"/>
    </sheetView>
  </sheetViews>
  <sheetFormatPr defaultRowHeight="12.75" x14ac:dyDescent="0.2"/>
  <cols>
    <col min="2" max="2" width="10.7109375" customWidth="1"/>
    <col min="5" max="5" width="10.7109375" customWidth="1"/>
  </cols>
  <sheetData>
    <row r="1" spans="1:35" ht="18.75" thickBot="1" x14ac:dyDescent="0.25">
      <c r="A1" s="57" t="s">
        <v>118</v>
      </c>
      <c r="B1" s="20"/>
      <c r="C1" s="20"/>
      <c r="D1" s="26" t="s">
        <v>197</v>
      </c>
      <c r="E1" s="20"/>
      <c r="F1" s="20"/>
      <c r="G1" s="20"/>
      <c r="H1" s="20"/>
      <c r="I1" s="20"/>
      <c r="J1" s="20"/>
      <c r="K1" s="20"/>
      <c r="L1" s="20"/>
      <c r="M1" s="58" t="s">
        <v>119</v>
      </c>
      <c r="N1" s="20" t="s">
        <v>120</v>
      </c>
      <c r="O1" s="20">
        <f ca="1">H18*J18-I18*I18</f>
        <v>9412795.6112016439</v>
      </c>
      <c r="P1" s="20" t="s">
        <v>191</v>
      </c>
      <c r="Q1" s="20"/>
      <c r="R1" s="20"/>
      <c r="S1" s="20"/>
      <c r="T1" s="20"/>
      <c r="U1" s="54" t="s">
        <v>173</v>
      </c>
      <c r="V1" s="59" t="s">
        <v>175</v>
      </c>
      <c r="W1" s="20"/>
      <c r="X1" s="20"/>
      <c r="Y1" s="20"/>
      <c r="Z1" s="20"/>
      <c r="AA1" s="20">
        <v>1</v>
      </c>
      <c r="AB1" s="20" t="s">
        <v>39</v>
      </c>
      <c r="AC1" s="20"/>
      <c r="AD1" s="20"/>
      <c r="AE1" s="20"/>
      <c r="AF1" s="20"/>
      <c r="AG1" s="20"/>
      <c r="AH1" s="20"/>
      <c r="AI1" s="20"/>
    </row>
    <row r="2" spans="1:35" x14ac:dyDescent="0.2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58" t="s">
        <v>121</v>
      </c>
      <c r="N2" s="20" t="s">
        <v>122</v>
      </c>
      <c r="O2" s="20">
        <f ca="1">+F18*J18-H18*I18</f>
        <v>3469592.9944699705</v>
      </c>
      <c r="P2" s="20" t="s">
        <v>192</v>
      </c>
      <c r="Q2" s="20"/>
      <c r="R2" s="20"/>
      <c r="S2" s="20"/>
      <c r="T2" s="20"/>
      <c r="U2" s="20">
        <v>-1.2</v>
      </c>
      <c r="V2" s="20">
        <f t="shared" ref="V2:V26" ca="1" si="0">+E$4+E$5*U2+E$6*U2^2</f>
        <v>-0.26812453935712399</v>
      </c>
      <c r="W2" s="20"/>
      <c r="X2" s="20"/>
      <c r="Y2" s="20"/>
      <c r="Z2" s="20"/>
      <c r="AA2" s="20">
        <v>2</v>
      </c>
      <c r="AB2" s="20" t="s">
        <v>31</v>
      </c>
      <c r="AC2" s="20"/>
      <c r="AD2" s="20"/>
      <c r="AE2" s="20"/>
      <c r="AF2" s="20"/>
      <c r="AG2" s="20"/>
      <c r="AH2" s="20"/>
      <c r="AI2" s="20"/>
    </row>
    <row r="3" spans="1:35" ht="13.5" thickBot="1" x14ac:dyDescent="0.25">
      <c r="A3" s="20" t="s">
        <v>123</v>
      </c>
      <c r="B3" s="20" t="s">
        <v>124</v>
      </c>
      <c r="C3" s="20"/>
      <c r="D3" s="20"/>
      <c r="E3" s="60" t="s">
        <v>125</v>
      </c>
      <c r="F3" s="60" t="s">
        <v>126</v>
      </c>
      <c r="G3" s="60" t="s">
        <v>127</v>
      </c>
      <c r="H3" s="60" t="s">
        <v>128</v>
      </c>
      <c r="I3" s="20"/>
      <c r="J3" s="20"/>
      <c r="K3" s="20"/>
      <c r="L3" s="20"/>
      <c r="M3" s="58" t="s">
        <v>129</v>
      </c>
      <c r="N3" s="20" t="s">
        <v>130</v>
      </c>
      <c r="O3" s="20">
        <f ca="1">+F18*I18-H18*H18</f>
        <v>306999.0535177663</v>
      </c>
      <c r="P3" s="20" t="s">
        <v>193</v>
      </c>
      <c r="Q3" s="20"/>
      <c r="R3" s="20"/>
      <c r="S3" s="20"/>
      <c r="T3" s="20"/>
      <c r="U3" s="20">
        <v>-0.9</v>
      </c>
      <c r="V3" s="20">
        <f t="shared" ca="1" si="0"/>
        <v>-0.24228526845406795</v>
      </c>
      <c r="W3" s="20"/>
      <c r="X3" s="20"/>
      <c r="Y3" s="20"/>
      <c r="Z3" s="20"/>
      <c r="AA3" s="20">
        <v>3</v>
      </c>
      <c r="AB3" s="20" t="s">
        <v>131</v>
      </c>
      <c r="AC3" s="20"/>
      <c r="AD3" s="20"/>
      <c r="AE3" s="20"/>
      <c r="AF3" s="20"/>
      <c r="AG3" s="20"/>
      <c r="AH3" s="20"/>
      <c r="AI3" s="20"/>
    </row>
    <row r="4" spans="1:35" x14ac:dyDescent="0.2">
      <c r="A4" s="20" t="s">
        <v>132</v>
      </c>
      <c r="B4" s="20" t="s">
        <v>133</v>
      </c>
      <c r="C4" s="20"/>
      <c r="D4" s="61" t="s">
        <v>134</v>
      </c>
      <c r="E4" s="62">
        <f ca="1">(G18*O1-K18*O2+L18*O3)/O7</f>
        <v>-0.1722936634205374</v>
      </c>
      <c r="F4" s="63">
        <f ca="1">+E7/O7*O18</f>
        <v>8.9947544173791909E-4</v>
      </c>
      <c r="G4" s="64">
        <f>+B18</f>
        <v>1</v>
      </c>
      <c r="H4" s="65">
        <f ca="1">ABS(F4/E4)</f>
        <v>5.2205950229432616E-3</v>
      </c>
      <c r="I4" s="20"/>
      <c r="J4" s="20"/>
      <c r="K4" s="20"/>
      <c r="L4" s="20"/>
      <c r="M4" s="58" t="s">
        <v>135</v>
      </c>
      <c r="N4" s="20" t="s">
        <v>136</v>
      </c>
      <c r="O4" s="20">
        <f ca="1">+C18*J18-H18*H18</f>
        <v>1785549.3198395669</v>
      </c>
      <c r="P4" s="20" t="s">
        <v>194</v>
      </c>
      <c r="Q4" s="20"/>
      <c r="R4" s="20"/>
      <c r="S4" s="20"/>
      <c r="T4" s="20"/>
      <c r="U4" s="20">
        <v>-0.6</v>
      </c>
      <c r="V4" s="20">
        <f t="shared" ca="1" si="0"/>
        <v>-0.21770036549695149</v>
      </c>
      <c r="W4" s="20"/>
      <c r="X4" s="20"/>
      <c r="Y4" s="20"/>
      <c r="Z4" s="20"/>
      <c r="AA4" s="20">
        <v>4</v>
      </c>
      <c r="AB4" s="20" t="s">
        <v>137</v>
      </c>
      <c r="AC4" s="20"/>
      <c r="AD4" s="20"/>
      <c r="AE4" s="20"/>
      <c r="AF4" s="20"/>
      <c r="AG4" s="20"/>
      <c r="AH4" s="20"/>
      <c r="AI4" s="20"/>
    </row>
    <row r="5" spans="1:35" x14ac:dyDescent="0.2">
      <c r="A5" s="20" t="s">
        <v>138</v>
      </c>
      <c r="B5" s="66">
        <v>40323</v>
      </c>
      <c r="C5" s="20"/>
      <c r="D5" s="67" t="s">
        <v>139</v>
      </c>
      <c r="E5" s="68">
        <f ca="1">+(-G18*O2+K18*O4-L18*O5)/O7</f>
        <v>7.1496610307558092E-2</v>
      </c>
      <c r="F5" s="69">
        <f ca="1">P18*E7/O7</f>
        <v>6.8699266079288784E-4</v>
      </c>
      <c r="G5" s="70">
        <f>+B18/A18</f>
        <v>1E-4</v>
      </c>
      <c r="H5" s="65">
        <f ca="1">ABS(F5/E5)</f>
        <v>9.6087444962445166E-3</v>
      </c>
      <c r="I5" s="20"/>
      <c r="J5" s="20"/>
      <c r="K5" s="20"/>
      <c r="L5" s="20"/>
      <c r="M5" s="58" t="s">
        <v>140</v>
      </c>
      <c r="N5" s="20" t="s">
        <v>141</v>
      </c>
      <c r="O5" s="20">
        <f ca="1">+C18*I18-F18*H18</f>
        <v>189536.32859387761</v>
      </c>
      <c r="P5" s="20" t="s">
        <v>195</v>
      </c>
      <c r="Q5" s="20"/>
      <c r="R5" s="20"/>
      <c r="S5" s="20"/>
      <c r="T5" s="20"/>
      <c r="U5" s="20">
        <v>-0.3</v>
      </c>
      <c r="V5" s="20">
        <f t="shared" ca="1" si="0"/>
        <v>-0.19436983048577464</v>
      </c>
      <c r="W5" s="20"/>
      <c r="X5" s="20"/>
      <c r="Y5" s="20"/>
      <c r="Z5" s="20"/>
      <c r="AA5" s="20">
        <v>5</v>
      </c>
      <c r="AB5" s="20" t="s">
        <v>142</v>
      </c>
      <c r="AC5" s="20"/>
      <c r="AD5" s="20"/>
      <c r="AE5" s="20"/>
      <c r="AF5" s="20"/>
      <c r="AG5" s="20"/>
      <c r="AH5" s="20"/>
      <c r="AI5" s="20"/>
    </row>
    <row r="6" spans="1:35" ht="13.5" thickBot="1" x14ac:dyDescent="0.25">
      <c r="A6" s="20"/>
      <c r="B6" s="20"/>
      <c r="C6" s="20"/>
      <c r="D6" s="71" t="s">
        <v>143</v>
      </c>
      <c r="E6" s="72">
        <f ca="1">+(G18*O3-K18*O5+L18*O6)/O7</f>
        <v>-6.9687108107756267E-3</v>
      </c>
      <c r="F6" s="73">
        <f ca="1">Q18*E7/O7</f>
        <v>9.0701304910508637E-5</v>
      </c>
      <c r="G6" s="74">
        <f>+B18/A18^2</f>
        <v>1E-8</v>
      </c>
      <c r="H6" s="65">
        <f ca="1">ABS(F6/E6)</f>
        <v>1.301550708206436E-2</v>
      </c>
      <c r="I6" s="20"/>
      <c r="J6" s="20"/>
      <c r="K6" s="20"/>
      <c r="L6" s="20"/>
      <c r="M6" s="75" t="s">
        <v>144</v>
      </c>
      <c r="N6" s="76" t="s">
        <v>145</v>
      </c>
      <c r="O6" s="76">
        <f ca="1">+C18*H18-F18*F18</f>
        <v>21640.795568239992</v>
      </c>
      <c r="P6" s="20" t="s">
        <v>196</v>
      </c>
      <c r="Q6" s="20"/>
      <c r="R6" s="20"/>
      <c r="S6" s="20"/>
      <c r="T6" s="20"/>
      <c r="U6" s="20">
        <v>0</v>
      </c>
      <c r="V6" s="20">
        <f t="shared" ca="1" si="0"/>
        <v>-0.1722936634205374</v>
      </c>
      <c r="W6" s="20"/>
      <c r="X6" s="20"/>
      <c r="Y6" s="20"/>
      <c r="Z6" s="20"/>
      <c r="AA6" s="20">
        <v>6</v>
      </c>
      <c r="AB6" s="20" t="s">
        <v>146</v>
      </c>
      <c r="AC6" s="20"/>
      <c r="AD6" s="20"/>
      <c r="AE6" s="20"/>
      <c r="AF6" s="20"/>
      <c r="AG6" s="20"/>
      <c r="AH6" s="20"/>
      <c r="AI6" s="20"/>
    </row>
    <row r="7" spans="1:35" x14ac:dyDescent="0.2">
      <c r="A7" s="20"/>
      <c r="B7" s="20"/>
      <c r="C7" s="20"/>
      <c r="D7" s="26" t="s">
        <v>147</v>
      </c>
      <c r="E7" s="77">
        <f ca="1">SQRT(N18/(B15-3))</f>
        <v>4.0198745038478303E-3</v>
      </c>
      <c r="F7" s="20"/>
      <c r="G7" s="78">
        <f>+B22</f>
        <v>-0.22141437785467133</v>
      </c>
      <c r="H7" s="20"/>
      <c r="I7" s="20"/>
      <c r="J7" s="20"/>
      <c r="K7" s="20"/>
      <c r="L7" s="20"/>
      <c r="M7" s="58" t="s">
        <v>148</v>
      </c>
      <c r="N7" s="20" t="s">
        <v>149</v>
      </c>
      <c r="O7" s="20">
        <f ca="1">+C18*O1-F18*O2+H18*O3</f>
        <v>23379414.378749609</v>
      </c>
      <c r="P7" s="20"/>
      <c r="Q7" s="20"/>
      <c r="R7" s="20"/>
      <c r="S7" s="20"/>
      <c r="T7" s="20"/>
      <c r="U7" s="20">
        <v>0.3</v>
      </c>
      <c r="V7" s="20">
        <f t="shared" ca="1" si="0"/>
        <v>-0.15147186430123979</v>
      </c>
      <c r="W7" s="20"/>
      <c r="X7" s="20"/>
      <c r="Y7" s="20"/>
      <c r="Z7" s="20"/>
      <c r="AA7" s="20">
        <v>7</v>
      </c>
      <c r="AB7" s="20" t="s">
        <v>150</v>
      </c>
      <c r="AC7" s="20"/>
      <c r="AD7" s="20"/>
      <c r="AE7" s="20"/>
      <c r="AF7" s="20"/>
      <c r="AG7" s="20"/>
      <c r="AH7" s="20"/>
      <c r="AI7" s="20"/>
    </row>
    <row r="8" spans="1:35" x14ac:dyDescent="0.2">
      <c r="A8" s="33">
        <v>21</v>
      </c>
      <c r="B8" s="20" t="s">
        <v>153</v>
      </c>
      <c r="C8" s="79">
        <v>21</v>
      </c>
      <c r="D8" s="26" t="s">
        <v>184</v>
      </c>
      <c r="E8" s="20"/>
      <c r="F8" s="80">
        <f ca="1">CORREL(INDIRECT(E12):INDIRECT(E13),INDIRECT(M12):INDIRECT(M13))</f>
        <v>0.98330758495824577</v>
      </c>
      <c r="G8" s="77"/>
      <c r="H8" s="20"/>
      <c r="I8" s="20"/>
      <c r="J8" s="20"/>
      <c r="K8" s="78"/>
      <c r="L8" s="20"/>
      <c r="M8" s="20"/>
      <c r="N8" s="20"/>
      <c r="O8" s="20"/>
      <c r="P8" s="20"/>
      <c r="Q8" s="20"/>
      <c r="R8" s="20"/>
      <c r="S8" s="20"/>
      <c r="T8" s="20"/>
      <c r="U8" s="20">
        <v>0.6</v>
      </c>
      <c r="V8" s="20">
        <f t="shared" ca="1" si="0"/>
        <v>-0.13190443312788175</v>
      </c>
      <c r="W8" s="20"/>
      <c r="X8" s="20"/>
      <c r="Y8" s="20"/>
      <c r="Z8" s="20"/>
      <c r="AA8" s="20">
        <v>8</v>
      </c>
      <c r="AB8" s="20" t="s">
        <v>151</v>
      </c>
      <c r="AC8" s="20"/>
      <c r="AD8" s="20"/>
      <c r="AE8" s="20"/>
      <c r="AF8" s="20"/>
      <c r="AG8" s="20"/>
      <c r="AH8" s="20"/>
      <c r="AI8" s="20"/>
    </row>
    <row r="9" spans="1:35" x14ac:dyDescent="0.2">
      <c r="A9" s="33">
        <f>20+COUNT(A21:A1433)</f>
        <v>221</v>
      </c>
      <c r="B9" s="20" t="s">
        <v>155</v>
      </c>
      <c r="C9" s="79">
        <f>A9</f>
        <v>221</v>
      </c>
      <c r="D9" s="20"/>
      <c r="E9" s="81">
        <f ca="1">E6*G6</f>
        <v>-6.9687108107756267E-11</v>
      </c>
      <c r="F9" s="82">
        <f ca="1">H6</f>
        <v>1.301550708206436E-2</v>
      </c>
      <c r="G9" s="83">
        <f ca="1">F8</f>
        <v>0.98330758495824577</v>
      </c>
      <c r="H9" s="20"/>
      <c r="I9" s="20"/>
      <c r="J9" s="20"/>
      <c r="K9" s="78"/>
      <c r="L9" s="20"/>
      <c r="M9" s="20"/>
      <c r="N9" s="20"/>
      <c r="O9" s="20"/>
      <c r="P9" s="20"/>
      <c r="Q9" s="20"/>
      <c r="R9" s="20"/>
      <c r="S9" s="20"/>
      <c r="T9" s="20"/>
      <c r="U9" s="20">
        <v>0.9</v>
      </c>
      <c r="V9" s="20">
        <f t="shared" ca="1" si="0"/>
        <v>-0.11359136990046337</v>
      </c>
      <c r="W9" s="20"/>
      <c r="X9" s="20"/>
      <c r="Y9" s="20"/>
      <c r="Z9" s="20"/>
      <c r="AA9" s="20">
        <v>9</v>
      </c>
      <c r="AB9" s="20" t="s">
        <v>83</v>
      </c>
      <c r="AC9" s="20"/>
      <c r="AD9" s="20"/>
      <c r="AE9" s="20"/>
      <c r="AF9" s="20"/>
      <c r="AG9" s="20"/>
      <c r="AH9" s="20"/>
      <c r="AI9" s="20"/>
    </row>
    <row r="10" spans="1:35" x14ac:dyDescent="0.2">
      <c r="A10" s="93" t="s">
        <v>8</v>
      </c>
      <c r="B10" s="94">
        <f>+A!C8</f>
        <v>0.34231813693981944</v>
      </c>
      <c r="C10" s="20"/>
      <c r="D10" s="20" t="s">
        <v>185</v>
      </c>
      <c r="E10" s="20">
        <f ca="1">2*E9*365.2422/B10</f>
        <v>-1.4870770742357363E-7</v>
      </c>
      <c r="F10" s="20" t="s">
        <v>186</v>
      </c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>
        <v>1.2</v>
      </c>
      <c r="V10" s="20">
        <f t="shared" ca="1" si="0"/>
        <v>-9.6532674618984585E-2</v>
      </c>
      <c r="W10" s="20"/>
      <c r="X10" s="20"/>
      <c r="Y10" s="20"/>
      <c r="Z10" s="20"/>
      <c r="AA10" s="20">
        <v>10</v>
      </c>
      <c r="AB10" s="20" t="s">
        <v>152</v>
      </c>
      <c r="AC10" s="20"/>
      <c r="AD10" s="20"/>
      <c r="AE10" s="20"/>
      <c r="AF10" s="20"/>
      <c r="AG10" s="20"/>
      <c r="AH10" s="20"/>
      <c r="AI10" s="20"/>
    </row>
    <row r="11" spans="1:35" x14ac:dyDescent="0.2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>
        <v>1.5</v>
      </c>
      <c r="V11" s="20">
        <f t="shared" ca="1" si="0"/>
        <v>-8.0728347283445426E-2</v>
      </c>
      <c r="W11" s="20"/>
      <c r="X11" s="20"/>
      <c r="Y11" s="20"/>
      <c r="Z11" s="20"/>
      <c r="AA11" s="20">
        <v>11</v>
      </c>
      <c r="AB11" s="20" t="s">
        <v>34</v>
      </c>
      <c r="AC11" s="20"/>
      <c r="AD11" s="20"/>
      <c r="AE11" s="20"/>
      <c r="AF11" s="20"/>
      <c r="AG11" s="20"/>
      <c r="AH11" s="20"/>
      <c r="AI11" s="20"/>
    </row>
    <row r="12" spans="1:35" x14ac:dyDescent="0.2">
      <c r="A12" s="20"/>
      <c r="B12" s="20"/>
      <c r="C12" s="5" t="str">
        <f t="shared" ref="C12:F13" si="1">C$15&amp;$C8</f>
        <v>C21</v>
      </c>
      <c r="D12" s="5" t="str">
        <f t="shared" si="1"/>
        <v>D21</v>
      </c>
      <c r="E12" s="5" t="str">
        <f t="shared" si="1"/>
        <v>E21</v>
      </c>
      <c r="F12" s="5" t="str">
        <f t="shared" si="1"/>
        <v>F21</v>
      </c>
      <c r="G12" s="5" t="str">
        <f t="shared" ref="G12:Q12" si="2">G15&amp;$C8</f>
        <v>G21</v>
      </c>
      <c r="H12" s="5" t="str">
        <f t="shared" si="2"/>
        <v>H21</v>
      </c>
      <c r="I12" s="5" t="str">
        <f t="shared" si="2"/>
        <v>I21</v>
      </c>
      <c r="J12" s="5" t="str">
        <f t="shared" si="2"/>
        <v>J21</v>
      </c>
      <c r="K12" s="5" t="str">
        <f t="shared" si="2"/>
        <v>K21</v>
      </c>
      <c r="L12" s="5" t="str">
        <f t="shared" si="2"/>
        <v>L21</v>
      </c>
      <c r="M12" s="5" t="str">
        <f t="shared" si="2"/>
        <v>M21</v>
      </c>
      <c r="N12" s="5" t="str">
        <f t="shared" si="2"/>
        <v>N21</v>
      </c>
      <c r="O12" s="5" t="str">
        <f t="shared" si="2"/>
        <v>O21</v>
      </c>
      <c r="P12" s="5" t="str">
        <f t="shared" si="2"/>
        <v>P21</v>
      </c>
      <c r="Q12" s="5" t="str">
        <f t="shared" si="2"/>
        <v>Q21</v>
      </c>
      <c r="R12" s="20"/>
      <c r="S12" s="20"/>
      <c r="T12" s="20"/>
      <c r="U12" s="20">
        <v>1.8</v>
      </c>
      <c r="V12" s="20">
        <f t="shared" ca="1" si="0"/>
        <v>-6.617838789384585E-2</v>
      </c>
      <c r="W12" s="20"/>
      <c r="X12" s="20"/>
      <c r="Y12" s="20"/>
      <c r="Z12" s="20"/>
      <c r="AA12" s="20">
        <v>12</v>
      </c>
      <c r="AB12" s="20" t="s">
        <v>154</v>
      </c>
      <c r="AC12" s="20"/>
      <c r="AD12" s="20"/>
      <c r="AE12" s="20"/>
      <c r="AF12" s="20"/>
      <c r="AG12" s="20"/>
      <c r="AH12" s="20"/>
      <c r="AI12" s="20"/>
    </row>
    <row r="13" spans="1:35" x14ac:dyDescent="0.2">
      <c r="A13" s="20"/>
      <c r="B13" s="20"/>
      <c r="C13" s="5" t="str">
        <f t="shared" si="1"/>
        <v>C221</v>
      </c>
      <c r="D13" s="5" t="str">
        <f t="shared" si="1"/>
        <v>D221</v>
      </c>
      <c r="E13" s="5" t="str">
        <f t="shared" si="1"/>
        <v>E221</v>
      </c>
      <c r="F13" s="5" t="str">
        <f t="shared" si="1"/>
        <v>F221</v>
      </c>
      <c r="G13" s="5" t="str">
        <f t="shared" ref="G13:Q13" si="3">G$15&amp;$C9</f>
        <v>G221</v>
      </c>
      <c r="H13" s="5" t="str">
        <f t="shared" si="3"/>
        <v>H221</v>
      </c>
      <c r="I13" s="5" t="str">
        <f t="shared" si="3"/>
        <v>I221</v>
      </c>
      <c r="J13" s="5" t="str">
        <f t="shared" si="3"/>
        <v>J221</v>
      </c>
      <c r="K13" s="5" t="str">
        <f t="shared" si="3"/>
        <v>K221</v>
      </c>
      <c r="L13" s="5" t="str">
        <f t="shared" si="3"/>
        <v>L221</v>
      </c>
      <c r="M13" s="5" t="str">
        <f t="shared" si="3"/>
        <v>M221</v>
      </c>
      <c r="N13" s="5" t="str">
        <f t="shared" si="3"/>
        <v>N221</v>
      </c>
      <c r="O13" s="5" t="str">
        <f t="shared" si="3"/>
        <v>O221</v>
      </c>
      <c r="P13" s="5" t="str">
        <f t="shared" si="3"/>
        <v>P221</v>
      </c>
      <c r="Q13" s="5" t="str">
        <f t="shared" si="3"/>
        <v>Q221</v>
      </c>
      <c r="R13" s="20"/>
      <c r="S13" s="20"/>
      <c r="T13" s="20"/>
      <c r="U13" s="20">
        <v>2.1</v>
      </c>
      <c r="V13" s="20">
        <f t="shared" ca="1" si="0"/>
        <v>-5.2882796450185912E-2</v>
      </c>
      <c r="W13" s="20"/>
      <c r="X13" s="20"/>
      <c r="Y13" s="20"/>
      <c r="Z13" s="20"/>
      <c r="AA13" s="20">
        <v>13</v>
      </c>
      <c r="AB13" s="20" t="s">
        <v>156</v>
      </c>
      <c r="AC13" s="20"/>
      <c r="AD13" s="20"/>
      <c r="AE13" s="20"/>
      <c r="AF13" s="20"/>
      <c r="AG13" s="20"/>
      <c r="AH13" s="20"/>
      <c r="AI13" s="20"/>
    </row>
    <row r="14" spans="1:35" x14ac:dyDescent="0.2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>
        <v>2.4</v>
      </c>
      <c r="V14" s="20">
        <f t="shared" ca="1" si="0"/>
        <v>-4.0841572952465585E-2</v>
      </c>
      <c r="W14" s="20"/>
      <c r="X14" s="20"/>
      <c r="Y14" s="20"/>
      <c r="Z14" s="20"/>
      <c r="AA14" s="20">
        <v>14</v>
      </c>
      <c r="AB14" s="20" t="s">
        <v>157</v>
      </c>
      <c r="AC14" s="20"/>
      <c r="AD14" s="20"/>
      <c r="AE14" s="20"/>
      <c r="AF14" s="20"/>
      <c r="AG14" s="20"/>
      <c r="AH14" s="20"/>
      <c r="AI14" s="20"/>
    </row>
    <row r="15" spans="1:35" x14ac:dyDescent="0.2">
      <c r="A15" s="26" t="s">
        <v>161</v>
      </c>
      <c r="B15" s="26">
        <f>C9-C8+1</f>
        <v>201</v>
      </c>
      <c r="C15" s="5" t="str">
        <f t="shared" ref="C15:Q15" si="4">VLOOKUP(C16,$AA1:$AB26,2,FALSE)</f>
        <v>C</v>
      </c>
      <c r="D15" s="5" t="str">
        <f t="shared" si="4"/>
        <v>D</v>
      </c>
      <c r="E15" s="5" t="str">
        <f t="shared" si="4"/>
        <v>E</v>
      </c>
      <c r="F15" s="5" t="str">
        <f t="shared" si="4"/>
        <v>F</v>
      </c>
      <c r="G15" s="5" t="str">
        <f t="shared" si="4"/>
        <v>G</v>
      </c>
      <c r="H15" s="5" t="str">
        <f t="shared" si="4"/>
        <v>H</v>
      </c>
      <c r="I15" s="5" t="str">
        <f t="shared" si="4"/>
        <v>I</v>
      </c>
      <c r="J15" s="5" t="str">
        <f t="shared" si="4"/>
        <v>J</v>
      </c>
      <c r="K15" s="5" t="str">
        <f t="shared" si="4"/>
        <v>K</v>
      </c>
      <c r="L15" s="5" t="str">
        <f t="shared" si="4"/>
        <v>L</v>
      </c>
      <c r="M15" s="5" t="str">
        <f t="shared" si="4"/>
        <v>M</v>
      </c>
      <c r="N15" s="5" t="str">
        <f t="shared" si="4"/>
        <v>N</v>
      </c>
      <c r="O15" s="5" t="str">
        <f t="shared" si="4"/>
        <v>O</v>
      </c>
      <c r="P15" s="5" t="str">
        <f t="shared" si="4"/>
        <v>P</v>
      </c>
      <c r="Q15" s="5" t="str">
        <f t="shared" si="4"/>
        <v>Q</v>
      </c>
      <c r="R15" s="20"/>
      <c r="S15" s="20"/>
      <c r="T15" s="20"/>
      <c r="U15" s="20">
        <v>2.7</v>
      </c>
      <c r="V15" s="20">
        <f t="shared" ca="1" si="0"/>
        <v>-3.0054717400684848E-2</v>
      </c>
      <c r="W15" s="20"/>
      <c r="X15" s="20"/>
      <c r="Y15" s="20"/>
      <c r="Z15" s="20"/>
      <c r="AA15" s="20">
        <v>15</v>
      </c>
      <c r="AB15" s="20" t="s">
        <v>158</v>
      </c>
      <c r="AC15" s="20"/>
      <c r="AD15" s="20"/>
      <c r="AE15" s="20"/>
      <c r="AF15" s="20"/>
      <c r="AG15" s="20"/>
      <c r="AH15" s="20"/>
      <c r="AI15" s="20"/>
    </row>
    <row r="16" spans="1:35" x14ac:dyDescent="0.2">
      <c r="A16" s="5"/>
      <c r="B16" s="20"/>
      <c r="C16" s="5">
        <f>COLUMN()</f>
        <v>3</v>
      </c>
      <c r="D16" s="5">
        <f>COLUMN()</f>
        <v>4</v>
      </c>
      <c r="E16" s="5">
        <f>COLUMN()</f>
        <v>5</v>
      </c>
      <c r="F16" s="5">
        <f>COLUMN()</f>
        <v>6</v>
      </c>
      <c r="G16" s="5">
        <f>COLUMN()</f>
        <v>7</v>
      </c>
      <c r="H16" s="5">
        <f>COLUMN()</f>
        <v>8</v>
      </c>
      <c r="I16" s="5">
        <f>COLUMN()</f>
        <v>9</v>
      </c>
      <c r="J16" s="5">
        <f>COLUMN()</f>
        <v>10</v>
      </c>
      <c r="K16" s="5">
        <f>COLUMN()</f>
        <v>11</v>
      </c>
      <c r="L16" s="5">
        <f>COLUMN()</f>
        <v>12</v>
      </c>
      <c r="M16" s="5">
        <f>COLUMN()</f>
        <v>13</v>
      </c>
      <c r="N16" s="5">
        <f>COLUMN()</f>
        <v>14</v>
      </c>
      <c r="O16" s="5">
        <f>COLUMN()</f>
        <v>15</v>
      </c>
      <c r="P16" s="5">
        <f>COLUMN()</f>
        <v>16</v>
      </c>
      <c r="Q16" s="5">
        <f>COLUMN()</f>
        <v>17</v>
      </c>
      <c r="R16" s="20"/>
      <c r="S16" s="20"/>
      <c r="T16" s="20"/>
      <c r="U16" s="20">
        <v>3</v>
      </c>
      <c r="V16" s="20">
        <f t="shared" ca="1" si="0"/>
        <v>-2.0522229794843777E-2</v>
      </c>
      <c r="W16" s="20"/>
      <c r="X16" s="20"/>
      <c r="Y16" s="20"/>
      <c r="Z16" s="20"/>
      <c r="AA16" s="20">
        <v>16</v>
      </c>
      <c r="AB16" s="20" t="s">
        <v>159</v>
      </c>
      <c r="AC16" s="20"/>
      <c r="AD16" s="20"/>
      <c r="AE16" s="20"/>
      <c r="AF16" s="20"/>
      <c r="AG16" s="20"/>
      <c r="AH16" s="20"/>
      <c r="AI16" s="20"/>
    </row>
    <row r="17" spans="1:35" x14ac:dyDescent="0.2">
      <c r="A17" s="26" t="s">
        <v>160</v>
      </c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>
        <v>3.3</v>
      </c>
      <c r="V17" s="20">
        <f t="shared" ca="1" si="0"/>
        <v>-1.2244110134942282E-2</v>
      </c>
      <c r="W17" s="20"/>
      <c r="X17" s="20"/>
      <c r="Y17" s="20"/>
      <c r="Z17" s="20"/>
      <c r="AA17" s="20">
        <v>17</v>
      </c>
      <c r="AB17" s="20" t="s">
        <v>162</v>
      </c>
      <c r="AC17" s="20"/>
      <c r="AD17" s="20"/>
      <c r="AE17" s="20"/>
      <c r="AF17" s="20"/>
      <c r="AG17" s="20"/>
      <c r="AH17" s="20"/>
      <c r="AI17" s="20"/>
    </row>
    <row r="18" spans="1:35" x14ac:dyDescent="0.2">
      <c r="A18" s="84">
        <v>10000</v>
      </c>
      <c r="B18" s="84">
        <v>1</v>
      </c>
      <c r="C18" s="20">
        <f ca="1">SUM(INDIRECT(C12):INDIRECT(C13))</f>
        <v>116.19999999999999</v>
      </c>
      <c r="D18" s="85">
        <f ca="1">SUM(INDIRECT(D12):INDIRECT(D13))</f>
        <v>982.74689999999987</v>
      </c>
      <c r="E18" s="85">
        <f ca="1">SUM(INDIRECT(E12):INDIRECT(E13))</f>
        <v>-4.9706059796881163</v>
      </c>
      <c r="F18" s="26">
        <f ca="1">SUM(INDIRECT(F12):INDIRECT(F13))</f>
        <v>722.74176499999976</v>
      </c>
      <c r="G18" s="26">
        <f ca="1">SUM(INDIRECT(G12):INDIRECT(G13))</f>
        <v>-0.97132611731431096</v>
      </c>
      <c r="H18" s="26">
        <f ca="1">SUM(INDIRECT(H12):INDIRECT(H13))</f>
        <v>4681.552964230249</v>
      </c>
      <c r="I18" s="26">
        <f ca="1">SUM(INDIRECT(I12):INDIRECT(I13))</f>
        <v>30749.485205702487</v>
      </c>
      <c r="J18" s="26">
        <f ca="1">SUM(INDIRECT(J12):INDIRECT(J13))</f>
        <v>203980.09876706195</v>
      </c>
      <c r="K18" s="26">
        <f ca="1">SUM(INDIRECT(K12):INDIRECT(K13))</f>
        <v>-4.0929284598734466</v>
      </c>
      <c r="L18" s="26">
        <f ca="1">SUM(INDIRECT(L12):INDIRECT(L13))</f>
        <v>-29.596269255461195</v>
      </c>
      <c r="M18" s="20"/>
      <c r="N18" s="20">
        <f ca="1">SUM(INDIRECT(N12):INDIRECT(N13))</f>
        <v>3.1995594232837967E-3</v>
      </c>
      <c r="O18" s="20">
        <f ca="1">SQRT(SUM(INDIRECT(O12):INDIRECT(O13)))</f>
        <v>5231309.8470537998</v>
      </c>
      <c r="P18" s="20">
        <f ca="1">SQRT(SUM(INDIRECT(P12):INDIRECT(P13)))</f>
        <v>3995519.2821225175</v>
      </c>
      <c r="Q18" s="20">
        <f ca="1">SQRT(SUM(INDIRECT(Q12):INDIRECT(Q13)))</f>
        <v>527514.82419819583</v>
      </c>
      <c r="R18" s="20"/>
      <c r="S18" s="20"/>
      <c r="T18" s="20"/>
      <c r="U18" s="20">
        <v>3.6</v>
      </c>
      <c r="V18" s="20">
        <f t="shared" ca="1" si="0"/>
        <v>-5.22035842098037E-3</v>
      </c>
      <c r="W18" s="20"/>
      <c r="X18" s="20"/>
      <c r="Y18" s="20"/>
      <c r="Z18" s="20"/>
      <c r="AA18" s="20">
        <v>18</v>
      </c>
      <c r="AB18" s="20" t="s">
        <v>163</v>
      </c>
      <c r="AC18" s="20"/>
      <c r="AD18" s="20"/>
      <c r="AE18" s="20"/>
      <c r="AF18" s="20"/>
      <c r="AG18" s="20"/>
      <c r="AH18" s="20"/>
      <c r="AI18" s="20"/>
    </row>
    <row r="19" spans="1:35" x14ac:dyDescent="0.2">
      <c r="A19" s="86" t="s">
        <v>164</v>
      </c>
      <c r="B19" s="20"/>
      <c r="C19" s="20"/>
      <c r="D19" s="20"/>
      <c r="E19" s="20"/>
      <c r="F19" s="87" t="s">
        <v>165</v>
      </c>
      <c r="G19" s="87" t="s">
        <v>166</v>
      </c>
      <c r="H19" s="87" t="s">
        <v>167</v>
      </c>
      <c r="I19" s="87" t="s">
        <v>168</v>
      </c>
      <c r="J19" s="87" t="s">
        <v>169</v>
      </c>
      <c r="K19" s="87" t="s">
        <v>170</v>
      </c>
      <c r="L19" s="87" t="s">
        <v>171</v>
      </c>
      <c r="M19" s="88"/>
      <c r="N19" s="88"/>
      <c r="O19" s="88"/>
      <c r="P19" s="88"/>
      <c r="Q19" s="88"/>
      <c r="R19" s="20"/>
      <c r="S19" s="20"/>
      <c r="T19" s="20"/>
      <c r="U19" s="20">
        <v>3.9</v>
      </c>
      <c r="V19" s="20">
        <f t="shared" ca="1" si="0"/>
        <v>5.49025347041876E-4</v>
      </c>
      <c r="W19" s="20"/>
      <c r="X19" s="20"/>
      <c r="Y19" s="20"/>
      <c r="Z19" s="20"/>
      <c r="AA19" s="20">
        <v>19</v>
      </c>
      <c r="AB19" s="20" t="s">
        <v>172</v>
      </c>
      <c r="AC19" s="20"/>
      <c r="AD19" s="20"/>
      <c r="AE19" s="20"/>
      <c r="AF19" s="20"/>
      <c r="AG19" s="20"/>
      <c r="AH19" s="20"/>
      <c r="AI19" s="20"/>
    </row>
    <row r="20" spans="1:35" ht="15" thickBot="1" x14ac:dyDescent="0.25">
      <c r="A20" s="54" t="s">
        <v>173</v>
      </c>
      <c r="B20" s="54" t="s">
        <v>174</v>
      </c>
      <c r="C20" s="54" t="s">
        <v>187</v>
      </c>
      <c r="D20" s="54" t="s">
        <v>173</v>
      </c>
      <c r="E20" s="54" t="s">
        <v>174</v>
      </c>
      <c r="F20" s="54" t="s">
        <v>188</v>
      </c>
      <c r="G20" s="54" t="s">
        <v>189</v>
      </c>
      <c r="H20" s="54" t="s">
        <v>198</v>
      </c>
      <c r="I20" s="54" t="s">
        <v>199</v>
      </c>
      <c r="J20" s="54" t="s">
        <v>200</v>
      </c>
      <c r="K20" s="54" t="s">
        <v>190</v>
      </c>
      <c r="L20" s="54" t="s">
        <v>201</v>
      </c>
      <c r="M20" s="59" t="s">
        <v>175</v>
      </c>
      <c r="N20" s="54" t="s">
        <v>202</v>
      </c>
      <c r="O20" s="54" t="s">
        <v>176</v>
      </c>
      <c r="P20" s="54" t="s">
        <v>177</v>
      </c>
      <c r="Q20" s="54" t="s">
        <v>178</v>
      </c>
      <c r="R20" s="60" t="s">
        <v>179</v>
      </c>
      <c r="S20" s="20"/>
      <c r="T20" s="20"/>
      <c r="U20" s="20">
        <v>4.2</v>
      </c>
      <c r="V20" s="20">
        <f t="shared" ca="1" si="0"/>
        <v>5.0640411691245529E-3</v>
      </c>
      <c r="W20" s="20"/>
      <c r="X20" s="20"/>
      <c r="Y20" s="20"/>
      <c r="Z20" s="20"/>
      <c r="AA20" s="20">
        <v>20</v>
      </c>
      <c r="AB20" s="20" t="s">
        <v>180</v>
      </c>
      <c r="AC20" s="20"/>
      <c r="AD20" s="20"/>
      <c r="AE20" s="20"/>
      <c r="AF20" s="20"/>
      <c r="AG20" s="20"/>
      <c r="AH20" s="20"/>
      <c r="AI20" s="20"/>
    </row>
    <row r="21" spans="1:35" x14ac:dyDescent="0.2">
      <c r="A21" s="89">
        <v>-6198.5</v>
      </c>
      <c r="B21" s="89">
        <v>-0.23202817852870794</v>
      </c>
      <c r="C21" s="90">
        <v>0.1</v>
      </c>
      <c r="D21" s="91">
        <f t="shared" ref="D21:D84" si="5">A21/A$18</f>
        <v>-0.61985000000000001</v>
      </c>
      <c r="E21" s="91">
        <f t="shared" ref="E21:E84" si="6">B21/B$18</f>
        <v>-0.23202817852870794</v>
      </c>
      <c r="F21" s="33">
        <f t="shared" ref="F21:F84" si="7">$C21*D21</f>
        <v>-6.1985000000000005E-2</v>
      </c>
      <c r="G21" s="33">
        <f t="shared" ref="G21:G84" si="8">$C21*E21</f>
        <v>-2.3202817852870795E-2</v>
      </c>
      <c r="H21" s="33">
        <f t="shared" ref="H21:H84" si="9">C21*D21*D21</f>
        <v>3.8421402250000007E-2</v>
      </c>
      <c r="I21" s="33">
        <f t="shared" ref="I21:I84" si="10">C21*D21*D21*D21</f>
        <v>-2.3815506184662504E-2</v>
      </c>
      <c r="J21" s="33">
        <f t="shared" ref="J21:J84" si="11">C21*D21*D21*D21*D21</f>
        <v>1.4762041508563053E-2</v>
      </c>
      <c r="K21" s="33">
        <f t="shared" ref="K21:K84" si="12">C21*E21*D21</f>
        <v>1.4382266646101963E-2</v>
      </c>
      <c r="L21" s="33">
        <f t="shared" ref="L21:L84" si="13">C21*E21*D21*D21</f>
        <v>-8.9148479805863014E-3</v>
      </c>
      <c r="M21" s="33">
        <f t="shared" ref="M21:M84" ca="1" si="14">+E$4+E$5*D21+E$6*D21^2</f>
        <v>-0.21928831373192462</v>
      </c>
      <c r="N21" s="33">
        <f t="shared" ref="N21:N84" ca="1" si="15">C21*(M21-E21)^2</f>
        <v>1.6230415504031899E-5</v>
      </c>
      <c r="O21" s="92">
        <f t="shared" ref="O21:O84" ca="1" si="16">(C21*O$1-O$2*F21+O$3*H21)^2</f>
        <v>1364545492269.0378</v>
      </c>
      <c r="P21" s="33">
        <f t="shared" ref="P21:P84" ca="1" si="17">(-C21*O$2+O$4*F21-O$5*H21)^2</f>
        <v>216149514359.29581</v>
      </c>
      <c r="Q21" s="33">
        <f t="shared" ref="Q21:Q84" ca="1" si="18">+(C21*O$3-F21*O$5+H21*O$6)^2</f>
        <v>1873139736.949235</v>
      </c>
      <c r="R21" s="20">
        <f t="shared" ref="R21:R84" ca="1" si="19">+E21-M21</f>
        <v>-1.2739864796783323E-2</v>
      </c>
      <c r="S21" s="20"/>
      <c r="T21" s="20"/>
      <c r="U21" s="20">
        <v>4.5</v>
      </c>
      <c r="V21" s="20">
        <f t="shared" ca="1" si="0"/>
        <v>8.3246890452675637E-3</v>
      </c>
      <c r="W21" s="20"/>
      <c r="X21" s="20"/>
      <c r="Y21" s="20"/>
      <c r="Z21" s="20"/>
      <c r="AA21" s="20">
        <v>21</v>
      </c>
      <c r="AB21" s="20" t="s">
        <v>181</v>
      </c>
      <c r="AC21" s="20"/>
      <c r="AD21" s="20"/>
      <c r="AE21" s="20"/>
      <c r="AF21" s="20"/>
      <c r="AG21" s="20"/>
      <c r="AH21" s="20"/>
      <c r="AI21" s="20"/>
    </row>
    <row r="22" spans="1:35" x14ac:dyDescent="0.2">
      <c r="A22" s="89">
        <v>-5182</v>
      </c>
      <c r="B22" s="89">
        <v>-0.22141437785467133</v>
      </c>
      <c r="C22" s="89">
        <v>0.1</v>
      </c>
      <c r="D22" s="91">
        <f t="shared" si="5"/>
        <v>-0.51819999999999999</v>
      </c>
      <c r="E22" s="91">
        <f t="shared" si="6"/>
        <v>-0.22141437785467133</v>
      </c>
      <c r="F22" s="33">
        <f t="shared" si="7"/>
        <v>-5.1820000000000005E-2</v>
      </c>
      <c r="G22" s="33">
        <f t="shared" si="8"/>
        <v>-2.2141437785467136E-2</v>
      </c>
      <c r="H22" s="33">
        <f t="shared" si="9"/>
        <v>2.6853124000000003E-2</v>
      </c>
      <c r="I22" s="33">
        <f t="shared" si="10"/>
        <v>-1.39152888568E-2</v>
      </c>
      <c r="J22" s="33">
        <f t="shared" si="11"/>
        <v>7.2109026855937605E-3</v>
      </c>
      <c r="K22" s="33">
        <f t="shared" si="12"/>
        <v>1.147369306042907E-2</v>
      </c>
      <c r="L22" s="33">
        <f t="shared" si="13"/>
        <v>-5.9456677439143442E-3</v>
      </c>
      <c r="M22" s="33">
        <f t="shared" ca="1" si="14"/>
        <v>-0.21121452343713298</v>
      </c>
      <c r="N22" s="33">
        <f t="shared" ca="1" si="15"/>
        <v>1.0403703013897651E-5</v>
      </c>
      <c r="O22" s="92">
        <f t="shared" ca="1" si="16"/>
        <v>1275358588924.9927</v>
      </c>
      <c r="P22" s="33">
        <f t="shared" ca="1" si="17"/>
        <v>197647915569.08649</v>
      </c>
      <c r="Q22" s="33">
        <f t="shared" ca="1" si="18"/>
        <v>1689440239.0599709</v>
      </c>
      <c r="R22" s="20">
        <f t="shared" ca="1" si="19"/>
        <v>-1.0199854417538345E-2</v>
      </c>
      <c r="S22" s="20"/>
      <c r="T22" s="20"/>
      <c r="U22" s="20">
        <v>4.8</v>
      </c>
      <c r="V22" s="20">
        <f t="shared" ca="1" si="0"/>
        <v>1.0330968975471005E-2</v>
      </c>
      <c r="W22" s="20"/>
      <c r="X22" s="20"/>
      <c r="Y22" s="20"/>
      <c r="Z22" s="20"/>
      <c r="AA22" s="20">
        <v>22</v>
      </c>
      <c r="AB22" s="20" t="s">
        <v>117</v>
      </c>
      <c r="AC22" s="20"/>
      <c r="AD22" s="20"/>
      <c r="AE22" s="20"/>
      <c r="AF22" s="20"/>
      <c r="AG22" s="20"/>
      <c r="AH22" s="20"/>
      <c r="AI22" s="20"/>
    </row>
    <row r="23" spans="1:35" x14ac:dyDescent="0.2">
      <c r="A23" s="89">
        <v>0.5</v>
      </c>
      <c r="B23" s="89">
        <v>-0.17215906846831786</v>
      </c>
      <c r="C23" s="89">
        <v>0.1</v>
      </c>
      <c r="D23" s="91">
        <f t="shared" si="5"/>
        <v>5.0000000000000002E-5</v>
      </c>
      <c r="E23" s="91">
        <f t="shared" si="6"/>
        <v>-0.17215906846831786</v>
      </c>
      <c r="F23" s="33">
        <f t="shared" si="7"/>
        <v>5.0000000000000004E-6</v>
      </c>
      <c r="G23" s="33">
        <f t="shared" si="8"/>
        <v>-1.7215906846831785E-2</v>
      </c>
      <c r="H23" s="33">
        <f t="shared" si="9"/>
        <v>2.5000000000000002E-10</v>
      </c>
      <c r="I23" s="33">
        <f t="shared" si="10"/>
        <v>1.2500000000000002E-14</v>
      </c>
      <c r="J23" s="33">
        <f t="shared" si="11"/>
        <v>6.2500000000000014E-19</v>
      </c>
      <c r="K23" s="33">
        <f t="shared" si="12"/>
        <v>-8.6079534234158925E-7</v>
      </c>
      <c r="L23" s="33">
        <f t="shared" si="13"/>
        <v>-4.3039767117079463E-11</v>
      </c>
      <c r="M23" s="33">
        <f t="shared" ca="1" si="14"/>
        <v>-0.1722900886074438</v>
      </c>
      <c r="N23" s="33">
        <f t="shared" ca="1" si="15"/>
        <v>1.7166276856581318E-9</v>
      </c>
      <c r="O23" s="92">
        <f t="shared" ca="1" si="16"/>
        <v>885974554058.29346</v>
      </c>
      <c r="P23" s="33">
        <f t="shared" ca="1" si="17"/>
        <v>120374560455.92407</v>
      </c>
      <c r="Q23" s="33">
        <f t="shared" ca="1" si="18"/>
        <v>942426002.36483312</v>
      </c>
      <c r="R23" s="20">
        <f t="shared" ca="1" si="19"/>
        <v>1.3102013912594246E-4</v>
      </c>
      <c r="S23" s="20"/>
      <c r="T23" s="20"/>
      <c r="U23" s="20">
        <v>5.0999999999999996</v>
      </c>
      <c r="V23" s="20">
        <f t="shared" ca="1" si="0"/>
        <v>1.1082880959734809E-2</v>
      </c>
      <c r="W23" s="20"/>
      <c r="X23" s="20"/>
      <c r="Y23" s="20"/>
      <c r="Z23" s="20"/>
      <c r="AA23" s="20">
        <v>23</v>
      </c>
      <c r="AB23" s="20" t="s">
        <v>182</v>
      </c>
      <c r="AC23" s="20"/>
      <c r="AD23" s="20"/>
      <c r="AE23" s="20"/>
      <c r="AF23" s="20"/>
      <c r="AG23" s="20"/>
      <c r="AH23" s="20"/>
      <c r="AI23" s="20"/>
    </row>
    <row r="24" spans="1:35" x14ac:dyDescent="0.2">
      <c r="A24" s="89">
        <v>0.5</v>
      </c>
      <c r="B24" s="89">
        <v>-0.17115906846811413</v>
      </c>
      <c r="C24" s="89">
        <v>0.1</v>
      </c>
      <c r="D24" s="91">
        <f t="shared" si="5"/>
        <v>5.0000000000000002E-5</v>
      </c>
      <c r="E24" s="91">
        <f t="shared" si="6"/>
        <v>-0.17115906846811413</v>
      </c>
      <c r="F24" s="33">
        <f t="shared" si="7"/>
        <v>5.0000000000000004E-6</v>
      </c>
      <c r="G24" s="33">
        <f t="shared" si="8"/>
        <v>-1.7115906846811413E-2</v>
      </c>
      <c r="H24" s="33">
        <f t="shared" si="9"/>
        <v>2.5000000000000002E-10</v>
      </c>
      <c r="I24" s="33">
        <f t="shared" si="10"/>
        <v>1.2500000000000002E-14</v>
      </c>
      <c r="J24" s="33">
        <f t="shared" si="11"/>
        <v>6.2500000000000014E-19</v>
      </c>
      <c r="K24" s="33">
        <f t="shared" si="12"/>
        <v>-8.5579534234057063E-7</v>
      </c>
      <c r="L24" s="33">
        <f t="shared" si="13"/>
        <v>-4.2789767117028534E-11</v>
      </c>
      <c r="M24" s="33">
        <f t="shared" ca="1" si="14"/>
        <v>-0.1722900886074438</v>
      </c>
      <c r="N24" s="33">
        <f t="shared" ca="1" si="15"/>
        <v>1.2792065555693045E-7</v>
      </c>
      <c r="O24" s="92">
        <f t="shared" ca="1" si="16"/>
        <v>885974554058.29346</v>
      </c>
      <c r="P24" s="33">
        <f t="shared" ca="1" si="17"/>
        <v>120374560455.92407</v>
      </c>
      <c r="Q24" s="33">
        <f t="shared" ca="1" si="18"/>
        <v>942426002.36483312</v>
      </c>
      <c r="R24" s="20">
        <f t="shared" ca="1" si="19"/>
        <v>1.1310201393296693E-3</v>
      </c>
      <c r="S24" s="20"/>
      <c r="T24" s="20"/>
      <c r="U24" s="20">
        <v>5.4</v>
      </c>
      <c r="V24" s="20">
        <f t="shared" ca="1" si="0"/>
        <v>1.0580424998059057E-2</v>
      </c>
      <c r="W24" s="20"/>
      <c r="X24" s="20"/>
      <c r="Y24" s="20"/>
      <c r="Z24" s="20"/>
      <c r="AA24" s="20">
        <v>24</v>
      </c>
      <c r="AB24" s="20" t="s">
        <v>173</v>
      </c>
      <c r="AC24" s="20"/>
      <c r="AD24" s="20"/>
      <c r="AE24" s="20"/>
      <c r="AF24" s="20"/>
      <c r="AG24" s="20"/>
      <c r="AH24" s="20"/>
      <c r="AI24" s="20"/>
    </row>
    <row r="25" spans="1:35" x14ac:dyDescent="0.2">
      <c r="A25" s="89">
        <v>3.5</v>
      </c>
      <c r="B25" s="89">
        <v>-0.18211347928809118</v>
      </c>
      <c r="C25" s="89">
        <v>0.1</v>
      </c>
      <c r="D25" s="91">
        <f t="shared" si="5"/>
        <v>3.5E-4</v>
      </c>
      <c r="E25" s="91">
        <f t="shared" si="6"/>
        <v>-0.18211347928809118</v>
      </c>
      <c r="F25" s="33">
        <f t="shared" si="7"/>
        <v>3.5000000000000004E-5</v>
      </c>
      <c r="G25" s="33">
        <f t="shared" si="8"/>
        <v>-1.8211347928809119E-2</v>
      </c>
      <c r="H25" s="33">
        <f t="shared" si="9"/>
        <v>1.2250000000000001E-8</v>
      </c>
      <c r="I25" s="33">
        <f t="shared" si="10"/>
        <v>4.2875000000000001E-12</v>
      </c>
      <c r="J25" s="33">
        <f t="shared" si="11"/>
        <v>1.500625E-15</v>
      </c>
      <c r="K25" s="33">
        <f t="shared" si="12"/>
        <v>-6.3739717750831914E-6</v>
      </c>
      <c r="L25" s="33">
        <f t="shared" si="13"/>
        <v>-2.230890121279117E-9</v>
      </c>
      <c r="M25" s="33">
        <f t="shared" ca="1" si="14"/>
        <v>-0.17226864046059684</v>
      </c>
      <c r="N25" s="33">
        <f t="shared" ca="1" si="15"/>
        <v>9.6920851539340238E-6</v>
      </c>
      <c r="O25" s="92">
        <f t="shared" ca="1" si="16"/>
        <v>885778624020.13391</v>
      </c>
      <c r="P25" s="33">
        <f t="shared" ca="1" si="17"/>
        <v>120337395083.2634</v>
      </c>
      <c r="Q25" s="33">
        <f t="shared" ca="1" si="18"/>
        <v>942076936.57412577</v>
      </c>
      <c r="R25" s="20">
        <f t="shared" ca="1" si="19"/>
        <v>-9.8448388274943455E-3</v>
      </c>
      <c r="S25" s="20"/>
      <c r="T25" s="20"/>
      <c r="U25" s="20">
        <v>5.7</v>
      </c>
      <c r="V25" s="20">
        <f t="shared" ca="1" si="0"/>
        <v>8.8236010904436113E-3</v>
      </c>
      <c r="W25" s="20"/>
      <c r="X25" s="20"/>
      <c r="Y25" s="20"/>
      <c r="Z25" s="20"/>
      <c r="AA25" s="20">
        <v>25</v>
      </c>
      <c r="AB25" s="20" t="s">
        <v>174</v>
      </c>
      <c r="AC25" s="20"/>
      <c r="AD25" s="20"/>
      <c r="AE25" s="20"/>
      <c r="AF25" s="20"/>
      <c r="AG25" s="20"/>
      <c r="AH25" s="20"/>
      <c r="AI25" s="20"/>
    </row>
    <row r="26" spans="1:35" x14ac:dyDescent="0.2">
      <c r="A26" s="89">
        <v>9.5</v>
      </c>
      <c r="B26" s="89">
        <v>-0.16502230092737591</v>
      </c>
      <c r="C26" s="89">
        <v>0.1</v>
      </c>
      <c r="D26" s="91">
        <f t="shared" si="5"/>
        <v>9.5E-4</v>
      </c>
      <c r="E26" s="91">
        <f t="shared" si="6"/>
        <v>-0.16502230092737591</v>
      </c>
      <c r="F26" s="33">
        <f t="shared" si="7"/>
        <v>9.5000000000000005E-5</v>
      </c>
      <c r="G26" s="33">
        <f t="shared" si="8"/>
        <v>-1.6502230092737592E-2</v>
      </c>
      <c r="H26" s="33">
        <f t="shared" si="9"/>
        <v>9.0250000000000004E-8</v>
      </c>
      <c r="I26" s="33">
        <f t="shared" si="10"/>
        <v>8.5737499999999997E-11</v>
      </c>
      <c r="J26" s="33">
        <f t="shared" si="11"/>
        <v>8.1450624999999991E-14</v>
      </c>
      <c r="K26" s="33">
        <f t="shared" si="12"/>
        <v>-1.5677118588100713E-5</v>
      </c>
      <c r="L26" s="33">
        <f t="shared" si="13"/>
        <v>-1.4893262658695678E-8</v>
      </c>
      <c r="M26" s="33">
        <f t="shared" ca="1" si="14"/>
        <v>-0.17222574793000672</v>
      </c>
      <c r="N26" s="33">
        <f t="shared" ca="1" si="15"/>
        <v>5.1889648719710859E-6</v>
      </c>
      <c r="O26" s="92">
        <f t="shared" ca="1" si="16"/>
        <v>885386860142.86243</v>
      </c>
      <c r="P26" s="33">
        <f t="shared" ca="1" si="17"/>
        <v>120263088651.44482</v>
      </c>
      <c r="Q26" s="33">
        <f t="shared" ca="1" si="18"/>
        <v>941379070.67461944</v>
      </c>
      <c r="R26" s="20">
        <f t="shared" ca="1" si="19"/>
        <v>7.2034470026308139E-3</v>
      </c>
      <c r="S26" s="20"/>
      <c r="T26" s="20"/>
      <c r="U26" s="20">
        <v>6</v>
      </c>
      <c r="V26" s="20">
        <f t="shared" ca="1" si="0"/>
        <v>5.8124092368885272E-3</v>
      </c>
      <c r="W26" s="20"/>
      <c r="X26" s="20"/>
      <c r="Y26" s="20"/>
      <c r="Z26" s="20"/>
      <c r="AA26" s="20">
        <v>26</v>
      </c>
      <c r="AB26" s="20" t="s">
        <v>183</v>
      </c>
      <c r="AC26" s="20"/>
      <c r="AD26" s="20"/>
      <c r="AE26" s="20"/>
      <c r="AF26" s="20"/>
      <c r="AG26" s="20"/>
      <c r="AH26" s="20"/>
      <c r="AI26" s="20"/>
    </row>
    <row r="27" spans="1:35" x14ac:dyDescent="0.2">
      <c r="A27" s="89">
        <v>12</v>
      </c>
      <c r="B27" s="89">
        <v>-0.17881764327830751</v>
      </c>
      <c r="C27" s="89">
        <v>0.1</v>
      </c>
      <c r="D27" s="91">
        <f t="shared" si="5"/>
        <v>1.1999999999999999E-3</v>
      </c>
      <c r="E27" s="91">
        <f t="shared" si="6"/>
        <v>-0.17881764327830751</v>
      </c>
      <c r="F27" s="33">
        <f t="shared" si="7"/>
        <v>1.1999999999999999E-4</v>
      </c>
      <c r="G27" s="33">
        <f t="shared" si="8"/>
        <v>-1.7881764327830754E-2</v>
      </c>
      <c r="H27" s="33">
        <f t="shared" si="9"/>
        <v>1.4399999999999997E-7</v>
      </c>
      <c r="I27" s="33">
        <f t="shared" si="10"/>
        <v>1.7279999999999994E-10</v>
      </c>
      <c r="J27" s="33">
        <f t="shared" si="11"/>
        <v>2.0735999999999991E-13</v>
      </c>
      <c r="K27" s="33">
        <f t="shared" si="12"/>
        <v>-2.1458117193396904E-5</v>
      </c>
      <c r="L27" s="33">
        <f t="shared" si="13"/>
        <v>-2.5749740632076283E-8</v>
      </c>
      <c r="M27" s="33">
        <f t="shared" ca="1" si="14"/>
        <v>-0.1722078775231119</v>
      </c>
      <c r="N27" s="33">
        <f t="shared" ca="1" si="15"/>
        <v>4.3689003338556702E-6</v>
      </c>
      <c r="O27" s="92">
        <f t="shared" ca="1" si="16"/>
        <v>885223663044.90039</v>
      </c>
      <c r="P27" s="33">
        <f t="shared" ca="1" si="17"/>
        <v>120232137204.34682</v>
      </c>
      <c r="Q27" s="33">
        <f t="shared" ca="1" si="18"/>
        <v>941088397.74719858</v>
      </c>
      <c r="R27" s="20">
        <f t="shared" ca="1" si="19"/>
        <v>-6.6097657551956179E-3</v>
      </c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</row>
    <row r="28" spans="1:35" x14ac:dyDescent="0.2">
      <c r="A28" s="89">
        <v>15</v>
      </c>
      <c r="B28" s="89">
        <v>-0.16477205409682938</v>
      </c>
      <c r="C28" s="89">
        <v>0.1</v>
      </c>
      <c r="D28" s="91">
        <f t="shared" si="5"/>
        <v>1.5E-3</v>
      </c>
      <c r="E28" s="91">
        <f t="shared" si="6"/>
        <v>-0.16477205409682938</v>
      </c>
      <c r="F28" s="33">
        <f t="shared" si="7"/>
        <v>1.5000000000000001E-4</v>
      </c>
      <c r="G28" s="33">
        <f t="shared" si="8"/>
        <v>-1.6477205409682939E-2</v>
      </c>
      <c r="H28" s="33">
        <f t="shared" si="9"/>
        <v>2.2500000000000002E-7</v>
      </c>
      <c r="I28" s="33">
        <f t="shared" si="10"/>
        <v>3.3750000000000002E-10</v>
      </c>
      <c r="J28" s="33">
        <f t="shared" si="11"/>
        <v>5.0625000000000009E-13</v>
      </c>
      <c r="K28" s="33">
        <f t="shared" si="12"/>
        <v>-2.4715808114524408E-5</v>
      </c>
      <c r="L28" s="33">
        <f t="shared" si="13"/>
        <v>-3.7073712171786612E-8</v>
      </c>
      <c r="M28" s="33">
        <f t="shared" ca="1" si="14"/>
        <v>-0.17218643418467539</v>
      </c>
      <c r="N28" s="33">
        <f t="shared" ca="1" si="15"/>
        <v>5.4973032087047353E-6</v>
      </c>
      <c r="O28" s="92">
        <f t="shared" ca="1" si="16"/>
        <v>885027855913.41602</v>
      </c>
      <c r="P28" s="33">
        <f t="shared" ca="1" si="17"/>
        <v>120195002894.3868</v>
      </c>
      <c r="Q28" s="33">
        <f t="shared" ca="1" si="18"/>
        <v>940739671.38375056</v>
      </c>
      <c r="R28" s="20">
        <f t="shared" ca="1" si="19"/>
        <v>7.4143800878460064E-3</v>
      </c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</row>
    <row r="29" spans="1:35" x14ac:dyDescent="0.2">
      <c r="A29" s="89">
        <v>21</v>
      </c>
      <c r="B29" s="89">
        <v>-0.16668087573634693</v>
      </c>
      <c r="C29" s="89">
        <v>0.1</v>
      </c>
      <c r="D29" s="91">
        <f t="shared" si="5"/>
        <v>2.0999999999999999E-3</v>
      </c>
      <c r="E29" s="91">
        <f t="shared" si="6"/>
        <v>-0.16668087573634693</v>
      </c>
      <c r="F29" s="33">
        <f t="shared" si="7"/>
        <v>2.1000000000000001E-4</v>
      </c>
      <c r="G29" s="33">
        <f t="shared" si="8"/>
        <v>-1.6668087573634693E-2</v>
      </c>
      <c r="H29" s="33">
        <f t="shared" si="9"/>
        <v>4.4099999999999999E-7</v>
      </c>
      <c r="I29" s="33">
        <f t="shared" si="10"/>
        <v>9.2609999999999993E-10</v>
      </c>
      <c r="J29" s="33">
        <f t="shared" si="11"/>
        <v>1.9448099999999997E-12</v>
      </c>
      <c r="K29" s="33">
        <f t="shared" si="12"/>
        <v>-3.5002983904632852E-5</v>
      </c>
      <c r="L29" s="33">
        <f t="shared" si="13"/>
        <v>-7.3506266199728988E-8</v>
      </c>
      <c r="M29" s="33">
        <f t="shared" ca="1" si="14"/>
        <v>-0.17214355127090622</v>
      </c>
      <c r="N29" s="33">
        <f t="shared" ca="1" si="15"/>
        <v>2.9840823995872583E-6</v>
      </c>
      <c r="O29" s="92">
        <f t="shared" ca="1" si="16"/>
        <v>884636337809.81409</v>
      </c>
      <c r="P29" s="33">
        <f t="shared" ca="1" si="17"/>
        <v>120120758575.36261</v>
      </c>
      <c r="Q29" s="33">
        <f t="shared" ca="1" si="18"/>
        <v>940042484.18596828</v>
      </c>
      <c r="R29" s="20">
        <f t="shared" ca="1" si="19"/>
        <v>5.4626755345592859E-3</v>
      </c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</row>
    <row r="30" spans="1:35" x14ac:dyDescent="0.2">
      <c r="A30" s="89">
        <v>61.5</v>
      </c>
      <c r="B30" s="89">
        <v>-0.17756542179995449</v>
      </c>
      <c r="C30" s="89">
        <v>0.1</v>
      </c>
      <c r="D30" s="91">
        <f t="shared" si="5"/>
        <v>6.1500000000000001E-3</v>
      </c>
      <c r="E30" s="91">
        <f t="shared" si="6"/>
        <v>-0.17756542179995449</v>
      </c>
      <c r="F30" s="33">
        <f t="shared" si="7"/>
        <v>6.150000000000001E-4</v>
      </c>
      <c r="G30" s="33">
        <f t="shared" si="8"/>
        <v>-1.7756542179995449E-2</v>
      </c>
      <c r="H30" s="33">
        <f t="shared" si="9"/>
        <v>3.7822500000000005E-6</v>
      </c>
      <c r="I30" s="33">
        <f t="shared" si="10"/>
        <v>2.3260837500000005E-8</v>
      </c>
      <c r="J30" s="33">
        <f t="shared" si="11"/>
        <v>1.4305415062500003E-10</v>
      </c>
      <c r="K30" s="33">
        <f t="shared" si="12"/>
        <v>-1.0920273440697202E-4</v>
      </c>
      <c r="L30" s="33">
        <f t="shared" si="13"/>
        <v>-6.7159681660287797E-7</v>
      </c>
      <c r="M30" s="33">
        <f t="shared" ca="1" si="14"/>
        <v>-0.17185422284121055</v>
      </c>
      <c r="N30" s="33">
        <f t="shared" ca="1" si="15"/>
        <v>3.2617793546357936E-6</v>
      </c>
      <c r="O30" s="92">
        <f t="shared" ca="1" si="16"/>
        <v>881996942183.47473</v>
      </c>
      <c r="P30" s="33">
        <f t="shared" ca="1" si="17"/>
        <v>119620456285.08592</v>
      </c>
      <c r="Q30" s="33">
        <f t="shared" ca="1" si="18"/>
        <v>935345723.28626287</v>
      </c>
      <c r="R30" s="20">
        <f t="shared" ca="1" si="19"/>
        <v>-5.711198958743946E-3</v>
      </c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</row>
    <row r="31" spans="1:35" x14ac:dyDescent="0.2">
      <c r="A31" s="89">
        <v>96.5</v>
      </c>
      <c r="B31" s="89">
        <v>-0.17270021469084895</v>
      </c>
      <c r="C31" s="89">
        <v>0.1</v>
      </c>
      <c r="D31" s="91">
        <f t="shared" si="5"/>
        <v>9.6500000000000006E-3</v>
      </c>
      <c r="E31" s="91">
        <f t="shared" si="6"/>
        <v>-0.17270021469084895</v>
      </c>
      <c r="F31" s="33">
        <f t="shared" si="7"/>
        <v>9.6500000000000015E-4</v>
      </c>
      <c r="G31" s="33">
        <f t="shared" si="8"/>
        <v>-1.7270021469084896E-2</v>
      </c>
      <c r="H31" s="33">
        <f t="shared" si="9"/>
        <v>9.3122500000000022E-6</v>
      </c>
      <c r="I31" s="33">
        <f t="shared" si="10"/>
        <v>8.9863212500000032E-8</v>
      </c>
      <c r="J31" s="33">
        <f t="shared" si="11"/>
        <v>8.671800006250004E-10</v>
      </c>
      <c r="K31" s="33">
        <f t="shared" si="12"/>
        <v>-1.6665570717666926E-4</v>
      </c>
      <c r="L31" s="33">
        <f t="shared" si="13"/>
        <v>-1.6082275742548584E-6</v>
      </c>
      <c r="M31" s="33">
        <f t="shared" ca="1" si="14"/>
        <v>-0.17160437007484192</v>
      </c>
      <c r="N31" s="33">
        <f t="shared" ca="1" si="15"/>
        <v>1.2008754224316073E-7</v>
      </c>
      <c r="O31" s="92">
        <f t="shared" ca="1" si="16"/>
        <v>879720681207.44019</v>
      </c>
      <c r="P31" s="33">
        <f t="shared" ca="1" si="17"/>
        <v>119189283108.94608</v>
      </c>
      <c r="Q31" s="33">
        <f t="shared" ca="1" si="18"/>
        <v>931299759.45870459</v>
      </c>
      <c r="R31" s="20">
        <f t="shared" ca="1" si="19"/>
        <v>-1.0958446160070356E-3</v>
      </c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</row>
    <row r="32" spans="1:35" x14ac:dyDescent="0.2">
      <c r="A32" s="89">
        <v>114.5</v>
      </c>
      <c r="B32" s="89">
        <v>-0.16942667960756808</v>
      </c>
      <c r="C32" s="89">
        <v>0.1</v>
      </c>
      <c r="D32" s="91">
        <f t="shared" si="5"/>
        <v>1.145E-2</v>
      </c>
      <c r="E32" s="91">
        <f t="shared" si="6"/>
        <v>-0.16942667960756808</v>
      </c>
      <c r="F32" s="33">
        <f t="shared" si="7"/>
        <v>1.145E-3</v>
      </c>
      <c r="G32" s="33">
        <f t="shared" si="8"/>
        <v>-1.6942667960756809E-2</v>
      </c>
      <c r="H32" s="33">
        <f t="shared" si="9"/>
        <v>1.311025E-5</v>
      </c>
      <c r="I32" s="33">
        <f t="shared" si="10"/>
        <v>1.5011236250000001E-7</v>
      </c>
      <c r="J32" s="33">
        <f t="shared" si="11"/>
        <v>1.718786550625E-9</v>
      </c>
      <c r="K32" s="33">
        <f t="shared" si="12"/>
        <v>-1.9399354815066545E-4</v>
      </c>
      <c r="L32" s="33">
        <f t="shared" si="13"/>
        <v>-2.2212261263251193E-6</v>
      </c>
      <c r="M32" s="33">
        <f t="shared" ca="1" si="14"/>
        <v>-0.17147594084792495</v>
      </c>
      <c r="N32" s="33">
        <f t="shared" ca="1" si="15"/>
        <v>4.1994716312289773E-7</v>
      </c>
      <c r="O32" s="92">
        <f t="shared" ca="1" si="16"/>
        <v>878551726962.75854</v>
      </c>
      <c r="P32" s="33">
        <f t="shared" ca="1" si="17"/>
        <v>118967964771.93054</v>
      </c>
      <c r="Q32" s="33">
        <f t="shared" ca="1" si="18"/>
        <v>929223651.52823091</v>
      </c>
      <c r="R32" s="20">
        <f t="shared" ca="1" si="19"/>
        <v>2.04926124035687E-3</v>
      </c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</row>
    <row r="33" spans="1:35" x14ac:dyDescent="0.2">
      <c r="A33" s="89">
        <v>117</v>
      </c>
      <c r="B33" s="89">
        <v>-0.16722202195524005</v>
      </c>
      <c r="C33" s="89">
        <v>0.1</v>
      </c>
      <c r="D33" s="91">
        <f t="shared" si="5"/>
        <v>1.17E-2</v>
      </c>
      <c r="E33" s="91">
        <f t="shared" si="6"/>
        <v>-0.16722202195524005</v>
      </c>
      <c r="F33" s="33">
        <f t="shared" si="7"/>
        <v>1.17E-3</v>
      </c>
      <c r="G33" s="33">
        <f t="shared" si="8"/>
        <v>-1.6722202195524005E-2</v>
      </c>
      <c r="H33" s="33">
        <f t="shared" si="9"/>
        <v>1.3689000000000001E-5</v>
      </c>
      <c r="I33" s="33">
        <f t="shared" si="10"/>
        <v>1.601613E-7</v>
      </c>
      <c r="J33" s="33">
        <f t="shared" si="11"/>
        <v>1.8738872100000002E-9</v>
      </c>
      <c r="K33" s="33">
        <f t="shared" si="12"/>
        <v>-1.9564976568763086E-4</v>
      </c>
      <c r="L33" s="33">
        <f t="shared" si="13"/>
        <v>-2.289102258545281E-6</v>
      </c>
      <c r="M33" s="33">
        <f t="shared" ca="1" si="14"/>
        <v>-0.17145810702676187</v>
      </c>
      <c r="N33" s="33">
        <f t="shared" ca="1" si="15"/>
        <v>1.7944416733169995E-6</v>
      </c>
      <c r="O33" s="92">
        <f t="shared" ca="1" si="16"/>
        <v>878389463163.55298</v>
      </c>
      <c r="P33" s="33">
        <f t="shared" ca="1" si="17"/>
        <v>118937249080.36281</v>
      </c>
      <c r="Q33" s="33">
        <f t="shared" ca="1" si="18"/>
        <v>928935554.03584671</v>
      </c>
      <c r="R33" s="20">
        <f t="shared" ca="1" si="19"/>
        <v>4.2360850715218168E-3</v>
      </c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</row>
    <row r="34" spans="1:35" x14ac:dyDescent="0.2">
      <c r="A34" s="89">
        <v>207.5</v>
      </c>
      <c r="B34" s="89">
        <v>-0.16701341501175193</v>
      </c>
      <c r="C34" s="89">
        <v>0.1</v>
      </c>
      <c r="D34" s="91">
        <f t="shared" si="5"/>
        <v>2.0750000000000001E-2</v>
      </c>
      <c r="E34" s="91">
        <f t="shared" si="6"/>
        <v>-0.16701341501175193</v>
      </c>
      <c r="F34" s="33">
        <f t="shared" si="7"/>
        <v>2.075E-3</v>
      </c>
      <c r="G34" s="33">
        <f t="shared" si="8"/>
        <v>-1.6701341501175193E-2</v>
      </c>
      <c r="H34" s="33">
        <f t="shared" si="9"/>
        <v>4.305625E-5</v>
      </c>
      <c r="I34" s="33">
        <f t="shared" si="10"/>
        <v>8.9341718750000003E-7</v>
      </c>
      <c r="J34" s="33">
        <f t="shared" si="11"/>
        <v>1.8538406640625001E-8</v>
      </c>
      <c r="K34" s="33">
        <f t="shared" si="12"/>
        <v>-3.4655283614938527E-4</v>
      </c>
      <c r="L34" s="33">
        <f t="shared" si="13"/>
        <v>-7.1909713500997448E-6</v>
      </c>
      <c r="M34" s="33">
        <f t="shared" ca="1" si="14"/>
        <v>-0.17081310922220402</v>
      </c>
      <c r="N34" s="33">
        <f t="shared" ca="1" si="15"/>
        <v>1.4437676092943153E-6</v>
      </c>
      <c r="O34" s="92">
        <f t="shared" ca="1" si="16"/>
        <v>872530431135.18469</v>
      </c>
      <c r="P34" s="33">
        <f t="shared" ca="1" si="17"/>
        <v>117829106375.2205</v>
      </c>
      <c r="Q34" s="33">
        <f t="shared" ca="1" si="18"/>
        <v>918547541.02282655</v>
      </c>
      <c r="R34" s="20">
        <f t="shared" ca="1" si="19"/>
        <v>3.7996942104520925E-3</v>
      </c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</row>
    <row r="35" spans="1:35" x14ac:dyDescent="0.2">
      <c r="A35" s="89">
        <v>210.5</v>
      </c>
      <c r="B35" s="89">
        <v>-0.16396782583251479</v>
      </c>
      <c r="C35" s="89">
        <v>0.1</v>
      </c>
      <c r="D35" s="91">
        <f t="shared" si="5"/>
        <v>2.1049999999999999E-2</v>
      </c>
      <c r="E35" s="91">
        <f t="shared" si="6"/>
        <v>-0.16396782583251479</v>
      </c>
      <c r="F35" s="33">
        <f t="shared" si="7"/>
        <v>2.1050000000000001E-3</v>
      </c>
      <c r="G35" s="33">
        <f t="shared" si="8"/>
        <v>-1.639678258325148E-2</v>
      </c>
      <c r="H35" s="33">
        <f t="shared" si="9"/>
        <v>4.4310249999999998E-5</v>
      </c>
      <c r="I35" s="33">
        <f t="shared" si="10"/>
        <v>9.3273076249999992E-7</v>
      </c>
      <c r="J35" s="33">
        <f t="shared" si="11"/>
        <v>1.9633982550624997E-8</v>
      </c>
      <c r="K35" s="33">
        <f t="shared" si="12"/>
        <v>-3.4515227337744367E-4</v>
      </c>
      <c r="L35" s="33">
        <f t="shared" si="13"/>
        <v>-7.2654553545951886E-6</v>
      </c>
      <c r="M35" s="33">
        <f t="shared" ca="1" si="14"/>
        <v>-0.17079174762674534</v>
      </c>
      <c r="N35" s="33">
        <f t="shared" ca="1" si="15"/>
        <v>4.6565908653774733E-6</v>
      </c>
      <c r="O35" s="92">
        <f t="shared" ca="1" si="16"/>
        <v>872336705668.46594</v>
      </c>
      <c r="P35" s="33">
        <f t="shared" ca="1" si="17"/>
        <v>117792497669.87895</v>
      </c>
      <c r="Q35" s="33">
        <f t="shared" ca="1" si="18"/>
        <v>918204555.09558272</v>
      </c>
      <c r="R35" s="20">
        <f t="shared" ca="1" si="19"/>
        <v>6.823921794230553E-3</v>
      </c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</row>
    <row r="36" spans="1:35" x14ac:dyDescent="0.2">
      <c r="A36" s="89">
        <v>280.5</v>
      </c>
      <c r="B36" s="89">
        <v>-0.15923741161896032</v>
      </c>
      <c r="C36" s="89">
        <v>0.1</v>
      </c>
      <c r="D36" s="91">
        <f t="shared" si="5"/>
        <v>2.8049999999999999E-2</v>
      </c>
      <c r="E36" s="91">
        <f t="shared" si="6"/>
        <v>-0.15923741161896032</v>
      </c>
      <c r="F36" s="33">
        <f t="shared" si="7"/>
        <v>2.8050000000000002E-3</v>
      </c>
      <c r="G36" s="33">
        <f t="shared" si="8"/>
        <v>-1.5923741161896033E-2</v>
      </c>
      <c r="H36" s="33">
        <f t="shared" si="9"/>
        <v>7.8680250000000003E-5</v>
      </c>
      <c r="I36" s="33">
        <f t="shared" si="10"/>
        <v>2.2069810125000001E-6</v>
      </c>
      <c r="J36" s="33">
        <f t="shared" si="11"/>
        <v>6.1905817400624994E-8</v>
      </c>
      <c r="K36" s="33">
        <f t="shared" si="12"/>
        <v>-4.466609395911837E-4</v>
      </c>
      <c r="L36" s="33">
        <f t="shared" si="13"/>
        <v>-1.2528839355532702E-5</v>
      </c>
      <c r="M36" s="33">
        <f t="shared" ca="1" si="14"/>
        <v>-0.1702936665004981</v>
      </c>
      <c r="N36" s="33">
        <f t="shared" ca="1" si="15"/>
        <v>1.222407720055279E-5</v>
      </c>
      <c r="O36" s="92">
        <f t="shared" ca="1" si="16"/>
        <v>867825473647.22559</v>
      </c>
      <c r="P36" s="33">
        <f t="shared" ca="1" si="17"/>
        <v>116940571690.77753</v>
      </c>
      <c r="Q36" s="33">
        <f t="shared" ca="1" si="18"/>
        <v>910226405.14040208</v>
      </c>
      <c r="R36" s="20">
        <f t="shared" ca="1" si="19"/>
        <v>1.1056254881537775E-2</v>
      </c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</row>
    <row r="37" spans="1:35" x14ac:dyDescent="0.2">
      <c r="A37" s="89">
        <v>283.5</v>
      </c>
      <c r="B37" s="89">
        <v>-0.1671918224383262</v>
      </c>
      <c r="C37" s="89">
        <v>0.1</v>
      </c>
      <c r="D37" s="91">
        <f t="shared" si="5"/>
        <v>2.835E-2</v>
      </c>
      <c r="E37" s="91">
        <f t="shared" si="6"/>
        <v>-0.1671918224383262</v>
      </c>
      <c r="F37" s="33">
        <f t="shared" si="7"/>
        <v>2.8350000000000003E-3</v>
      </c>
      <c r="G37" s="33">
        <f t="shared" si="8"/>
        <v>-1.671918224383262E-2</v>
      </c>
      <c r="H37" s="33">
        <f t="shared" si="9"/>
        <v>8.0372250000000013E-5</v>
      </c>
      <c r="I37" s="33">
        <f t="shared" si="10"/>
        <v>2.2785532875000003E-6</v>
      </c>
      <c r="J37" s="33">
        <f t="shared" si="11"/>
        <v>6.4596985700625014E-8</v>
      </c>
      <c r="K37" s="33">
        <f t="shared" si="12"/>
        <v>-4.7398881661265478E-4</v>
      </c>
      <c r="L37" s="33">
        <f t="shared" si="13"/>
        <v>-1.3437582950968763E-5</v>
      </c>
      <c r="M37" s="33">
        <f t="shared" ca="1" si="14"/>
        <v>-0.17027233542799272</v>
      </c>
      <c r="N37" s="33">
        <f t="shared" ca="1" si="15"/>
        <v>9.4895602795041796E-7</v>
      </c>
      <c r="O37" s="92">
        <f t="shared" ca="1" si="16"/>
        <v>867632521730.52185</v>
      </c>
      <c r="P37" s="33">
        <f t="shared" ca="1" si="17"/>
        <v>116904158057.27077</v>
      </c>
      <c r="Q37" s="33">
        <f t="shared" ca="1" si="18"/>
        <v>909885548.28519118</v>
      </c>
      <c r="R37" s="20">
        <f t="shared" ca="1" si="19"/>
        <v>3.0805129896665229E-3</v>
      </c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</row>
    <row r="38" spans="1:35" x14ac:dyDescent="0.2">
      <c r="A38" s="89">
        <v>298</v>
      </c>
      <c r="B38" s="89">
        <v>-0.17180480806564447</v>
      </c>
      <c r="C38" s="89">
        <v>0.1</v>
      </c>
      <c r="D38" s="91">
        <f t="shared" si="5"/>
        <v>2.98E-2</v>
      </c>
      <c r="E38" s="91">
        <f t="shared" si="6"/>
        <v>-0.17180480806564447</v>
      </c>
      <c r="F38" s="33">
        <f t="shared" si="7"/>
        <v>2.98E-3</v>
      </c>
      <c r="G38" s="33">
        <f t="shared" si="8"/>
        <v>-1.7180480806564449E-2</v>
      </c>
      <c r="H38" s="33">
        <f t="shared" si="9"/>
        <v>8.8803999999999999E-5</v>
      </c>
      <c r="I38" s="33">
        <f t="shared" si="10"/>
        <v>2.6463592E-6</v>
      </c>
      <c r="J38" s="33">
        <f t="shared" si="11"/>
        <v>7.8861504160000006E-8</v>
      </c>
      <c r="K38" s="33">
        <f t="shared" si="12"/>
        <v>-5.1197832803562054E-4</v>
      </c>
      <c r="L38" s="33">
        <f t="shared" si="13"/>
        <v>-1.5256954175461492E-5</v>
      </c>
      <c r="M38" s="33">
        <f t="shared" ca="1" si="14"/>
        <v>-0.17016925292732057</v>
      </c>
      <c r="N38" s="33">
        <f t="shared" ca="1" si="15"/>
        <v>2.6750406104976821E-7</v>
      </c>
      <c r="O38" s="92">
        <f t="shared" ca="1" si="16"/>
        <v>866700368271.34924</v>
      </c>
      <c r="P38" s="33">
        <f t="shared" ca="1" si="17"/>
        <v>116728271626.8094</v>
      </c>
      <c r="Q38" s="33">
        <f t="shared" ca="1" si="18"/>
        <v>908239304.34027672</v>
      </c>
      <c r="R38" s="20">
        <f t="shared" ca="1" si="19"/>
        <v>-1.6355551383238909E-3</v>
      </c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</row>
    <row r="39" spans="1:35" x14ac:dyDescent="0.2">
      <c r="A39" s="89">
        <v>11551.5</v>
      </c>
      <c r="B39" s="89">
        <v>-8.4958860323240515E-2</v>
      </c>
      <c r="C39" s="89">
        <v>0.1</v>
      </c>
      <c r="D39" s="91">
        <f t="shared" si="5"/>
        <v>1.1551499999999999</v>
      </c>
      <c r="E39" s="91">
        <f t="shared" si="6"/>
        <v>-8.4958860323240515E-2</v>
      </c>
      <c r="F39" s="33">
        <f t="shared" si="7"/>
        <v>0.11551499999999999</v>
      </c>
      <c r="G39" s="33">
        <f t="shared" si="8"/>
        <v>-8.4958860323240525E-3</v>
      </c>
      <c r="H39" s="33">
        <f t="shared" si="9"/>
        <v>0.13343715224999997</v>
      </c>
      <c r="I39" s="33">
        <f t="shared" si="10"/>
        <v>0.15413992642158744</v>
      </c>
      <c r="J39" s="33">
        <f t="shared" si="11"/>
        <v>0.17805473600589672</v>
      </c>
      <c r="K39" s="33">
        <f t="shared" si="12"/>
        <v>-9.8140227502391281E-3</v>
      </c>
      <c r="L39" s="33">
        <f t="shared" si="13"/>
        <v>-1.1336668379938727E-2</v>
      </c>
      <c r="M39" s="33">
        <f t="shared" ca="1" si="14"/>
        <v>-9.9003203278198559E-2</v>
      </c>
      <c r="N39" s="33">
        <f t="shared" ca="1" si="15"/>
        <v>1.9724356903647969E-5</v>
      </c>
      <c r="O39" s="92">
        <f t="shared" ca="1" si="16"/>
        <v>338089458616.29242</v>
      </c>
      <c r="P39" s="33">
        <f t="shared" ca="1" si="17"/>
        <v>27553595609.254868</v>
      </c>
      <c r="Q39" s="33">
        <f t="shared" ca="1" si="18"/>
        <v>136733323.05961853</v>
      </c>
      <c r="R39" s="20">
        <f t="shared" ca="1" si="19"/>
        <v>1.4044342954958045E-2</v>
      </c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</row>
    <row r="40" spans="1:35" x14ac:dyDescent="0.2">
      <c r="A40" s="89">
        <v>11621.5</v>
      </c>
      <c r="B40" s="89">
        <v>-8.6228446110908408E-2</v>
      </c>
      <c r="C40" s="89">
        <v>0.1</v>
      </c>
      <c r="D40" s="91">
        <f t="shared" si="5"/>
        <v>1.16215</v>
      </c>
      <c r="E40" s="91">
        <f t="shared" si="6"/>
        <v>-8.6228446110908408E-2</v>
      </c>
      <c r="F40" s="33">
        <f t="shared" si="7"/>
        <v>0.11621500000000001</v>
      </c>
      <c r="G40" s="33">
        <f t="shared" si="8"/>
        <v>-8.6228446110908404E-3</v>
      </c>
      <c r="H40" s="33">
        <f t="shared" si="9"/>
        <v>0.13505926225000001</v>
      </c>
      <c r="I40" s="33">
        <f t="shared" si="10"/>
        <v>0.15695912162383752</v>
      </c>
      <c r="J40" s="33">
        <f t="shared" si="11"/>
        <v>0.18241004319514278</v>
      </c>
      <c r="K40" s="33">
        <f t="shared" si="12"/>
        <v>-1.002103886477922E-2</v>
      </c>
      <c r="L40" s="33">
        <f t="shared" si="13"/>
        <v>-1.1645950316703171E-2</v>
      </c>
      <c r="M40" s="33">
        <f t="shared" ca="1" si="14"/>
        <v>-9.8615767160978321E-2</v>
      </c>
      <c r="N40" s="33">
        <f t="shared" ca="1" si="15"/>
        <v>1.5344572279750519E-5</v>
      </c>
      <c r="O40" s="92">
        <f t="shared" ca="1" si="16"/>
        <v>335847923952.13879</v>
      </c>
      <c r="P40" s="33">
        <f t="shared" ca="1" si="17"/>
        <v>27241608776.229252</v>
      </c>
      <c r="Q40" s="33">
        <f t="shared" ca="1" si="18"/>
        <v>134460972.97597665</v>
      </c>
      <c r="R40" s="20">
        <f t="shared" ca="1" si="19"/>
        <v>1.2387321050069913E-2</v>
      </c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</row>
    <row r="41" spans="1:35" x14ac:dyDescent="0.2">
      <c r="A41" s="89">
        <v>11671</v>
      </c>
      <c r="B41" s="89">
        <v>-9.5976224634796381E-2</v>
      </c>
      <c r="C41" s="89">
        <v>0.1</v>
      </c>
      <c r="D41" s="91">
        <f t="shared" si="5"/>
        <v>1.1671</v>
      </c>
      <c r="E41" s="91">
        <f t="shared" si="6"/>
        <v>-9.5976224634796381E-2</v>
      </c>
      <c r="F41" s="33">
        <f t="shared" si="7"/>
        <v>0.11671000000000001</v>
      </c>
      <c r="G41" s="33">
        <f t="shared" si="8"/>
        <v>-9.5976224634796384E-3</v>
      </c>
      <c r="H41" s="33">
        <f t="shared" si="9"/>
        <v>0.13621224100000001</v>
      </c>
      <c r="I41" s="33">
        <f t="shared" si="10"/>
        <v>0.15897330647110003</v>
      </c>
      <c r="J41" s="33">
        <f t="shared" si="11"/>
        <v>0.18553774598242084</v>
      </c>
      <c r="K41" s="33">
        <f t="shared" si="12"/>
        <v>-1.1201385177127087E-2</v>
      </c>
      <c r="L41" s="33">
        <f t="shared" si="13"/>
        <v>-1.3073136640225023E-2</v>
      </c>
      <c r="M41" s="33">
        <f t="shared" ca="1" si="14"/>
        <v>-9.834220669475309E-2</v>
      </c>
      <c r="N41" s="33">
        <f t="shared" ca="1" si="15"/>
        <v>5.5978711080369923E-7</v>
      </c>
      <c r="O41" s="92">
        <f t="shared" ca="1" si="16"/>
        <v>334269438646.45441</v>
      </c>
      <c r="P41" s="33">
        <f t="shared" ca="1" si="17"/>
        <v>27022430328.209339</v>
      </c>
      <c r="Q41" s="33">
        <f t="shared" ca="1" si="18"/>
        <v>132868540.71912001</v>
      </c>
      <c r="R41" s="20">
        <f t="shared" ca="1" si="19"/>
        <v>2.3659820599567088E-3</v>
      </c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</row>
    <row r="42" spans="1:35" x14ac:dyDescent="0.2">
      <c r="A42" s="89">
        <v>11755.5</v>
      </c>
      <c r="B42" s="89">
        <v>-9.2858796044311021E-2</v>
      </c>
      <c r="C42" s="89">
        <v>0.1</v>
      </c>
      <c r="D42" s="91">
        <f t="shared" si="5"/>
        <v>1.1755500000000001</v>
      </c>
      <c r="E42" s="91">
        <f t="shared" si="6"/>
        <v>-9.2858796044311021E-2</v>
      </c>
      <c r="F42" s="33">
        <f t="shared" si="7"/>
        <v>0.11755500000000002</v>
      </c>
      <c r="G42" s="33">
        <f t="shared" si="8"/>
        <v>-9.2858796044311027E-3</v>
      </c>
      <c r="H42" s="33">
        <f t="shared" si="9"/>
        <v>0.13819178025000003</v>
      </c>
      <c r="I42" s="33">
        <f t="shared" si="10"/>
        <v>0.16245134727288754</v>
      </c>
      <c r="J42" s="33">
        <f t="shared" si="11"/>
        <v>0.19096968128664296</v>
      </c>
      <c r="K42" s="33">
        <f t="shared" si="12"/>
        <v>-1.0916015768988983E-2</v>
      </c>
      <c r="L42" s="33">
        <f t="shared" si="13"/>
        <v>-1.2832322337235001E-2</v>
      </c>
      <c r="M42" s="33">
        <f t="shared" ca="1" si="14"/>
        <v>-9.7876008703372527E-2</v>
      </c>
      <c r="N42" s="33">
        <f t="shared" ca="1" si="15"/>
        <v>2.5172422866247038E-6</v>
      </c>
      <c r="O42" s="92">
        <f t="shared" ca="1" si="16"/>
        <v>331587447157.01941</v>
      </c>
      <c r="P42" s="33">
        <f t="shared" ca="1" si="17"/>
        <v>26651023462.429226</v>
      </c>
      <c r="Q42" s="33">
        <f t="shared" ca="1" si="18"/>
        <v>130177655.71283512</v>
      </c>
      <c r="R42" s="20">
        <f t="shared" ca="1" si="19"/>
        <v>5.0172126590615068E-3</v>
      </c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</row>
    <row r="43" spans="1:35" x14ac:dyDescent="0.2">
      <c r="A43" s="89">
        <v>11831.5</v>
      </c>
      <c r="B43" s="89">
        <v>-0.10403720347676426</v>
      </c>
      <c r="C43" s="89">
        <v>0.1</v>
      </c>
      <c r="D43" s="91">
        <f t="shared" si="5"/>
        <v>1.1831499999999999</v>
      </c>
      <c r="E43" s="91">
        <f t="shared" si="6"/>
        <v>-0.10403720347676426</v>
      </c>
      <c r="F43" s="33">
        <f t="shared" si="7"/>
        <v>0.118315</v>
      </c>
      <c r="G43" s="33">
        <f t="shared" si="8"/>
        <v>-1.0403720347676428E-2</v>
      </c>
      <c r="H43" s="33">
        <f t="shared" si="9"/>
        <v>0.13998439225000001</v>
      </c>
      <c r="I43" s="33">
        <f t="shared" si="10"/>
        <v>0.16562253369058749</v>
      </c>
      <c r="J43" s="33">
        <f t="shared" si="11"/>
        <v>0.19595630073601858</v>
      </c>
      <c r="K43" s="33">
        <f t="shared" si="12"/>
        <v>-1.2309161729353365E-2</v>
      </c>
      <c r="L43" s="33">
        <f t="shared" si="13"/>
        <v>-1.4563584700084432E-2</v>
      </c>
      <c r="M43" s="33">
        <f t="shared" ca="1" si="14"/>
        <v>-9.7457556411274349E-2</v>
      </c>
      <c r="N43" s="33">
        <f t="shared" ca="1" si="15"/>
        <v>4.3291755506410028E-6</v>
      </c>
      <c r="O43" s="92">
        <f t="shared" ca="1" si="16"/>
        <v>329188766338.87646</v>
      </c>
      <c r="P43" s="33">
        <f t="shared" ca="1" si="17"/>
        <v>26319922488.453476</v>
      </c>
      <c r="Q43" s="33">
        <f t="shared" ca="1" si="18"/>
        <v>127786932.83046439</v>
      </c>
      <c r="R43" s="20">
        <f t="shared" ca="1" si="19"/>
        <v>-6.5796470654899131E-3</v>
      </c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</row>
    <row r="44" spans="1:35" x14ac:dyDescent="0.2">
      <c r="A44" s="89">
        <v>11846</v>
      </c>
      <c r="B44" s="89">
        <v>-8.3650189095351379E-2</v>
      </c>
      <c r="C44" s="89">
        <v>0.1</v>
      </c>
      <c r="D44" s="91">
        <f t="shared" si="5"/>
        <v>1.1846000000000001</v>
      </c>
      <c r="E44" s="91">
        <f t="shared" si="6"/>
        <v>-8.3650189095351379E-2</v>
      </c>
      <c r="F44" s="33">
        <f t="shared" si="7"/>
        <v>0.11846000000000001</v>
      </c>
      <c r="G44" s="33">
        <f t="shared" si="8"/>
        <v>-8.3650189095351383E-3</v>
      </c>
      <c r="H44" s="33">
        <f t="shared" si="9"/>
        <v>0.14032771600000002</v>
      </c>
      <c r="I44" s="33">
        <f t="shared" si="10"/>
        <v>0.16623221237360003</v>
      </c>
      <c r="J44" s="33">
        <f t="shared" si="11"/>
        <v>0.19691867877776661</v>
      </c>
      <c r="K44" s="33">
        <f t="shared" si="12"/>
        <v>-9.9092014002353252E-3</v>
      </c>
      <c r="L44" s="33">
        <f t="shared" si="13"/>
        <v>-1.1738439978718767E-2</v>
      </c>
      <c r="M44" s="33">
        <f t="shared" ca="1" si="14"/>
        <v>-9.7377811565610595E-2</v>
      </c>
      <c r="N44" s="33">
        <f t="shared" ca="1" si="15"/>
        <v>1.8844761868596573E-5</v>
      </c>
      <c r="O44" s="92">
        <f t="shared" ca="1" si="16"/>
        <v>328732574373.93683</v>
      </c>
      <c r="P44" s="33">
        <f t="shared" ca="1" si="17"/>
        <v>26257067609.723385</v>
      </c>
      <c r="Q44" s="33">
        <f t="shared" ca="1" si="18"/>
        <v>127333965.87831758</v>
      </c>
      <c r="R44" s="20">
        <f t="shared" ca="1" si="19"/>
        <v>1.3727622470259215E-2</v>
      </c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</row>
    <row r="45" spans="1:35" x14ac:dyDescent="0.2">
      <c r="A45" s="89">
        <v>11893</v>
      </c>
      <c r="B45" s="89">
        <v>-9.7602625268336851E-2</v>
      </c>
      <c r="C45" s="89">
        <v>0.1</v>
      </c>
      <c r="D45" s="91">
        <f t="shared" si="5"/>
        <v>1.1893</v>
      </c>
      <c r="E45" s="91">
        <f t="shared" si="6"/>
        <v>-9.7602625268336851E-2</v>
      </c>
      <c r="F45" s="33">
        <f t="shared" si="7"/>
        <v>0.11893000000000001</v>
      </c>
      <c r="G45" s="33">
        <f t="shared" si="8"/>
        <v>-9.7602625268336865E-3</v>
      </c>
      <c r="H45" s="33">
        <f t="shared" si="9"/>
        <v>0.141443449</v>
      </c>
      <c r="I45" s="33">
        <f t="shared" si="10"/>
        <v>0.16821869389569999</v>
      </c>
      <c r="J45" s="33">
        <f t="shared" si="11"/>
        <v>0.20006249265015599</v>
      </c>
      <c r="K45" s="33">
        <f t="shared" si="12"/>
        <v>-1.1607880223163303E-2</v>
      </c>
      <c r="L45" s="33">
        <f t="shared" si="13"/>
        <v>-1.3805251949408117E-2</v>
      </c>
      <c r="M45" s="33">
        <f t="shared" ca="1" si="14"/>
        <v>-9.7119529703355467E-2</v>
      </c>
      <c r="N45" s="33">
        <f t="shared" ca="1" si="15"/>
        <v>2.3338132490468257E-8</v>
      </c>
      <c r="O45" s="92">
        <f t="shared" ca="1" si="16"/>
        <v>327257072797.70477</v>
      </c>
      <c r="P45" s="33">
        <f t="shared" ca="1" si="17"/>
        <v>26054024489.943222</v>
      </c>
      <c r="Q45" s="33">
        <f t="shared" ca="1" si="18"/>
        <v>125872660.09724744</v>
      </c>
      <c r="R45" s="20">
        <f t="shared" ca="1" si="19"/>
        <v>-4.8309556498138395E-4</v>
      </c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</row>
    <row r="46" spans="1:35" x14ac:dyDescent="0.2">
      <c r="A46" s="89">
        <v>12862.5</v>
      </c>
      <c r="B46" s="89">
        <v>-0.10203638843086082</v>
      </c>
      <c r="C46" s="89">
        <v>0.1</v>
      </c>
      <c r="D46" s="91">
        <f t="shared" si="5"/>
        <v>1.2862499999999999</v>
      </c>
      <c r="E46" s="91">
        <f t="shared" si="6"/>
        <v>-0.10203638843086082</v>
      </c>
      <c r="F46" s="33">
        <f t="shared" si="7"/>
        <v>0.12862499999999999</v>
      </c>
      <c r="G46" s="33">
        <f t="shared" si="8"/>
        <v>-1.0203638843086083E-2</v>
      </c>
      <c r="H46" s="33">
        <f t="shared" si="9"/>
        <v>0.16544390624999997</v>
      </c>
      <c r="I46" s="33">
        <f t="shared" si="10"/>
        <v>0.21280222441406244</v>
      </c>
      <c r="J46" s="33">
        <f t="shared" si="11"/>
        <v>0.27371686115258781</v>
      </c>
      <c r="K46" s="33">
        <f t="shared" si="12"/>
        <v>-1.3124430461919473E-2</v>
      </c>
      <c r="L46" s="33">
        <f t="shared" si="13"/>
        <v>-1.6881298681643921E-2</v>
      </c>
      <c r="M46" s="33">
        <f t="shared" ca="1" si="14"/>
        <v>-9.1860455793054047E-2</v>
      </c>
      <c r="N46" s="33">
        <f t="shared" ca="1" si="15"/>
        <v>1.0354960504918123E-5</v>
      </c>
      <c r="O46" s="92">
        <f t="shared" ca="1" si="16"/>
        <v>297891401359.09119</v>
      </c>
      <c r="P46" s="33">
        <f t="shared" ca="1" si="17"/>
        <v>22097015377.211109</v>
      </c>
      <c r="Q46" s="33">
        <f t="shared" ca="1" si="18"/>
        <v>98032431.506542891</v>
      </c>
      <c r="R46" s="20">
        <f t="shared" ca="1" si="19"/>
        <v>-1.0175932637806778E-2</v>
      </c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</row>
    <row r="47" spans="1:35" x14ac:dyDescent="0.2">
      <c r="A47" s="89">
        <v>13905.5</v>
      </c>
      <c r="B47" s="89">
        <v>-7.9853216659103055E-2</v>
      </c>
      <c r="C47" s="89">
        <v>0.1</v>
      </c>
      <c r="D47" s="91">
        <f t="shared" si="5"/>
        <v>1.39055</v>
      </c>
      <c r="E47" s="91">
        <f t="shared" si="6"/>
        <v>-7.9853216659103055E-2</v>
      </c>
      <c r="F47" s="33">
        <f t="shared" si="7"/>
        <v>0.13905500000000001</v>
      </c>
      <c r="G47" s="33">
        <f t="shared" si="8"/>
        <v>-7.9853216659103061E-3</v>
      </c>
      <c r="H47" s="33">
        <f t="shared" si="9"/>
        <v>0.19336293025000001</v>
      </c>
      <c r="I47" s="33">
        <f t="shared" si="10"/>
        <v>0.26888082265913749</v>
      </c>
      <c r="J47" s="33">
        <f t="shared" si="11"/>
        <v>0.37389222794866361</v>
      </c>
      <c r="K47" s="33">
        <f t="shared" si="12"/>
        <v>-1.1103989042531575E-2</v>
      </c>
      <c r="L47" s="33">
        <f t="shared" si="13"/>
        <v>-1.5440651963092281E-2</v>
      </c>
      <c r="M47" s="33">
        <f t="shared" ca="1" si="14"/>
        <v>-8.6348955381726766E-2</v>
      </c>
      <c r="N47" s="33">
        <f t="shared" ca="1" si="15"/>
        <v>4.2194621552593133E-6</v>
      </c>
      <c r="O47" s="92">
        <f t="shared" ca="1" si="16"/>
        <v>268507966946.59921</v>
      </c>
      <c r="P47" s="33">
        <f t="shared" ca="1" si="17"/>
        <v>18311242224.528309</v>
      </c>
      <c r="Q47" s="33">
        <f t="shared" ca="1" si="18"/>
        <v>72734609.898524582</v>
      </c>
      <c r="R47" s="20">
        <f t="shared" ca="1" si="19"/>
        <v>6.4957387226237118E-3</v>
      </c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</row>
    <row r="48" spans="1:35" x14ac:dyDescent="0.2">
      <c r="A48" s="89">
        <v>14031</v>
      </c>
      <c r="B48" s="89">
        <v>-9.3779402610380203E-2</v>
      </c>
      <c r="C48" s="89">
        <v>0.1</v>
      </c>
      <c r="D48" s="91">
        <f t="shared" si="5"/>
        <v>1.4031</v>
      </c>
      <c r="E48" s="91">
        <f t="shared" si="6"/>
        <v>-9.3779402610380203E-2</v>
      </c>
      <c r="F48" s="33">
        <f t="shared" si="7"/>
        <v>0.14031000000000002</v>
      </c>
      <c r="G48" s="33">
        <f t="shared" si="8"/>
        <v>-9.3779402610380206E-3</v>
      </c>
      <c r="H48" s="33">
        <f t="shared" si="9"/>
        <v>0.19686896100000004</v>
      </c>
      <c r="I48" s="33">
        <f t="shared" si="10"/>
        <v>0.27622683917910007</v>
      </c>
      <c r="J48" s="33">
        <f t="shared" si="11"/>
        <v>0.38757387805219529</v>
      </c>
      <c r="K48" s="33">
        <f t="shared" si="12"/>
        <v>-1.3158187980262448E-2</v>
      </c>
      <c r="L48" s="33">
        <f t="shared" si="13"/>
        <v>-1.846225355510624E-2</v>
      </c>
      <c r="M48" s="33">
        <f t="shared" ca="1" si="14"/>
        <v>-8.5695998066271289E-2</v>
      </c>
      <c r="N48" s="33">
        <f t="shared" ca="1" si="15"/>
        <v>6.5341429023720633E-6</v>
      </c>
      <c r="O48" s="92">
        <f t="shared" ca="1" si="16"/>
        <v>265121549432.56018</v>
      </c>
      <c r="P48" s="33">
        <f t="shared" ca="1" si="17"/>
        <v>17887108322.046474</v>
      </c>
      <c r="Q48" s="33">
        <f t="shared" ca="1" si="18"/>
        <v>69997720.290027022</v>
      </c>
      <c r="R48" s="20">
        <f t="shared" ca="1" si="19"/>
        <v>-8.0834045441089131E-3</v>
      </c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</row>
    <row r="49" spans="1:35" x14ac:dyDescent="0.2">
      <c r="A49" s="89">
        <v>15091.5</v>
      </c>
      <c r="B49" s="89">
        <v>-6.6163627285277471E-2</v>
      </c>
      <c r="C49" s="89">
        <v>0.1</v>
      </c>
      <c r="D49" s="91">
        <f t="shared" si="5"/>
        <v>1.50915</v>
      </c>
      <c r="E49" s="91">
        <f t="shared" si="6"/>
        <v>-6.6163627285277471E-2</v>
      </c>
      <c r="F49" s="33">
        <f t="shared" si="7"/>
        <v>0.15091500000000002</v>
      </c>
      <c r="G49" s="33">
        <f t="shared" si="8"/>
        <v>-6.6163627285277474E-3</v>
      </c>
      <c r="H49" s="33">
        <f t="shared" si="9"/>
        <v>0.22775337225000003</v>
      </c>
      <c r="I49" s="33">
        <f t="shared" si="10"/>
        <v>0.34371400173108757</v>
      </c>
      <c r="J49" s="33">
        <f t="shared" si="11"/>
        <v>0.5187159857124708</v>
      </c>
      <c r="K49" s="33">
        <f t="shared" si="12"/>
        <v>-9.9850838117576494E-3</v>
      </c>
      <c r="L49" s="33">
        <f t="shared" si="13"/>
        <v>-1.5068989234514057E-2</v>
      </c>
      <c r="M49" s="33">
        <f t="shared" ca="1" si="14"/>
        <v>-8.0266027848777899E-2</v>
      </c>
      <c r="N49" s="33">
        <f t="shared" ca="1" si="15"/>
        <v>1.988777016534172E-5</v>
      </c>
      <c r="O49" s="92">
        <f t="shared" ca="1" si="16"/>
        <v>237740111370.76047</v>
      </c>
      <c r="P49" s="33">
        <f t="shared" ca="1" si="17"/>
        <v>14558995316.764484</v>
      </c>
      <c r="Q49" s="33">
        <f t="shared" ca="1" si="18"/>
        <v>49347737.638972968</v>
      </c>
      <c r="R49" s="20">
        <f t="shared" ca="1" si="19"/>
        <v>1.4102400563500428E-2</v>
      </c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</row>
    <row r="50" spans="1:35" x14ac:dyDescent="0.2">
      <c r="A50" s="89">
        <v>15944.5</v>
      </c>
      <c r="B50" s="89">
        <v>-7.553443695360329E-2</v>
      </c>
      <c r="C50" s="89">
        <v>0.1</v>
      </c>
      <c r="D50" s="91">
        <f t="shared" si="5"/>
        <v>1.5944499999999999</v>
      </c>
      <c r="E50" s="91">
        <f t="shared" si="6"/>
        <v>-7.553443695360329E-2</v>
      </c>
      <c r="F50" s="33">
        <f t="shared" si="7"/>
        <v>0.159445</v>
      </c>
      <c r="G50" s="33">
        <f t="shared" si="8"/>
        <v>-7.5534436953603292E-3</v>
      </c>
      <c r="H50" s="33">
        <f t="shared" si="9"/>
        <v>0.25422708025000001</v>
      </c>
      <c r="I50" s="33">
        <f t="shared" si="10"/>
        <v>0.4053523681046125</v>
      </c>
      <c r="J50" s="33">
        <f t="shared" si="11"/>
        <v>0.64631408332439932</v>
      </c>
      <c r="K50" s="33">
        <f t="shared" si="12"/>
        <v>-1.2043588300067276E-2</v>
      </c>
      <c r="L50" s="33">
        <f t="shared" si="13"/>
        <v>-1.9202899365042266E-2</v>
      </c>
      <c r="M50" s="33">
        <f t="shared" ca="1" si="14"/>
        <v>-7.6012243140952382E-2</v>
      </c>
      <c r="N50" s="33">
        <f t="shared" ca="1" si="15"/>
        <v>2.2829875266907549E-8</v>
      </c>
      <c r="O50" s="92">
        <f t="shared" ca="1" si="16"/>
        <v>217265784023.16727</v>
      </c>
      <c r="P50" s="33">
        <f t="shared" ca="1" si="17"/>
        <v>12198684619.783529</v>
      </c>
      <c r="Q50" s="33">
        <f t="shared" ca="1" si="18"/>
        <v>35771902.985177763</v>
      </c>
      <c r="R50" s="20">
        <f t="shared" ca="1" si="19"/>
        <v>4.7780618734909186E-4</v>
      </c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</row>
    <row r="51" spans="1:35" x14ac:dyDescent="0.2">
      <c r="A51" s="89">
        <v>16064.5</v>
      </c>
      <c r="B51" s="89">
        <v>-9.2710869728762191E-2</v>
      </c>
      <c r="C51" s="89">
        <v>0.1</v>
      </c>
      <c r="D51" s="91">
        <f t="shared" si="5"/>
        <v>1.6064499999999999</v>
      </c>
      <c r="E51" s="91">
        <f t="shared" si="6"/>
        <v>-9.2710869728762191E-2</v>
      </c>
      <c r="F51" s="33">
        <f t="shared" si="7"/>
        <v>0.16064500000000001</v>
      </c>
      <c r="G51" s="33">
        <f t="shared" si="8"/>
        <v>-9.2710869728762201E-3</v>
      </c>
      <c r="H51" s="33">
        <f t="shared" si="9"/>
        <v>0.25806816025000001</v>
      </c>
      <c r="I51" s="33">
        <f t="shared" si="10"/>
        <v>0.41457359603361249</v>
      </c>
      <c r="J51" s="33">
        <f t="shared" si="11"/>
        <v>0.66599175334819671</v>
      </c>
      <c r="K51" s="33">
        <f t="shared" si="12"/>
        <v>-1.4893537667577002E-2</v>
      </c>
      <c r="L51" s="33">
        <f t="shared" si="13"/>
        <v>-2.3925723586079074E-2</v>
      </c>
      <c r="M51" s="33">
        <f t="shared" ca="1" si="14"/>
        <v>-7.5421957574472218E-2</v>
      </c>
      <c r="N51" s="33">
        <f t="shared" ca="1" si="15"/>
        <v>2.9890648347875557E-5</v>
      </c>
      <c r="O51" s="92">
        <f t="shared" ca="1" si="16"/>
        <v>214492616094.76813</v>
      </c>
      <c r="P51" s="33">
        <f t="shared" ca="1" si="17"/>
        <v>11888199577.263458</v>
      </c>
      <c r="Q51" s="33">
        <f t="shared" ca="1" si="18"/>
        <v>34066391.510757402</v>
      </c>
      <c r="R51" s="20">
        <f t="shared" ca="1" si="19"/>
        <v>-1.7288912154289973E-2</v>
      </c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</row>
    <row r="52" spans="1:35" x14ac:dyDescent="0.2">
      <c r="A52" s="89">
        <v>16064.5</v>
      </c>
      <c r="B52" s="89">
        <v>-7.8710869725910015E-2</v>
      </c>
      <c r="C52" s="89">
        <v>0.1</v>
      </c>
      <c r="D52" s="91">
        <f t="shared" si="5"/>
        <v>1.6064499999999999</v>
      </c>
      <c r="E52" s="91">
        <f t="shared" si="6"/>
        <v>-7.8710869725910015E-2</v>
      </c>
      <c r="F52" s="33">
        <f t="shared" si="7"/>
        <v>0.16064500000000001</v>
      </c>
      <c r="G52" s="33">
        <f t="shared" si="8"/>
        <v>-7.8710869725910019E-3</v>
      </c>
      <c r="H52" s="33">
        <f t="shared" si="9"/>
        <v>0.25806816025000001</v>
      </c>
      <c r="I52" s="33">
        <f t="shared" si="10"/>
        <v>0.41457359603361249</v>
      </c>
      <c r="J52" s="33">
        <f t="shared" si="11"/>
        <v>0.66599175334819671</v>
      </c>
      <c r="K52" s="33">
        <f t="shared" si="12"/>
        <v>-1.2644507667118814E-2</v>
      </c>
      <c r="L52" s="33">
        <f t="shared" si="13"/>
        <v>-2.0312769341843017E-2</v>
      </c>
      <c r="M52" s="33">
        <f t="shared" ca="1" si="14"/>
        <v>-7.5421957574472218E-2</v>
      </c>
      <c r="N52" s="33">
        <f t="shared" ca="1" si="15"/>
        <v>1.0816943139875203E-6</v>
      </c>
      <c r="O52" s="92">
        <f t="shared" ca="1" si="16"/>
        <v>214492616094.76813</v>
      </c>
      <c r="P52" s="33">
        <f t="shared" ca="1" si="17"/>
        <v>11888199577.263458</v>
      </c>
      <c r="Q52" s="33">
        <f t="shared" ca="1" si="18"/>
        <v>34066391.510757402</v>
      </c>
      <c r="R52" s="20">
        <f t="shared" ca="1" si="19"/>
        <v>-3.2889121514377978E-3</v>
      </c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</row>
    <row r="53" spans="1:35" x14ac:dyDescent="0.2">
      <c r="A53" s="89">
        <v>17069.5</v>
      </c>
      <c r="B53" s="89">
        <v>-8.6438494246976916E-2</v>
      </c>
      <c r="C53" s="89">
        <v>0.1</v>
      </c>
      <c r="D53" s="91">
        <f t="shared" si="5"/>
        <v>1.70695</v>
      </c>
      <c r="E53" s="91">
        <f t="shared" si="6"/>
        <v>-8.6438494246976916E-2</v>
      </c>
      <c r="F53" s="33">
        <f t="shared" si="7"/>
        <v>0.17069500000000001</v>
      </c>
      <c r="G53" s="33">
        <f t="shared" si="8"/>
        <v>-8.6438494246976923E-3</v>
      </c>
      <c r="H53" s="33">
        <f t="shared" si="9"/>
        <v>0.29136783025000002</v>
      </c>
      <c r="I53" s="33">
        <f t="shared" si="10"/>
        <v>0.49735031784523753</v>
      </c>
      <c r="J53" s="33">
        <f t="shared" si="11"/>
        <v>0.84895212504592821</v>
      </c>
      <c r="K53" s="33">
        <f t="shared" si="12"/>
        <v>-1.4754618775487725E-2</v>
      </c>
      <c r="L53" s="33">
        <f t="shared" si="13"/>
        <v>-2.5185396518818771E-2</v>
      </c>
      <c r="M53" s="33">
        <f t="shared" ca="1" si="14"/>
        <v>-7.0557105941805226E-2</v>
      </c>
      <c r="N53" s="33">
        <f t="shared" ca="1" si="15"/>
        <v>2.522184944996441E-5</v>
      </c>
      <c r="O53" s="92">
        <f t="shared" ca="1" si="16"/>
        <v>192270878145.43933</v>
      </c>
      <c r="P53" s="33">
        <f t="shared" ca="1" si="17"/>
        <v>9486710737.6629734</v>
      </c>
      <c r="Q53" s="33">
        <f t="shared" ca="1" si="18"/>
        <v>21645136.467430152</v>
      </c>
      <c r="R53" s="20">
        <f t="shared" ca="1" si="19"/>
        <v>-1.588138830517169E-2</v>
      </c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</row>
    <row r="54" spans="1:35" x14ac:dyDescent="0.2">
      <c r="A54" s="89">
        <v>17244.5</v>
      </c>
      <c r="B54" s="89">
        <v>-4.1112458711722866E-2</v>
      </c>
      <c r="C54" s="89">
        <v>0.1</v>
      </c>
      <c r="D54" s="91">
        <f t="shared" si="5"/>
        <v>1.72445</v>
      </c>
      <c r="E54" s="91">
        <f t="shared" si="6"/>
        <v>-4.1112458711722866E-2</v>
      </c>
      <c r="F54" s="33">
        <f t="shared" si="7"/>
        <v>0.17244500000000001</v>
      </c>
      <c r="G54" s="33">
        <f t="shared" si="8"/>
        <v>-4.1112458711722866E-3</v>
      </c>
      <c r="H54" s="33">
        <f t="shared" si="9"/>
        <v>0.29737278025000002</v>
      </c>
      <c r="I54" s="33">
        <f t="shared" si="10"/>
        <v>0.51280449090211255</v>
      </c>
      <c r="J54" s="33">
        <f t="shared" si="11"/>
        <v>0.88430570433614797</v>
      </c>
      <c r="K54" s="33">
        <f t="shared" si="12"/>
        <v>-7.0896379425430499E-3</v>
      </c>
      <c r="L54" s="33">
        <f t="shared" si="13"/>
        <v>-1.2225726150018363E-2</v>
      </c>
      <c r="M54" s="33">
        <f t="shared" ca="1" si="14"/>
        <v>-6.9724382861254638E-2</v>
      </c>
      <c r="N54" s="33">
        <f t="shared" ca="1" si="15"/>
        <v>8.1864220353855945E-5</v>
      </c>
      <c r="O54" s="92">
        <f t="shared" ca="1" si="16"/>
        <v>188580670000.53726</v>
      </c>
      <c r="P54" s="33">
        <f t="shared" ca="1" si="17"/>
        <v>9103677203.7363644</v>
      </c>
      <c r="Q54" s="33">
        <f t="shared" ca="1" si="18"/>
        <v>19808701.225365892</v>
      </c>
      <c r="R54" s="20">
        <f t="shared" ca="1" si="19"/>
        <v>2.8611924149531773E-2</v>
      </c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</row>
    <row r="55" spans="1:35" x14ac:dyDescent="0.2">
      <c r="A55" s="89">
        <v>28971.5</v>
      </c>
      <c r="B55" s="89">
        <v>-1.8504351981391665E-2</v>
      </c>
      <c r="C55" s="89">
        <v>0.1</v>
      </c>
      <c r="D55" s="91">
        <f t="shared" si="5"/>
        <v>2.8971499999999999</v>
      </c>
      <c r="E55" s="91">
        <f t="shared" si="6"/>
        <v>-1.8504351981391665E-2</v>
      </c>
      <c r="F55" s="33">
        <f t="shared" si="7"/>
        <v>0.289715</v>
      </c>
      <c r="G55" s="33">
        <f t="shared" si="8"/>
        <v>-1.8504351981391666E-3</v>
      </c>
      <c r="H55" s="33">
        <f t="shared" si="9"/>
        <v>0.83934781224999999</v>
      </c>
      <c r="I55" s="33">
        <f t="shared" si="10"/>
        <v>2.4317165142600872</v>
      </c>
      <c r="J55" s="33">
        <f t="shared" si="11"/>
        <v>7.0450474992886116</v>
      </c>
      <c r="K55" s="33">
        <f t="shared" si="12"/>
        <v>-5.3609883342888862E-3</v>
      </c>
      <c r="L55" s="33">
        <f t="shared" si="13"/>
        <v>-1.5531587352685046E-2</v>
      </c>
      <c r="M55" s="33">
        <f t="shared" ca="1" si="14"/>
        <v>-2.3648980600269924E-2</v>
      </c>
      <c r="N55" s="33">
        <f t="shared" ca="1" si="15"/>
        <v>2.6467203626181227E-6</v>
      </c>
      <c r="O55" s="92">
        <f t="shared" ca="1" si="16"/>
        <v>37545034368.337196</v>
      </c>
      <c r="P55" s="33">
        <f t="shared" ca="1" si="17"/>
        <v>126657445.37097082</v>
      </c>
      <c r="Q55" s="33">
        <f t="shared" ca="1" si="18"/>
        <v>36571744.285522878</v>
      </c>
      <c r="R55" s="20">
        <f t="shared" ca="1" si="19"/>
        <v>5.1446286188782595E-3</v>
      </c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</row>
    <row r="56" spans="1:35" x14ac:dyDescent="0.2">
      <c r="A56" s="89">
        <v>28974</v>
      </c>
      <c r="B56" s="89">
        <v>-1.7999694326135796E-2</v>
      </c>
      <c r="C56" s="89">
        <v>0.1</v>
      </c>
      <c r="D56" s="91">
        <f t="shared" si="5"/>
        <v>2.8974000000000002</v>
      </c>
      <c r="E56" s="91">
        <f t="shared" si="6"/>
        <v>-1.7999694326135796E-2</v>
      </c>
      <c r="F56" s="33">
        <f t="shared" si="7"/>
        <v>0.28974000000000005</v>
      </c>
      <c r="G56" s="33">
        <f t="shared" si="8"/>
        <v>-1.7999694326135797E-3</v>
      </c>
      <c r="H56" s="33">
        <f t="shared" si="9"/>
        <v>0.83949267600000022</v>
      </c>
      <c r="I56" s="33">
        <f t="shared" si="10"/>
        <v>2.432346079442401</v>
      </c>
      <c r="J56" s="33">
        <f t="shared" si="11"/>
        <v>7.0474795305764131</v>
      </c>
      <c r="K56" s="33">
        <f t="shared" si="12"/>
        <v>-5.2152314340545864E-3</v>
      </c>
      <c r="L56" s="33">
        <f t="shared" si="13"/>
        <v>-1.511061155702976E-2</v>
      </c>
      <c r="M56" s="33">
        <f t="shared" ca="1" si="14"/>
        <v>-2.3641201583500186E-2</v>
      </c>
      <c r="N56" s="33">
        <f t="shared" ca="1" si="15"/>
        <v>3.1826604134895091E-6</v>
      </c>
      <c r="O56" s="92">
        <f t="shared" ca="1" si="16"/>
        <v>37528656470.695374</v>
      </c>
      <c r="P56" s="33">
        <f t="shared" ca="1" si="17"/>
        <v>127044475.83259723</v>
      </c>
      <c r="Q56" s="33">
        <f t="shared" ca="1" si="18"/>
        <v>36591140.344728641</v>
      </c>
      <c r="R56" s="20">
        <f t="shared" ca="1" si="19"/>
        <v>5.6415072573643907E-3</v>
      </c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</row>
    <row r="57" spans="1:35" x14ac:dyDescent="0.2">
      <c r="A57" s="89">
        <v>28974.5</v>
      </c>
      <c r="B57" s="89">
        <v>-1.8858762799936812E-2</v>
      </c>
      <c r="C57" s="89">
        <v>0.1</v>
      </c>
      <c r="D57" s="91">
        <f t="shared" si="5"/>
        <v>2.8974500000000001</v>
      </c>
      <c r="E57" s="91">
        <f t="shared" si="6"/>
        <v>-1.8858762799936812E-2</v>
      </c>
      <c r="F57" s="33">
        <f t="shared" si="7"/>
        <v>0.28974500000000003</v>
      </c>
      <c r="G57" s="33">
        <f t="shared" si="8"/>
        <v>-1.8858762799936813E-3</v>
      </c>
      <c r="H57" s="33">
        <f t="shared" si="9"/>
        <v>0.83952165025000014</v>
      </c>
      <c r="I57" s="33">
        <f t="shared" si="10"/>
        <v>2.4324720055168632</v>
      </c>
      <c r="J57" s="33">
        <f t="shared" si="11"/>
        <v>7.0479660123848351</v>
      </c>
      <c r="K57" s="33">
        <f t="shared" si="12"/>
        <v>-5.4642322274676917E-3</v>
      </c>
      <c r="L57" s="33">
        <f t="shared" si="13"/>
        <v>-1.5832339667476263E-2</v>
      </c>
      <c r="M57" s="33">
        <f t="shared" ca="1" si="14"/>
        <v>-2.3639645884676888E-2</v>
      </c>
      <c r="N57" s="33">
        <f t="shared" ca="1" si="15"/>
        <v>2.2856843069953785E-6</v>
      </c>
      <c r="O57" s="92">
        <f t="shared" ca="1" si="16"/>
        <v>37525381498.333305</v>
      </c>
      <c r="P57" s="33">
        <f t="shared" ca="1" si="17"/>
        <v>127121946.36528322</v>
      </c>
      <c r="Q57" s="33">
        <f t="shared" ca="1" si="18"/>
        <v>36595019.780875228</v>
      </c>
      <c r="R57" s="20">
        <f t="shared" ca="1" si="19"/>
        <v>4.7808830847400757E-3</v>
      </c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</row>
    <row r="58" spans="1:35" x14ac:dyDescent="0.2">
      <c r="A58" s="89">
        <v>33145</v>
      </c>
      <c r="B58" s="89">
        <v>-7.3648870318720583E-2</v>
      </c>
      <c r="C58" s="89">
        <v>0.1</v>
      </c>
      <c r="D58" s="91">
        <f t="shared" si="5"/>
        <v>3.3144999999999998</v>
      </c>
      <c r="E58" s="91">
        <f t="shared" si="6"/>
        <v>-7.3648870318720583E-2</v>
      </c>
      <c r="F58" s="33">
        <f t="shared" si="7"/>
        <v>0.33145000000000002</v>
      </c>
      <c r="G58" s="33">
        <f t="shared" si="8"/>
        <v>-7.3648870318720585E-3</v>
      </c>
      <c r="H58" s="33">
        <f t="shared" si="9"/>
        <v>1.0985910249999999</v>
      </c>
      <c r="I58" s="33">
        <f t="shared" si="10"/>
        <v>3.6412799523624995</v>
      </c>
      <c r="J58" s="33">
        <f t="shared" si="11"/>
        <v>12.069022402105503</v>
      </c>
      <c r="K58" s="33">
        <f t="shared" si="12"/>
        <v>-2.4410918067139936E-2</v>
      </c>
      <c r="L58" s="33">
        <f t="shared" si="13"/>
        <v>-8.0909987933535307E-2</v>
      </c>
      <c r="M58" s="33">
        <f t="shared" ca="1" si="14"/>
        <v>-1.1875780081521875E-2</v>
      </c>
      <c r="N58" s="33">
        <f t="shared" ca="1" si="15"/>
        <v>3.8159146774530942E-4</v>
      </c>
      <c r="O58" s="92">
        <f t="shared" ca="1" si="16"/>
        <v>16524940008.367342</v>
      </c>
      <c r="P58" s="33">
        <f t="shared" ca="1" si="17"/>
        <v>1342351332.1983294</v>
      </c>
      <c r="Q58" s="33">
        <f t="shared" ca="1" si="18"/>
        <v>69681206.607299238</v>
      </c>
      <c r="R58" s="20">
        <f t="shared" ca="1" si="19"/>
        <v>-6.1773090237198708E-2</v>
      </c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</row>
    <row r="59" spans="1:35" x14ac:dyDescent="0.2">
      <c r="A59" s="89">
        <v>33171</v>
      </c>
      <c r="B59" s="89">
        <v>1.1079569245339371E-2</v>
      </c>
      <c r="C59" s="89">
        <v>0.1</v>
      </c>
      <c r="D59" s="91">
        <f t="shared" si="5"/>
        <v>3.3170999999999999</v>
      </c>
      <c r="E59" s="91">
        <f t="shared" si="6"/>
        <v>1.1079569245339371E-2</v>
      </c>
      <c r="F59" s="33">
        <f t="shared" si="7"/>
        <v>0.33171</v>
      </c>
      <c r="G59" s="33">
        <f t="shared" si="8"/>
        <v>1.1079569245339373E-3</v>
      </c>
      <c r="H59" s="33">
        <f t="shared" si="9"/>
        <v>1.1003152409999999</v>
      </c>
      <c r="I59" s="33">
        <f t="shared" si="10"/>
        <v>3.6498556859210995</v>
      </c>
      <c r="J59" s="33">
        <f t="shared" si="11"/>
        <v>12.106936295768879</v>
      </c>
      <c r="K59" s="33">
        <f t="shared" si="12"/>
        <v>3.6752039143715231E-3</v>
      </c>
      <c r="L59" s="33">
        <f t="shared" si="13"/>
        <v>1.219101890436178E-2</v>
      </c>
      <c r="M59" s="33">
        <f t="shared" ca="1" si="14"/>
        <v>-1.1810044521515337E-2</v>
      </c>
      <c r="N59" s="33">
        <f t="shared" ca="1" si="15"/>
        <v>5.2393441839578459E-5</v>
      </c>
      <c r="O59" s="92">
        <f t="shared" ca="1" si="16"/>
        <v>16429242449.421822</v>
      </c>
      <c r="P59" s="33">
        <f t="shared" ca="1" si="17"/>
        <v>1352441398.6293344</v>
      </c>
      <c r="Q59" s="33">
        <f t="shared" ca="1" si="18"/>
        <v>69881123.467813715</v>
      </c>
      <c r="R59" s="20">
        <f t="shared" ca="1" si="19"/>
        <v>2.2889613766854708E-2</v>
      </c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</row>
    <row r="60" spans="1:35" x14ac:dyDescent="0.2">
      <c r="A60" s="89">
        <v>33174</v>
      </c>
      <c r="B60" s="89">
        <v>-8.7484157120343298E-4</v>
      </c>
      <c r="C60" s="89">
        <v>0.1</v>
      </c>
      <c r="D60" s="91">
        <f t="shared" si="5"/>
        <v>3.3174000000000001</v>
      </c>
      <c r="E60" s="91">
        <f t="shared" si="6"/>
        <v>-8.7484157120343298E-4</v>
      </c>
      <c r="F60" s="33">
        <f t="shared" si="7"/>
        <v>0.33174000000000003</v>
      </c>
      <c r="G60" s="33">
        <f t="shared" si="8"/>
        <v>-8.7484157120343298E-5</v>
      </c>
      <c r="H60" s="33">
        <f t="shared" si="9"/>
        <v>1.1005142760000002</v>
      </c>
      <c r="I60" s="33">
        <f t="shared" si="10"/>
        <v>3.6508460592024008</v>
      </c>
      <c r="J60" s="33">
        <f t="shared" si="11"/>
        <v>12.111316716798045</v>
      </c>
      <c r="K60" s="33">
        <f t="shared" si="12"/>
        <v>-2.9021994283102688E-4</v>
      </c>
      <c r="L60" s="33">
        <f t="shared" si="13"/>
        <v>-9.6277563834764864E-4</v>
      </c>
      <c r="M60" s="33">
        <f t="shared" ca="1" si="14"/>
        <v>-1.1802465711985288E-2</v>
      </c>
      <c r="N60" s="33">
        <f t="shared" ca="1" si="15"/>
        <v>1.1941296936219839E-5</v>
      </c>
      <c r="O60" s="92">
        <f t="shared" ca="1" si="16"/>
        <v>16418225150.774029</v>
      </c>
      <c r="P60" s="33">
        <f t="shared" ca="1" si="17"/>
        <v>1353606854.8302081</v>
      </c>
      <c r="Q60" s="33">
        <f t="shared" ca="1" si="18"/>
        <v>69904177.742816657</v>
      </c>
      <c r="R60" s="20">
        <f t="shared" ca="1" si="19"/>
        <v>1.0927624140781855E-2</v>
      </c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</row>
    <row r="61" spans="1:35" x14ac:dyDescent="0.2">
      <c r="A61" s="89">
        <v>33439.5</v>
      </c>
      <c r="B61" s="89">
        <v>8.6598009074805304E-3</v>
      </c>
      <c r="C61" s="89">
        <v>0.1</v>
      </c>
      <c r="D61" s="91">
        <f t="shared" si="5"/>
        <v>3.34395</v>
      </c>
      <c r="E61" s="91">
        <f t="shared" si="6"/>
        <v>8.6598009074805304E-3</v>
      </c>
      <c r="F61" s="33">
        <f t="shared" si="7"/>
        <v>0.334395</v>
      </c>
      <c r="G61" s="33">
        <f t="shared" si="8"/>
        <v>8.6598009074805309E-4</v>
      </c>
      <c r="H61" s="33">
        <f t="shared" si="9"/>
        <v>1.11820016025</v>
      </c>
      <c r="I61" s="33">
        <f t="shared" si="10"/>
        <v>3.7392054258679877</v>
      </c>
      <c r="J61" s="33">
        <f t="shared" si="11"/>
        <v>12.503715983831258</v>
      </c>
      <c r="K61" s="33">
        <f t="shared" si="12"/>
        <v>2.8957941244569523E-3</v>
      </c>
      <c r="L61" s="33">
        <f t="shared" si="13"/>
        <v>9.6833907624778257E-3</v>
      </c>
      <c r="M61" s="33">
        <f t="shared" ca="1" si="14"/>
        <v>-1.1136708836030643E-2</v>
      </c>
      <c r="N61" s="33">
        <f t="shared" ca="1" si="15"/>
        <v>3.9190179802493284E-5</v>
      </c>
      <c r="O61" s="92">
        <f t="shared" ca="1" si="16"/>
        <v>15463271322.256124</v>
      </c>
      <c r="P61" s="33">
        <f t="shared" ca="1" si="17"/>
        <v>1457705707.3502879</v>
      </c>
      <c r="Q61" s="33">
        <f t="shared" ca="1" si="18"/>
        <v>71933368.659255162</v>
      </c>
      <c r="R61" s="20">
        <f t="shared" ca="1" si="19"/>
        <v>1.9796509743511173E-2</v>
      </c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</row>
    <row r="62" spans="1:35" x14ac:dyDescent="0.2">
      <c r="A62" s="89">
        <v>33442.5</v>
      </c>
      <c r="B62" s="89">
        <v>-7.2946099098771811E-3</v>
      </c>
      <c r="C62" s="89">
        <v>0.1</v>
      </c>
      <c r="D62" s="91">
        <f t="shared" si="5"/>
        <v>3.3442500000000002</v>
      </c>
      <c r="E62" s="91">
        <f t="shared" si="6"/>
        <v>-7.2946099098771811E-3</v>
      </c>
      <c r="F62" s="33">
        <f t="shared" si="7"/>
        <v>0.33442500000000003</v>
      </c>
      <c r="G62" s="33">
        <f t="shared" si="8"/>
        <v>-7.2946099098771813E-4</v>
      </c>
      <c r="H62" s="33">
        <f t="shared" si="9"/>
        <v>1.1184008062500002</v>
      </c>
      <c r="I62" s="33">
        <f t="shared" si="10"/>
        <v>3.7402118963015631</v>
      </c>
      <c r="J62" s="33">
        <f t="shared" si="11"/>
        <v>12.508203634206502</v>
      </c>
      <c r="K62" s="33">
        <f t="shared" si="12"/>
        <v>-2.4394999191106764E-3</v>
      </c>
      <c r="L62" s="33">
        <f t="shared" si="13"/>
        <v>-8.1582976044858799E-3</v>
      </c>
      <c r="M62" s="33">
        <f t="shared" ca="1" si="14"/>
        <v>-1.1129242292431757E-2</v>
      </c>
      <c r="N62" s="33">
        <f t="shared" ca="1" si="15"/>
        <v>1.4704405509336184E-6</v>
      </c>
      <c r="O62" s="92">
        <f t="shared" ca="1" si="16"/>
        <v>15452705830.556858</v>
      </c>
      <c r="P62" s="33">
        <f t="shared" ca="1" si="17"/>
        <v>1458892334.0355911</v>
      </c>
      <c r="Q62" s="33">
        <f t="shared" ca="1" si="18"/>
        <v>71956167.510753125</v>
      </c>
      <c r="R62" s="20">
        <f t="shared" ca="1" si="19"/>
        <v>3.8346323825545758E-3</v>
      </c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</row>
    <row r="63" spans="1:35" x14ac:dyDescent="0.2">
      <c r="A63" s="89">
        <v>34520.5</v>
      </c>
      <c r="B63" s="89">
        <v>4.8753768962342292E-2</v>
      </c>
      <c r="C63" s="89">
        <v>0.1</v>
      </c>
      <c r="D63" s="91">
        <f t="shared" si="5"/>
        <v>3.4520499999999998</v>
      </c>
      <c r="E63" s="91">
        <f t="shared" si="6"/>
        <v>4.8753768962342292E-2</v>
      </c>
      <c r="F63" s="33">
        <f t="shared" si="7"/>
        <v>0.34520499999999998</v>
      </c>
      <c r="G63" s="33">
        <f t="shared" si="8"/>
        <v>4.8753768962342299E-3</v>
      </c>
      <c r="H63" s="33">
        <f t="shared" si="9"/>
        <v>1.1916649202499998</v>
      </c>
      <c r="I63" s="33">
        <f t="shared" si="10"/>
        <v>4.1136868879490116</v>
      </c>
      <c r="J63" s="33">
        <f t="shared" si="11"/>
        <v>14.200652821544384</v>
      </c>
      <c r="K63" s="33">
        <f t="shared" si="12"/>
        <v>1.6830044814645371E-2</v>
      </c>
      <c r="L63" s="33">
        <f t="shared" si="13"/>
        <v>5.8098156202396549E-2</v>
      </c>
      <c r="M63" s="33">
        <f t="shared" ca="1" si="14"/>
        <v>-8.5274719340139721E-3</v>
      </c>
      <c r="N63" s="33">
        <f t="shared" ca="1" si="15"/>
        <v>3.2811405586263977E-4</v>
      </c>
      <c r="O63" s="92">
        <f t="shared" ca="1" si="16"/>
        <v>11968078644.815298</v>
      </c>
      <c r="P63" s="33">
        <f t="shared" ca="1" si="17"/>
        <v>1897252287.6697855</v>
      </c>
      <c r="Q63" s="33">
        <f t="shared" ca="1" si="18"/>
        <v>79930860.079598188</v>
      </c>
      <c r="R63" s="20">
        <f t="shared" ca="1" si="19"/>
        <v>5.7281240896356264E-2</v>
      </c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</row>
    <row r="64" spans="1:35" x14ac:dyDescent="0.2">
      <c r="A64" s="89">
        <v>35316</v>
      </c>
      <c r="B64" s="89">
        <v>-7.3241666614194401E-3</v>
      </c>
      <c r="C64" s="89">
        <v>0.1</v>
      </c>
      <c r="D64" s="91">
        <f t="shared" si="5"/>
        <v>3.5316000000000001</v>
      </c>
      <c r="E64" s="91">
        <f t="shared" si="6"/>
        <v>-7.3241666614194401E-3</v>
      </c>
      <c r="F64" s="33">
        <f t="shared" si="7"/>
        <v>0.35316000000000003</v>
      </c>
      <c r="G64" s="33">
        <f t="shared" si="8"/>
        <v>-7.3241666614194407E-4</v>
      </c>
      <c r="H64" s="33">
        <f t="shared" si="9"/>
        <v>1.2472198560000001</v>
      </c>
      <c r="I64" s="33">
        <f t="shared" si="10"/>
        <v>4.4046816434496003</v>
      </c>
      <c r="J64" s="33">
        <f t="shared" si="11"/>
        <v>15.555573692006609</v>
      </c>
      <c r="K64" s="33">
        <f t="shared" si="12"/>
        <v>-2.5866026981468896E-3</v>
      </c>
      <c r="L64" s="33">
        <f t="shared" si="13"/>
        <v>-9.1348460887755549E-3</v>
      </c>
      <c r="M64" s="33">
        <f t="shared" ca="1" si="14"/>
        <v>-6.7113793975774605E-3</v>
      </c>
      <c r="N64" s="33">
        <f t="shared" ca="1" si="15"/>
        <v>3.7550823072693992E-8</v>
      </c>
      <c r="O64" s="92">
        <f t="shared" ca="1" si="16"/>
        <v>9771997561.020237</v>
      </c>
      <c r="P64" s="33">
        <f t="shared" ca="1" si="17"/>
        <v>2230845377.0846186</v>
      </c>
      <c r="Q64" s="33">
        <f t="shared" ca="1" si="18"/>
        <v>85486935.349822044</v>
      </c>
      <c r="R64" s="20">
        <f t="shared" ca="1" si="19"/>
        <v>-6.1278726384197957E-4</v>
      </c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</row>
    <row r="65" spans="1:35" x14ac:dyDescent="0.2">
      <c r="A65" s="89">
        <v>35386.5</v>
      </c>
      <c r="B65" s="89">
        <v>-4.7528209252050146E-3</v>
      </c>
      <c r="C65" s="89">
        <v>0.1</v>
      </c>
      <c r="D65" s="91">
        <f t="shared" si="5"/>
        <v>3.5386500000000001</v>
      </c>
      <c r="E65" s="91">
        <f t="shared" si="6"/>
        <v>-4.7528209252050146E-3</v>
      </c>
      <c r="F65" s="33">
        <f t="shared" si="7"/>
        <v>0.35386500000000004</v>
      </c>
      <c r="G65" s="33">
        <f t="shared" si="8"/>
        <v>-4.7528209252050151E-4</v>
      </c>
      <c r="H65" s="33">
        <f t="shared" si="9"/>
        <v>1.2522043822500002</v>
      </c>
      <c r="I65" s="33">
        <f t="shared" si="10"/>
        <v>4.4311130372489629</v>
      </c>
      <c r="J65" s="33">
        <f t="shared" si="11"/>
        <v>15.680158149261043</v>
      </c>
      <c r="K65" s="33">
        <f t="shared" si="12"/>
        <v>-1.6818569766976726E-3</v>
      </c>
      <c r="L65" s="33">
        <f t="shared" si="13"/>
        <v>-5.9515031905912194E-3</v>
      </c>
      <c r="M65" s="33">
        <f t="shared" ca="1" si="14"/>
        <v>-6.5546855145588306E-3</v>
      </c>
      <c r="N65" s="33">
        <f t="shared" ca="1" si="15"/>
        <v>3.2467159983671962E-7</v>
      </c>
      <c r="O65" s="92">
        <f t="shared" ca="1" si="16"/>
        <v>9591772767.7676907</v>
      </c>
      <c r="P65" s="33">
        <f t="shared" ca="1" si="17"/>
        <v>2260611594.7672796</v>
      </c>
      <c r="Q65" s="33">
        <f t="shared" ca="1" si="18"/>
        <v>85963837.147899926</v>
      </c>
      <c r="R65" s="20">
        <f t="shared" ca="1" si="19"/>
        <v>1.801864589353816E-3</v>
      </c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</row>
    <row r="66" spans="1:35" x14ac:dyDescent="0.2">
      <c r="A66" s="89">
        <v>35576</v>
      </c>
      <c r="B66" s="89">
        <v>-2.5039771018782631E-2</v>
      </c>
      <c r="C66" s="89">
        <v>0.1</v>
      </c>
      <c r="D66" s="91">
        <f t="shared" si="5"/>
        <v>3.5575999999999999</v>
      </c>
      <c r="E66" s="91">
        <f t="shared" si="6"/>
        <v>-2.5039771018782631E-2</v>
      </c>
      <c r="F66" s="33">
        <f t="shared" si="7"/>
        <v>0.35576000000000002</v>
      </c>
      <c r="G66" s="33">
        <f t="shared" si="8"/>
        <v>-2.5039771018782633E-3</v>
      </c>
      <c r="H66" s="33">
        <f t="shared" si="9"/>
        <v>1.2656517760000001</v>
      </c>
      <c r="I66" s="33">
        <f t="shared" si="10"/>
        <v>4.5026827582975999</v>
      </c>
      <c r="J66" s="33">
        <f t="shared" si="11"/>
        <v>16.018744180919541</v>
      </c>
      <c r="K66" s="33">
        <f t="shared" si="12"/>
        <v>-8.9081489376421092E-3</v>
      </c>
      <c r="L66" s="33">
        <f t="shared" si="13"/>
        <v>-3.1691630660555567E-2</v>
      </c>
      <c r="M66" s="33">
        <f t="shared" ca="1" si="14"/>
        <v>-6.1369347312544426E-3</v>
      </c>
      <c r="N66" s="33">
        <f t="shared" ca="1" si="15"/>
        <v>3.5731721971309248E-5</v>
      </c>
      <c r="O66" s="92">
        <f t="shared" ca="1" si="16"/>
        <v>9118541532.0360508</v>
      </c>
      <c r="P66" s="33">
        <f t="shared" ca="1" si="17"/>
        <v>2340695584.7219081</v>
      </c>
      <c r="Q66" s="33">
        <f t="shared" ca="1" si="18"/>
        <v>87232378.921245292</v>
      </c>
      <c r="R66" s="20">
        <f t="shared" ca="1" si="19"/>
        <v>-1.8902836287528188E-2</v>
      </c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</row>
    <row r="67" spans="1:35" x14ac:dyDescent="0.2">
      <c r="A67" s="89">
        <v>35595.5</v>
      </c>
      <c r="B67" s="89">
        <v>-1.2434413438313641E-3</v>
      </c>
      <c r="C67" s="89">
        <v>0.1</v>
      </c>
      <c r="D67" s="91">
        <f t="shared" si="5"/>
        <v>3.5595500000000002</v>
      </c>
      <c r="E67" s="91">
        <f t="shared" si="6"/>
        <v>-1.2434413438313641E-3</v>
      </c>
      <c r="F67" s="33">
        <f t="shared" si="7"/>
        <v>0.35595500000000002</v>
      </c>
      <c r="G67" s="33">
        <f t="shared" si="8"/>
        <v>-1.243441343831364E-4</v>
      </c>
      <c r="H67" s="33">
        <f t="shared" si="9"/>
        <v>1.2670396202500001</v>
      </c>
      <c r="I67" s="33">
        <f t="shared" si="10"/>
        <v>4.5100908802608881</v>
      </c>
      <c r="J67" s="33">
        <f t="shared" si="11"/>
        <v>16.053893992832645</v>
      </c>
      <c r="K67" s="33">
        <f t="shared" si="12"/>
        <v>-4.426091635434932E-4</v>
      </c>
      <c r="L67" s="33">
        <f t="shared" si="13"/>
        <v>-1.5754894480912414E-3</v>
      </c>
      <c r="M67" s="33">
        <f t="shared" ca="1" si="14"/>
        <v>-6.0942311934411991E-3</v>
      </c>
      <c r="N67" s="33">
        <f t="shared" ca="1" si="15"/>
        <v>2.3530162165077807E-6</v>
      </c>
      <c r="O67" s="92">
        <f t="shared" ca="1" si="16"/>
        <v>9070762547.1388702</v>
      </c>
      <c r="P67" s="33">
        <f t="shared" ca="1" si="17"/>
        <v>2348940641.255075</v>
      </c>
      <c r="Q67" s="33">
        <f t="shared" ca="1" si="18"/>
        <v>87361793.403309047</v>
      </c>
      <c r="R67" s="20">
        <f t="shared" ca="1" si="19"/>
        <v>4.8507898496098351E-3</v>
      </c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</row>
    <row r="68" spans="1:35" x14ac:dyDescent="0.2">
      <c r="A68" s="89">
        <v>38473</v>
      </c>
      <c r="B68" s="89">
        <v>-1.1682485674100462E-2</v>
      </c>
      <c r="C68" s="89">
        <v>0.1</v>
      </c>
      <c r="D68" s="91">
        <f t="shared" si="5"/>
        <v>3.8473000000000002</v>
      </c>
      <c r="E68" s="91">
        <f t="shared" si="6"/>
        <v>-1.1682485674100462E-2</v>
      </c>
      <c r="F68" s="33">
        <f t="shared" si="7"/>
        <v>0.38473000000000002</v>
      </c>
      <c r="G68" s="33">
        <f t="shared" si="8"/>
        <v>-1.1682485674100462E-3</v>
      </c>
      <c r="H68" s="33">
        <f t="shared" si="9"/>
        <v>1.480171729</v>
      </c>
      <c r="I68" s="33">
        <f t="shared" si="10"/>
        <v>5.6946646929817009</v>
      </c>
      <c r="J68" s="33">
        <f t="shared" si="11"/>
        <v>21.909083473308499</v>
      </c>
      <c r="K68" s="33">
        <f t="shared" si="12"/>
        <v>-4.494602713396671E-3</v>
      </c>
      <c r="L68" s="33">
        <f t="shared" si="13"/>
        <v>-1.7292085019251013E-2</v>
      </c>
      <c r="M68" s="33">
        <f t="shared" ca="1" si="14"/>
        <v>-3.7364188113662988E-4</v>
      </c>
      <c r="N68" s="33">
        <f t="shared" ca="1" si="15"/>
        <v>1.2788994793365661E-5</v>
      </c>
      <c r="O68" s="92">
        <f t="shared" ca="1" si="16"/>
        <v>3700820354.8392715</v>
      </c>
      <c r="P68" s="33">
        <f t="shared" ca="1" si="17"/>
        <v>3534156869.4233751</v>
      </c>
      <c r="Q68" s="33">
        <f t="shared" ca="1" si="18"/>
        <v>103801712.7177303</v>
      </c>
      <c r="R68" s="20">
        <f t="shared" ca="1" si="19"/>
        <v>-1.1308843792963832E-2</v>
      </c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</row>
    <row r="69" spans="1:35" x14ac:dyDescent="0.2">
      <c r="A69" s="89">
        <v>39429.5</v>
      </c>
      <c r="B69" s="89">
        <v>1.1019531390047632E-2</v>
      </c>
      <c r="C69" s="89">
        <v>0.1</v>
      </c>
      <c r="D69" s="91">
        <f t="shared" si="5"/>
        <v>3.9429500000000002</v>
      </c>
      <c r="E69" s="91">
        <f t="shared" si="6"/>
        <v>1.1019531390047632E-2</v>
      </c>
      <c r="F69" s="33">
        <f t="shared" si="7"/>
        <v>0.39429500000000006</v>
      </c>
      <c r="G69" s="33">
        <f t="shared" si="8"/>
        <v>1.1019531390047633E-3</v>
      </c>
      <c r="H69" s="33">
        <f t="shared" si="9"/>
        <v>1.5546854702500004</v>
      </c>
      <c r="I69" s="33">
        <f t="shared" si="10"/>
        <v>6.1300470749222393</v>
      </c>
      <c r="J69" s="33">
        <f t="shared" si="11"/>
        <v>24.170469114064645</v>
      </c>
      <c r="K69" s="33">
        <f t="shared" si="12"/>
        <v>4.3449461294388318E-3</v>
      </c>
      <c r="L69" s="33">
        <f t="shared" si="13"/>
        <v>1.7131905341070841E-2</v>
      </c>
      <c r="M69" s="33">
        <f t="shared" ca="1" si="14"/>
        <v>1.2723617527791165E-3</v>
      </c>
      <c r="N69" s="33">
        <f t="shared" ca="1" si="15"/>
        <v>9.5007315937689256E-6</v>
      </c>
      <c r="O69" s="92">
        <f t="shared" ca="1" si="16"/>
        <v>2552609829.9248385</v>
      </c>
      <c r="P69" s="33">
        <f t="shared" ca="1" si="17"/>
        <v>3894320805.2115641</v>
      </c>
      <c r="Q69" s="33">
        <f t="shared" ca="1" si="18"/>
        <v>107924898.54412381</v>
      </c>
      <c r="R69" s="20">
        <f t="shared" ca="1" si="19"/>
        <v>9.7471696372685157E-3</v>
      </c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</row>
    <row r="70" spans="1:35" x14ac:dyDescent="0.2">
      <c r="A70" s="89">
        <v>39429.5</v>
      </c>
      <c r="B70" s="89">
        <v>2.0019531388243195E-2</v>
      </c>
      <c r="C70" s="89">
        <v>0.1</v>
      </c>
      <c r="D70" s="91">
        <f t="shared" si="5"/>
        <v>3.9429500000000002</v>
      </c>
      <c r="E70" s="91">
        <f t="shared" si="6"/>
        <v>2.0019531388243195E-2</v>
      </c>
      <c r="F70" s="33">
        <f t="shared" si="7"/>
        <v>0.39429500000000006</v>
      </c>
      <c r="G70" s="33">
        <f t="shared" si="8"/>
        <v>2.0019531388243196E-3</v>
      </c>
      <c r="H70" s="33">
        <f t="shared" si="9"/>
        <v>1.5546854702500004</v>
      </c>
      <c r="I70" s="33">
        <f t="shared" si="10"/>
        <v>6.1300470749222393</v>
      </c>
      <c r="J70" s="33">
        <f t="shared" si="11"/>
        <v>24.170469114064645</v>
      </c>
      <c r="K70" s="33">
        <f t="shared" si="12"/>
        <v>7.8936011287273518E-3</v>
      </c>
      <c r="L70" s="33">
        <f t="shared" si="13"/>
        <v>3.1124074570515511E-2</v>
      </c>
      <c r="M70" s="33">
        <f t="shared" ca="1" si="14"/>
        <v>1.2723617527791165E-3</v>
      </c>
      <c r="N70" s="33">
        <f t="shared" ca="1" si="15"/>
        <v>3.5145636934086633E-5</v>
      </c>
      <c r="O70" s="92">
        <f t="shared" ca="1" si="16"/>
        <v>2552609829.9248385</v>
      </c>
      <c r="P70" s="33">
        <f t="shared" ca="1" si="17"/>
        <v>3894320805.2115641</v>
      </c>
      <c r="Q70" s="33">
        <f t="shared" ca="1" si="18"/>
        <v>107924898.54412381</v>
      </c>
      <c r="R70" s="20">
        <f t="shared" ca="1" si="19"/>
        <v>1.8747169635464078E-2</v>
      </c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</row>
    <row r="71" spans="1:35" x14ac:dyDescent="0.2">
      <c r="A71" s="89">
        <v>39709.5</v>
      </c>
      <c r="B71" s="89">
        <v>2.3941188243043143E-2</v>
      </c>
      <c r="C71" s="89">
        <v>0.1</v>
      </c>
      <c r="D71" s="91">
        <f t="shared" si="5"/>
        <v>3.9709500000000002</v>
      </c>
      <c r="E71" s="91">
        <f t="shared" si="6"/>
        <v>2.3941188243043143E-2</v>
      </c>
      <c r="F71" s="33">
        <f t="shared" si="7"/>
        <v>0.39709500000000003</v>
      </c>
      <c r="G71" s="33">
        <f t="shared" si="8"/>
        <v>2.3941188243043147E-3</v>
      </c>
      <c r="H71" s="33">
        <f t="shared" si="9"/>
        <v>1.5768443902500002</v>
      </c>
      <c r="I71" s="33">
        <f t="shared" si="10"/>
        <v>6.2615702314632387</v>
      </c>
      <c r="J71" s="33">
        <f t="shared" si="11"/>
        <v>24.864382310628947</v>
      </c>
      <c r="K71" s="33">
        <f t="shared" si="12"/>
        <v>9.5069261453712191E-3</v>
      </c>
      <c r="L71" s="33">
        <f t="shared" si="13"/>
        <v>3.7751528376961843E-2</v>
      </c>
      <c r="M71" s="33">
        <f t="shared" ca="1" si="14"/>
        <v>1.7300757877996426E-3</v>
      </c>
      <c r="N71" s="33">
        <f t="shared" ca="1" si="15"/>
        <v>4.9333351649947297E-5</v>
      </c>
      <c r="O71" s="92">
        <f t="shared" ca="1" si="16"/>
        <v>2266832681.7995653</v>
      </c>
      <c r="P71" s="33">
        <f t="shared" ca="1" si="17"/>
        <v>3994759675.4715614</v>
      </c>
      <c r="Q71" s="33">
        <f t="shared" ca="1" si="18"/>
        <v>108990592.44222312</v>
      </c>
      <c r="R71" s="20">
        <f t="shared" ca="1" si="19"/>
        <v>2.2211112455243501E-2</v>
      </c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</row>
    <row r="72" spans="1:35" x14ac:dyDescent="0.2">
      <c r="A72" s="89">
        <v>40743</v>
      </c>
      <c r="B72" s="89">
        <v>-4.0853339065506589E-2</v>
      </c>
      <c r="C72" s="89">
        <v>0.1</v>
      </c>
      <c r="D72" s="91">
        <f t="shared" si="5"/>
        <v>4.0743</v>
      </c>
      <c r="E72" s="91">
        <f t="shared" si="6"/>
        <v>-4.0853339065506589E-2</v>
      </c>
      <c r="F72" s="33">
        <f t="shared" si="7"/>
        <v>0.40743000000000001</v>
      </c>
      <c r="G72" s="33">
        <f t="shared" si="8"/>
        <v>-4.0853339065506592E-3</v>
      </c>
      <c r="H72" s="33">
        <f t="shared" si="9"/>
        <v>1.659992049</v>
      </c>
      <c r="I72" s="33">
        <f t="shared" si="10"/>
        <v>6.7633056052407001</v>
      </c>
      <c r="J72" s="33">
        <f t="shared" si="11"/>
        <v>27.555736027432186</v>
      </c>
      <c r="K72" s="33">
        <f t="shared" si="12"/>
        <v>-1.6644875935459352E-2</v>
      </c>
      <c r="L72" s="33">
        <f t="shared" si="13"/>
        <v>-6.7816218023842037E-2</v>
      </c>
      <c r="M72" s="33">
        <f t="shared" ca="1" si="14"/>
        <v>3.3249305788676797E-3</v>
      </c>
      <c r="N72" s="33">
        <f t="shared" ca="1" si="15"/>
        <v>1.9517195087710411E-4</v>
      </c>
      <c r="O72" s="92">
        <f t="shared" ca="1" si="16"/>
        <v>1389744364.901119</v>
      </c>
      <c r="P72" s="33">
        <f t="shared" ca="1" si="17"/>
        <v>4342580865.1308641</v>
      </c>
      <c r="Q72" s="33">
        <f t="shared" ca="1" si="18"/>
        <v>112345847.95982879</v>
      </c>
      <c r="R72" s="20">
        <f t="shared" ca="1" si="19"/>
        <v>-4.4178269644374268E-2</v>
      </c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</row>
    <row r="73" spans="1:35" x14ac:dyDescent="0.2">
      <c r="A73" s="89">
        <v>40776</v>
      </c>
      <c r="B73" s="89">
        <v>1.0648141927958932E-2</v>
      </c>
      <c r="C73" s="89">
        <v>0.1</v>
      </c>
      <c r="D73" s="91">
        <f t="shared" si="5"/>
        <v>4.0776000000000003</v>
      </c>
      <c r="E73" s="91">
        <f t="shared" si="6"/>
        <v>1.0648141927958932E-2</v>
      </c>
      <c r="F73" s="33">
        <f t="shared" si="7"/>
        <v>0.40776000000000007</v>
      </c>
      <c r="G73" s="33">
        <f t="shared" si="8"/>
        <v>1.0648141927958933E-3</v>
      </c>
      <c r="H73" s="33">
        <f t="shared" si="9"/>
        <v>1.6626821760000003</v>
      </c>
      <c r="I73" s="33">
        <f t="shared" si="10"/>
        <v>6.7797528408576015</v>
      </c>
      <c r="J73" s="33">
        <f t="shared" si="11"/>
        <v>27.645120183880959</v>
      </c>
      <c r="K73" s="33">
        <f t="shared" si="12"/>
        <v>4.3418863525445349E-3</v>
      </c>
      <c r="L73" s="33">
        <f t="shared" si="13"/>
        <v>1.7704475791135595E-2</v>
      </c>
      <c r="M73" s="33">
        <f t="shared" ca="1" si="14"/>
        <v>3.3734022218100818E-3</v>
      </c>
      <c r="N73" s="33">
        <f t="shared" ca="1" si="15"/>
        <v>5.2921837792218655E-6</v>
      </c>
      <c r="O73" s="92">
        <f t="shared" ca="1" si="16"/>
        <v>1366054612.0169907</v>
      </c>
      <c r="P73" s="33">
        <f t="shared" ca="1" si="17"/>
        <v>4353045806.8765736</v>
      </c>
      <c r="Q73" s="33">
        <f t="shared" ca="1" si="18"/>
        <v>112437667.53073373</v>
      </c>
      <c r="R73" s="20">
        <f t="shared" ca="1" si="19"/>
        <v>7.27473970614885E-3</v>
      </c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</row>
    <row r="74" spans="1:35" x14ac:dyDescent="0.2">
      <c r="A74" s="89">
        <v>41680.5</v>
      </c>
      <c r="B74" s="89">
        <v>2.8932798595633358E-3</v>
      </c>
      <c r="C74" s="89">
        <v>0.1</v>
      </c>
      <c r="D74" s="91">
        <f t="shared" si="5"/>
        <v>4.16805</v>
      </c>
      <c r="E74" s="91">
        <f t="shared" si="6"/>
        <v>2.8932798595633358E-3</v>
      </c>
      <c r="F74" s="33">
        <f t="shared" si="7"/>
        <v>0.41680500000000004</v>
      </c>
      <c r="G74" s="33">
        <f t="shared" si="8"/>
        <v>2.8932798595633359E-4</v>
      </c>
      <c r="H74" s="33">
        <f t="shared" si="9"/>
        <v>1.7372640802500001</v>
      </c>
      <c r="I74" s="33">
        <f t="shared" si="10"/>
        <v>7.2410035496860132</v>
      </c>
      <c r="J74" s="33">
        <f t="shared" si="11"/>
        <v>30.180864845268786</v>
      </c>
      <c r="K74" s="33">
        <f t="shared" si="12"/>
        <v>1.2059335118652962E-3</v>
      </c>
      <c r="L74" s="33">
        <f t="shared" si="13"/>
        <v>5.0263911741301476E-3</v>
      </c>
      <c r="M74" s="33">
        <f t="shared" ca="1" si="14"/>
        <v>4.6428733997765925E-3</v>
      </c>
      <c r="N74" s="33">
        <f t="shared" ca="1" si="15"/>
        <v>3.0610775559559571E-7</v>
      </c>
      <c r="O74" s="92">
        <f t="shared" ca="1" si="16"/>
        <v>810784701.66046154</v>
      </c>
      <c r="P74" s="33">
        <f t="shared" ca="1" si="17"/>
        <v>4622902441.7947264</v>
      </c>
      <c r="Q74" s="33">
        <f t="shared" ca="1" si="18"/>
        <v>114575771.83012232</v>
      </c>
      <c r="R74" s="20">
        <f t="shared" ca="1" si="19"/>
        <v>-1.7495935402132567E-3</v>
      </c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</row>
    <row r="75" spans="1:35" x14ac:dyDescent="0.2">
      <c r="A75" s="89">
        <v>41681</v>
      </c>
      <c r="B75" s="89">
        <v>6.7342113834456541E-3</v>
      </c>
      <c r="C75" s="89">
        <v>0.1</v>
      </c>
      <c r="D75" s="91">
        <f t="shared" si="5"/>
        <v>4.1680999999999999</v>
      </c>
      <c r="E75" s="91">
        <f t="shared" si="6"/>
        <v>6.7342113834456541E-3</v>
      </c>
      <c r="F75" s="33">
        <f t="shared" si="7"/>
        <v>0.41681000000000001</v>
      </c>
      <c r="G75" s="33">
        <f t="shared" si="8"/>
        <v>6.7342113834456541E-4</v>
      </c>
      <c r="H75" s="33">
        <f t="shared" si="9"/>
        <v>1.737305761</v>
      </c>
      <c r="I75" s="33">
        <f t="shared" si="10"/>
        <v>7.2412641424241002</v>
      </c>
      <c r="J75" s="33">
        <f t="shared" si="11"/>
        <v>30.182313072037893</v>
      </c>
      <c r="K75" s="33">
        <f t="shared" si="12"/>
        <v>2.806886646733983E-3</v>
      </c>
      <c r="L75" s="33">
        <f t="shared" si="13"/>
        <v>1.1699384232251914E-2</v>
      </c>
      <c r="M75" s="33">
        <f t="shared" ca="1" si="14"/>
        <v>4.6435436193607293E-3</v>
      </c>
      <c r="N75" s="33">
        <f t="shared" ca="1" si="15"/>
        <v>4.3708916997838585E-7</v>
      </c>
      <c r="O75" s="92">
        <f t="shared" ca="1" si="16"/>
        <v>810525491.71627009</v>
      </c>
      <c r="P75" s="33">
        <f t="shared" ca="1" si="17"/>
        <v>4623042197.5787058</v>
      </c>
      <c r="Q75" s="33">
        <f t="shared" ca="1" si="18"/>
        <v>114576749.68722618</v>
      </c>
      <c r="R75" s="20">
        <f t="shared" ca="1" si="19"/>
        <v>2.0906677640849247E-3</v>
      </c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</row>
    <row r="76" spans="1:35" x14ac:dyDescent="0.2">
      <c r="A76" s="89">
        <v>41777</v>
      </c>
      <c r="B76" s="89">
        <v>3.5930651647504419E-3</v>
      </c>
      <c r="C76" s="89">
        <v>1</v>
      </c>
      <c r="D76" s="91">
        <f t="shared" si="5"/>
        <v>4.1776999999999997</v>
      </c>
      <c r="E76" s="91">
        <f t="shared" si="6"/>
        <v>3.5930651647504419E-3</v>
      </c>
      <c r="F76" s="33">
        <f t="shared" si="7"/>
        <v>4.1776999999999997</v>
      </c>
      <c r="G76" s="33">
        <f t="shared" si="8"/>
        <v>3.5930651647504419E-3</v>
      </c>
      <c r="H76" s="33">
        <f t="shared" si="9"/>
        <v>17.453177289999999</v>
      </c>
      <c r="I76" s="33">
        <f t="shared" si="10"/>
        <v>72.914138764432991</v>
      </c>
      <c r="J76" s="33">
        <f t="shared" si="11"/>
        <v>304.61339751617169</v>
      </c>
      <c r="K76" s="33">
        <f t="shared" si="12"/>
        <v>1.501074833877792E-2</v>
      </c>
      <c r="L76" s="33">
        <f t="shared" si="13"/>
        <v>6.2710403334912512E-2</v>
      </c>
      <c r="M76" s="33">
        <f t="shared" ca="1" si="14"/>
        <v>4.771580198141348E-3</v>
      </c>
      <c r="N76" s="33">
        <f t="shared" ca="1" si="15"/>
        <v>1.3888976839283686E-6</v>
      </c>
      <c r="O76" s="92">
        <f t="shared" ca="1" si="16"/>
        <v>76168198845.685638</v>
      </c>
      <c r="P76" s="33">
        <f t="shared" ca="1" si="17"/>
        <v>464967498503.18799</v>
      </c>
      <c r="Q76" s="33">
        <f t="shared" ca="1" si="18"/>
        <v>11476028018.4186</v>
      </c>
      <c r="R76" s="20">
        <f t="shared" ca="1" si="19"/>
        <v>-1.1785150333909061E-3</v>
      </c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</row>
    <row r="77" spans="1:35" x14ac:dyDescent="0.2">
      <c r="A77" s="89">
        <v>41777</v>
      </c>
      <c r="B77" s="89">
        <v>5.5930651651578955E-3</v>
      </c>
      <c r="C77" s="89">
        <v>1</v>
      </c>
      <c r="D77" s="91">
        <f t="shared" si="5"/>
        <v>4.1776999999999997</v>
      </c>
      <c r="E77" s="91">
        <f t="shared" si="6"/>
        <v>5.5930651651578955E-3</v>
      </c>
      <c r="F77" s="33">
        <f t="shared" si="7"/>
        <v>4.1776999999999997</v>
      </c>
      <c r="G77" s="33">
        <f t="shared" si="8"/>
        <v>5.5930651651578955E-3</v>
      </c>
      <c r="H77" s="33">
        <f t="shared" si="9"/>
        <v>17.453177289999999</v>
      </c>
      <c r="I77" s="33">
        <f t="shared" si="10"/>
        <v>72.914138764432991</v>
      </c>
      <c r="J77" s="33">
        <f t="shared" si="11"/>
        <v>304.61339751617169</v>
      </c>
      <c r="K77" s="33">
        <f t="shared" si="12"/>
        <v>2.336614834048014E-2</v>
      </c>
      <c r="L77" s="33">
        <f t="shared" si="13"/>
        <v>9.7616757922023872E-2</v>
      </c>
      <c r="M77" s="33">
        <f t="shared" ca="1" si="14"/>
        <v>4.771580198141348E-3</v>
      </c>
      <c r="N77" s="33">
        <f t="shared" ca="1" si="15"/>
        <v>6.7483755103417813E-7</v>
      </c>
      <c r="O77" s="92">
        <f t="shared" ca="1" si="16"/>
        <v>76168198845.685638</v>
      </c>
      <c r="P77" s="33">
        <f t="shared" ca="1" si="17"/>
        <v>464967498503.18799</v>
      </c>
      <c r="Q77" s="33">
        <f t="shared" ca="1" si="18"/>
        <v>11476028018.4186</v>
      </c>
      <c r="R77" s="20">
        <f t="shared" ca="1" si="19"/>
        <v>8.214849670165475E-4</v>
      </c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</row>
    <row r="78" spans="1:35" x14ac:dyDescent="0.2">
      <c r="A78" s="89">
        <v>41829.5</v>
      </c>
      <c r="B78" s="89">
        <v>-1.5509124175878242E-2</v>
      </c>
      <c r="C78" s="89">
        <v>0.1</v>
      </c>
      <c r="D78" s="91">
        <f t="shared" si="5"/>
        <v>4.1829499999999999</v>
      </c>
      <c r="E78" s="91">
        <f t="shared" si="6"/>
        <v>-1.5509124175878242E-2</v>
      </c>
      <c r="F78" s="33">
        <f t="shared" si="7"/>
        <v>0.41829500000000003</v>
      </c>
      <c r="G78" s="33">
        <f t="shared" si="8"/>
        <v>-1.5509124175878243E-3</v>
      </c>
      <c r="H78" s="33">
        <f t="shared" si="9"/>
        <v>1.7497070702500002</v>
      </c>
      <c r="I78" s="33">
        <f t="shared" si="10"/>
        <v>7.3189371895022379</v>
      </c>
      <c r="J78" s="33">
        <f t="shared" si="11"/>
        <v>30.614748316828386</v>
      </c>
      <c r="K78" s="33">
        <f t="shared" si="12"/>
        <v>-6.4873890971489899E-3</v>
      </c>
      <c r="L78" s="33">
        <f t="shared" si="13"/>
        <v>-2.7136424223919368E-2</v>
      </c>
      <c r="M78" s="33">
        <f t="shared" ca="1" si="14"/>
        <v>4.8410569040454599E-3</v>
      </c>
      <c r="N78" s="33">
        <f t="shared" ca="1" si="15"/>
        <v>4.1412986998568463E-5</v>
      </c>
      <c r="O78" s="92">
        <f t="shared" ca="1" si="16"/>
        <v>735742514.59695148</v>
      </c>
      <c r="P78" s="33">
        <f t="shared" ca="1" si="17"/>
        <v>4664070311.071125</v>
      </c>
      <c r="Q78" s="33">
        <f t="shared" ca="1" si="18"/>
        <v>114857094.19109696</v>
      </c>
      <c r="R78" s="20">
        <f t="shared" ca="1" si="19"/>
        <v>-2.0350181079923702E-2</v>
      </c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</row>
    <row r="79" spans="1:35" x14ac:dyDescent="0.2">
      <c r="A79" s="89">
        <v>41835.5</v>
      </c>
      <c r="B79" s="89">
        <v>-1.3417945818218868E-2</v>
      </c>
      <c r="C79" s="89">
        <v>0.1</v>
      </c>
      <c r="D79" s="91">
        <f t="shared" si="5"/>
        <v>4.1835500000000003</v>
      </c>
      <c r="E79" s="91">
        <f t="shared" si="6"/>
        <v>-1.3417945818218868E-2</v>
      </c>
      <c r="F79" s="33">
        <f t="shared" si="7"/>
        <v>0.41835500000000003</v>
      </c>
      <c r="G79" s="33">
        <f t="shared" si="8"/>
        <v>-1.341794581821887E-3</v>
      </c>
      <c r="H79" s="33">
        <f t="shared" si="9"/>
        <v>1.7502090602500002</v>
      </c>
      <c r="I79" s="33">
        <f t="shared" si="10"/>
        <v>7.3220871140088892</v>
      </c>
      <c r="J79" s="33">
        <f t="shared" si="11"/>
        <v>30.63231754581189</v>
      </c>
      <c r="K79" s="33">
        <f t="shared" si="12"/>
        <v>-5.613464722780956E-3</v>
      </c>
      <c r="L79" s="33">
        <f t="shared" si="13"/>
        <v>-2.3484210340990269E-2</v>
      </c>
      <c r="M79" s="33">
        <f t="shared" ca="1" si="14"/>
        <v>4.8489726388309812E-3</v>
      </c>
      <c r="N79" s="33">
        <f t="shared" ca="1" si="15"/>
        <v>3.3368030991650845E-5</v>
      </c>
      <c r="O79" s="92">
        <f t="shared" ca="1" si="16"/>
        <v>732812450.67831242</v>
      </c>
      <c r="P79" s="33">
        <f t="shared" ca="1" si="17"/>
        <v>4665707819.4648428</v>
      </c>
      <c r="Q79" s="33">
        <f t="shared" ca="1" si="18"/>
        <v>114867998.42732362</v>
      </c>
      <c r="R79" s="20">
        <f t="shared" ca="1" si="19"/>
        <v>-1.8266918457049849E-2</v>
      </c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</row>
    <row r="80" spans="1:35" x14ac:dyDescent="0.2">
      <c r="A80" s="89">
        <v>41835.5</v>
      </c>
      <c r="B80" s="89">
        <v>-3.4179458161816001E-3</v>
      </c>
      <c r="C80" s="89">
        <v>0.1</v>
      </c>
      <c r="D80" s="91">
        <f t="shared" si="5"/>
        <v>4.1835500000000003</v>
      </c>
      <c r="E80" s="91">
        <f t="shared" si="6"/>
        <v>-3.4179458161816001E-3</v>
      </c>
      <c r="F80" s="33">
        <f t="shared" si="7"/>
        <v>0.41835500000000003</v>
      </c>
      <c r="G80" s="33">
        <f t="shared" si="8"/>
        <v>-3.4179458161816002E-4</v>
      </c>
      <c r="H80" s="33">
        <f t="shared" si="9"/>
        <v>1.7502090602500002</v>
      </c>
      <c r="I80" s="33">
        <f t="shared" si="10"/>
        <v>7.3220871140088892</v>
      </c>
      <c r="J80" s="33">
        <f t="shared" si="11"/>
        <v>30.63231754581189</v>
      </c>
      <c r="K80" s="33">
        <f t="shared" si="12"/>
        <v>-1.4299147219286534E-3</v>
      </c>
      <c r="L80" s="33">
        <f t="shared" si="13"/>
        <v>-5.9821197349246178E-3</v>
      </c>
      <c r="M80" s="33">
        <f t="shared" ca="1" si="14"/>
        <v>4.8489726388309812E-3</v>
      </c>
      <c r="N80" s="33">
        <f t="shared" ca="1" si="15"/>
        <v>6.8341940741827609E-6</v>
      </c>
      <c r="O80" s="92">
        <f t="shared" ca="1" si="16"/>
        <v>732812450.67831242</v>
      </c>
      <c r="P80" s="33">
        <f t="shared" ca="1" si="17"/>
        <v>4665707819.4648428</v>
      </c>
      <c r="Q80" s="33">
        <f t="shared" ca="1" si="18"/>
        <v>114867998.42732362</v>
      </c>
      <c r="R80" s="20">
        <f t="shared" ca="1" si="19"/>
        <v>-8.2669184550125813E-3</v>
      </c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</row>
    <row r="81" spans="1:35" x14ac:dyDescent="0.2">
      <c r="A81" s="89">
        <v>41835.5</v>
      </c>
      <c r="B81" s="89">
        <v>6.582054185855668E-3</v>
      </c>
      <c r="C81" s="89">
        <v>0.1</v>
      </c>
      <c r="D81" s="91">
        <f t="shared" si="5"/>
        <v>4.1835500000000003</v>
      </c>
      <c r="E81" s="91">
        <f t="shared" si="6"/>
        <v>6.582054185855668E-3</v>
      </c>
      <c r="F81" s="33">
        <f t="shared" si="7"/>
        <v>0.41835500000000003</v>
      </c>
      <c r="G81" s="33">
        <f t="shared" si="8"/>
        <v>6.5820541858556685E-4</v>
      </c>
      <c r="H81" s="33">
        <f t="shared" si="9"/>
        <v>1.7502090602500002</v>
      </c>
      <c r="I81" s="33">
        <f t="shared" si="10"/>
        <v>7.3220871140088892</v>
      </c>
      <c r="J81" s="33">
        <f t="shared" si="11"/>
        <v>30.63231754581189</v>
      </c>
      <c r="K81" s="33">
        <f t="shared" si="12"/>
        <v>2.7536352789236484E-3</v>
      </c>
      <c r="L81" s="33">
        <f t="shared" si="13"/>
        <v>1.151997087114103E-2</v>
      </c>
      <c r="M81" s="33">
        <f t="shared" ca="1" si="14"/>
        <v>4.8489726388309812E-3</v>
      </c>
      <c r="N81" s="33">
        <f t="shared" ca="1" si="15"/>
        <v>3.0035716486374825E-7</v>
      </c>
      <c r="O81" s="92">
        <f t="shared" ca="1" si="16"/>
        <v>732812450.67831242</v>
      </c>
      <c r="P81" s="33">
        <f t="shared" ca="1" si="17"/>
        <v>4665707819.4648428</v>
      </c>
      <c r="Q81" s="33">
        <f t="shared" ca="1" si="18"/>
        <v>114867998.42732362</v>
      </c>
      <c r="R81" s="20">
        <f t="shared" ca="1" si="19"/>
        <v>1.7330815470246869E-3</v>
      </c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</row>
    <row r="82" spans="1:35" x14ac:dyDescent="0.2">
      <c r="A82" s="89">
        <v>42554.5</v>
      </c>
      <c r="B82" s="89">
        <v>2.8415944616426714E-3</v>
      </c>
      <c r="C82" s="89">
        <v>0.1</v>
      </c>
      <c r="D82" s="91">
        <f t="shared" si="5"/>
        <v>4.2554499999999997</v>
      </c>
      <c r="E82" s="91">
        <f t="shared" si="6"/>
        <v>2.8415944616426714E-3</v>
      </c>
      <c r="F82" s="33">
        <f t="shared" si="7"/>
        <v>0.42554500000000001</v>
      </c>
      <c r="G82" s="33">
        <f t="shared" si="8"/>
        <v>2.8415944616426713E-4</v>
      </c>
      <c r="H82" s="33">
        <f t="shared" si="9"/>
        <v>1.8108854702499999</v>
      </c>
      <c r="I82" s="33">
        <f t="shared" si="10"/>
        <v>7.7061325743753617</v>
      </c>
      <c r="J82" s="33">
        <f t="shared" si="11"/>
        <v>32.793061863625631</v>
      </c>
      <c r="K82" s="33">
        <f t="shared" si="12"/>
        <v>1.2092263151797305E-3</v>
      </c>
      <c r="L82" s="33">
        <f t="shared" si="13"/>
        <v>5.1458021229315839E-3</v>
      </c>
      <c r="M82" s="33">
        <f t="shared" ca="1" si="14"/>
        <v>5.7612153766838925E-3</v>
      </c>
      <c r="N82" s="33">
        <f t="shared" ca="1" si="15"/>
        <v>8.5241862875461382E-7</v>
      </c>
      <c r="O82" s="92">
        <f t="shared" ca="1" si="16"/>
        <v>430634533.90963739</v>
      </c>
      <c r="P82" s="33">
        <f t="shared" ca="1" si="17"/>
        <v>4850245274.0832405</v>
      </c>
      <c r="Q82" s="33">
        <f t="shared" ca="1" si="18"/>
        <v>115935381.12740873</v>
      </c>
      <c r="R82" s="20">
        <f t="shared" ca="1" si="19"/>
        <v>-2.9196209150412211E-3</v>
      </c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</row>
    <row r="83" spans="1:35" x14ac:dyDescent="0.2">
      <c r="A83" s="89">
        <v>42560.5</v>
      </c>
      <c r="B83" s="89">
        <v>5.9327728085918352E-3</v>
      </c>
      <c r="C83" s="89">
        <v>0.1</v>
      </c>
      <c r="D83" s="91">
        <f t="shared" si="5"/>
        <v>4.2560500000000001</v>
      </c>
      <c r="E83" s="91">
        <f t="shared" si="6"/>
        <v>5.9327728085918352E-3</v>
      </c>
      <c r="F83" s="33">
        <f t="shared" si="7"/>
        <v>0.42560500000000001</v>
      </c>
      <c r="G83" s="33">
        <f t="shared" si="8"/>
        <v>5.9327728085918359E-4</v>
      </c>
      <c r="H83" s="33">
        <f t="shared" si="9"/>
        <v>1.8113961602500002</v>
      </c>
      <c r="I83" s="33">
        <f t="shared" si="10"/>
        <v>7.7093926278320133</v>
      </c>
      <c r="J83" s="33">
        <f t="shared" si="11"/>
        <v>32.811560493684439</v>
      </c>
      <c r="K83" s="33">
        <f t="shared" si="12"/>
        <v>2.5250177712007283E-3</v>
      </c>
      <c r="L83" s="33">
        <f t="shared" si="13"/>
        <v>1.074660188511886E-2</v>
      </c>
      <c r="M83" s="33">
        <f t="shared" ca="1" si="14"/>
        <v>5.7685248336288575E-3</v>
      </c>
      <c r="N83" s="33">
        <f t="shared" ca="1" si="15"/>
        <v>2.6977397279438954E-9</v>
      </c>
      <c r="O83" s="92">
        <f t="shared" ca="1" si="16"/>
        <v>428504136.19787216</v>
      </c>
      <c r="P83" s="33">
        <f t="shared" ca="1" si="17"/>
        <v>4851685424.9117289</v>
      </c>
      <c r="Q83" s="33">
        <f t="shared" ca="1" si="18"/>
        <v>115942281.83546068</v>
      </c>
      <c r="R83" s="20">
        <f t="shared" ca="1" si="19"/>
        <v>1.6424797496297772E-4</v>
      </c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</row>
    <row r="84" spans="1:35" x14ac:dyDescent="0.2">
      <c r="A84" s="89">
        <v>42752.5</v>
      </c>
      <c r="B84" s="89">
        <v>-1.4951962657505646E-4</v>
      </c>
      <c r="C84" s="89">
        <v>0.1</v>
      </c>
      <c r="D84" s="91">
        <f t="shared" si="5"/>
        <v>4.2752499999999998</v>
      </c>
      <c r="E84" s="91">
        <f t="shared" si="6"/>
        <v>-1.4951962657505646E-4</v>
      </c>
      <c r="F84" s="33">
        <f t="shared" si="7"/>
        <v>0.42752499999999999</v>
      </c>
      <c r="G84" s="33">
        <f t="shared" si="8"/>
        <v>-1.4951962657505647E-5</v>
      </c>
      <c r="H84" s="33">
        <f t="shared" si="9"/>
        <v>1.82777625625</v>
      </c>
      <c r="I84" s="33">
        <f t="shared" si="10"/>
        <v>7.8142004395328115</v>
      </c>
      <c r="J84" s="33">
        <f t="shared" si="11"/>
        <v>33.407660429112653</v>
      </c>
      <c r="K84" s="33">
        <f t="shared" si="12"/>
        <v>-6.3923378351501013E-5</v>
      </c>
      <c r="L84" s="33">
        <f t="shared" si="13"/>
        <v>-2.7328842329725467E-4</v>
      </c>
      <c r="M84" s="33">
        <f t="shared" ca="1" si="14"/>
        <v>5.9997782307665282E-3</v>
      </c>
      <c r="N84" s="33">
        <f t="shared" ca="1" si="15"/>
        <v>3.7813864138305807E-6</v>
      </c>
      <c r="O84" s="92">
        <f t="shared" ca="1" si="16"/>
        <v>363565623.41283584</v>
      </c>
      <c r="P84" s="33">
        <f t="shared" ca="1" si="17"/>
        <v>4896874636.8626575</v>
      </c>
      <c r="Q84" s="33">
        <f t="shared" ca="1" si="18"/>
        <v>116145479.71584077</v>
      </c>
      <c r="R84" s="20">
        <f t="shared" ca="1" si="19"/>
        <v>-6.1492978573415846E-3</v>
      </c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</row>
    <row r="85" spans="1:35" x14ac:dyDescent="0.2">
      <c r="A85" s="89">
        <v>42752.5</v>
      </c>
      <c r="B85" s="89">
        <v>5.8504803746473044E-3</v>
      </c>
      <c r="C85" s="89">
        <v>0.1</v>
      </c>
      <c r="D85" s="91">
        <f t="shared" ref="D85:D148" si="20">A85/A$18</f>
        <v>4.2752499999999998</v>
      </c>
      <c r="E85" s="91">
        <f t="shared" ref="E85:E148" si="21">B85/B$18</f>
        <v>5.8504803746473044E-3</v>
      </c>
      <c r="F85" s="33">
        <f t="shared" ref="F85:F148" si="22">$C85*D85</f>
        <v>0.42752499999999999</v>
      </c>
      <c r="G85" s="33">
        <f t="shared" ref="G85:G148" si="23">$C85*E85</f>
        <v>5.8504803746473044E-4</v>
      </c>
      <c r="H85" s="33">
        <f t="shared" ref="H85:H148" si="24">C85*D85*D85</f>
        <v>1.82777625625</v>
      </c>
      <c r="I85" s="33">
        <f t="shared" ref="I85:I148" si="25">C85*D85*D85*D85</f>
        <v>7.8142004395328115</v>
      </c>
      <c r="J85" s="33">
        <f t="shared" ref="J85:J148" si="26">C85*D85*D85*D85*D85</f>
        <v>33.407660429112653</v>
      </c>
      <c r="K85" s="33">
        <f t="shared" ref="K85:K148" si="27">C85*E85*D85</f>
        <v>2.5012266221710886E-3</v>
      </c>
      <c r="L85" s="33">
        <f t="shared" ref="L85:L148" si="28">C85*E85*D85*D85</f>
        <v>1.0693369116436946E-2</v>
      </c>
      <c r="M85" s="33">
        <f t="shared" ref="M85:M148" ca="1" si="29">+E$4+E$5*D85+E$6*D85^2</f>
        <v>5.9997782307665282E-3</v>
      </c>
      <c r="N85" s="33">
        <f t="shared" ref="N85:N148" ca="1" si="30">C85*(M85-E85)^2</f>
        <v>2.2289849841796437E-9</v>
      </c>
      <c r="O85" s="92">
        <f t="shared" ref="O85:O148" ca="1" si="31">(C85*O$1-O$2*F85+O$3*H85)^2</f>
        <v>363565623.41283584</v>
      </c>
      <c r="P85" s="33">
        <f t="shared" ref="P85:P148" ca="1" si="32">(-C85*O$2+O$4*F85-O$5*H85)^2</f>
        <v>4896874636.8626575</v>
      </c>
      <c r="Q85" s="33">
        <f t="shared" ref="Q85:Q148" ca="1" si="33">+(C85*O$3-F85*O$5+H85*O$6)^2</f>
        <v>116145479.71584077</v>
      </c>
      <c r="R85" s="20">
        <f t="shared" ref="R85:R148" ca="1" si="34">+E85-M85</f>
        <v>-1.4929785611922375E-4</v>
      </c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</row>
    <row r="86" spans="1:35" x14ac:dyDescent="0.2">
      <c r="A86" s="89">
        <v>42755.5</v>
      </c>
      <c r="B86" s="89">
        <v>-2.1039304483565502E-3</v>
      </c>
      <c r="C86" s="89">
        <v>0.1</v>
      </c>
      <c r="D86" s="91">
        <f t="shared" si="20"/>
        <v>4.27555</v>
      </c>
      <c r="E86" s="91">
        <f t="shared" si="21"/>
        <v>-2.1039304483565502E-3</v>
      </c>
      <c r="F86" s="33">
        <f t="shared" si="22"/>
        <v>0.42755500000000002</v>
      </c>
      <c r="G86" s="33">
        <f t="shared" si="23"/>
        <v>-2.1039304483565503E-4</v>
      </c>
      <c r="H86" s="33">
        <f t="shared" si="24"/>
        <v>1.82803278025</v>
      </c>
      <c r="I86" s="33">
        <f t="shared" si="25"/>
        <v>7.8158455535978879</v>
      </c>
      <c r="J86" s="33">
        <f t="shared" si="26"/>
        <v>33.417038456685447</v>
      </c>
      <c r="K86" s="33">
        <f t="shared" si="27"/>
        <v>-8.9954598284708483E-4</v>
      </c>
      <c r="L86" s="33">
        <f t="shared" si="28"/>
        <v>-3.8460538269618535E-3</v>
      </c>
      <c r="M86" s="33">
        <f t="shared" ca="1" si="29"/>
        <v>6.0033507981386014E-3</v>
      </c>
      <c r="N86" s="33">
        <f t="shared" ca="1" si="30"/>
        <v>6.5728009209771981E-6</v>
      </c>
      <c r="O86" s="92">
        <f t="shared" ca="1" si="31"/>
        <v>362600114.00586349</v>
      </c>
      <c r="P86" s="33">
        <f t="shared" ca="1" si="32"/>
        <v>4897566861.2073612</v>
      </c>
      <c r="Q86" s="33">
        <f t="shared" ca="1" si="33"/>
        <v>116148383.21794879</v>
      </c>
      <c r="R86" s="20">
        <f t="shared" ca="1" si="34"/>
        <v>-8.1072812464951516E-3</v>
      </c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</row>
    <row r="87" spans="1:35" x14ac:dyDescent="0.2">
      <c r="A87" s="89">
        <v>42770</v>
      </c>
      <c r="B87" s="89">
        <v>1.3283083921123762E-2</v>
      </c>
      <c r="C87" s="89">
        <v>0.1</v>
      </c>
      <c r="D87" s="91">
        <f t="shared" si="20"/>
        <v>4.2770000000000001</v>
      </c>
      <c r="E87" s="91">
        <f t="shared" si="21"/>
        <v>1.3283083921123762E-2</v>
      </c>
      <c r="F87" s="33">
        <f t="shared" si="22"/>
        <v>0.42770000000000002</v>
      </c>
      <c r="G87" s="33">
        <f t="shared" si="23"/>
        <v>1.3283083921123763E-3</v>
      </c>
      <c r="H87" s="33">
        <f t="shared" si="24"/>
        <v>1.8292729000000001</v>
      </c>
      <c r="I87" s="33">
        <f t="shared" si="25"/>
        <v>7.8238001933000003</v>
      </c>
      <c r="J87" s="33">
        <f t="shared" si="26"/>
        <v>33.4623934267441</v>
      </c>
      <c r="K87" s="33">
        <f t="shared" si="27"/>
        <v>5.6811749930646338E-3</v>
      </c>
      <c r="L87" s="33">
        <f t="shared" si="28"/>
        <v>2.4298385445337439E-2</v>
      </c>
      <c r="M87" s="33">
        <f t="shared" ca="1" si="29"/>
        <v>6.0206005239997751E-3</v>
      </c>
      <c r="N87" s="33">
        <f t="shared" ca="1" si="30"/>
        <v>5.274366509350156E-6</v>
      </c>
      <c r="O87" s="92">
        <f t="shared" ca="1" si="31"/>
        <v>357954530.10881793</v>
      </c>
      <c r="P87" s="33">
        <f t="shared" ca="1" si="32"/>
        <v>4900906567.9834766</v>
      </c>
      <c r="Q87" s="33">
        <f t="shared" ca="1" si="33"/>
        <v>116162298.9529904</v>
      </c>
      <c r="R87" s="20">
        <f t="shared" ca="1" si="34"/>
        <v>7.2624833971239866E-3</v>
      </c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</row>
    <row r="88" spans="1:35" x14ac:dyDescent="0.2">
      <c r="A88" s="89">
        <v>42776.5</v>
      </c>
      <c r="B88" s="89">
        <v>1.215193813550286E-3</v>
      </c>
      <c r="C88" s="89">
        <v>0.1</v>
      </c>
      <c r="D88" s="91">
        <f t="shared" si="20"/>
        <v>4.2776500000000004</v>
      </c>
      <c r="E88" s="91">
        <f t="shared" si="21"/>
        <v>1.215193813550286E-3</v>
      </c>
      <c r="F88" s="33">
        <f t="shared" si="22"/>
        <v>0.42776500000000006</v>
      </c>
      <c r="G88" s="33">
        <f t="shared" si="23"/>
        <v>1.2151938135502861E-4</v>
      </c>
      <c r="H88" s="33">
        <f t="shared" si="24"/>
        <v>1.8298289522500004</v>
      </c>
      <c r="I88" s="33">
        <f t="shared" si="25"/>
        <v>7.827367817592215</v>
      </c>
      <c r="J88" s="33">
        <f t="shared" si="26"/>
        <v>33.482739944923338</v>
      </c>
      <c r="K88" s="33">
        <f t="shared" si="27"/>
        <v>5.1981738165333817E-4</v>
      </c>
      <c r="L88" s="33">
        <f t="shared" si="28"/>
        <v>2.2235968226294021E-3</v>
      </c>
      <c r="M88" s="33">
        <f t="shared" ca="1" si="29"/>
        <v>6.0283236474403534E-3</v>
      </c>
      <c r="N88" s="33">
        <f t="shared" ca="1" si="30"/>
        <v>2.3166218797882631E-6</v>
      </c>
      <c r="O88" s="92">
        <f t="shared" ca="1" si="31"/>
        <v>355883330.71417969</v>
      </c>
      <c r="P88" s="33">
        <f t="shared" ca="1" si="32"/>
        <v>4902400424.499526</v>
      </c>
      <c r="Q88" s="33">
        <f t="shared" ca="1" si="33"/>
        <v>116168473.63507138</v>
      </c>
      <c r="R88" s="20">
        <f t="shared" ca="1" si="34"/>
        <v>-4.8131298338900674E-3</v>
      </c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</row>
    <row r="89" spans="1:35" x14ac:dyDescent="0.2">
      <c r="A89" s="89">
        <v>43983.5</v>
      </c>
      <c r="B89" s="89">
        <v>5.223907450272236E-3</v>
      </c>
      <c r="C89" s="89">
        <v>0.1</v>
      </c>
      <c r="D89" s="91">
        <f t="shared" si="20"/>
        <v>4.3983499999999998</v>
      </c>
      <c r="E89" s="91">
        <f t="shared" si="21"/>
        <v>5.223907450272236E-3</v>
      </c>
      <c r="F89" s="33">
        <f t="shared" si="22"/>
        <v>0.43983499999999998</v>
      </c>
      <c r="G89" s="33">
        <f t="shared" si="23"/>
        <v>5.2239074502722358E-4</v>
      </c>
      <c r="H89" s="33">
        <f t="shared" si="24"/>
        <v>1.9345482722499998</v>
      </c>
      <c r="I89" s="33">
        <f t="shared" si="25"/>
        <v>8.5088203932507867</v>
      </c>
      <c r="J89" s="33">
        <f t="shared" si="26"/>
        <v>37.424770176654597</v>
      </c>
      <c r="K89" s="33">
        <f t="shared" si="27"/>
        <v>2.2976573333904887E-3</v>
      </c>
      <c r="L89" s="33">
        <f t="shared" si="28"/>
        <v>1.0105901132318055E-2</v>
      </c>
      <c r="M89" s="33">
        <f t="shared" ca="1" si="29"/>
        <v>7.3603779377518497E-3</v>
      </c>
      <c r="N89" s="33">
        <f t="shared" ca="1" si="30"/>
        <v>4.5645061438713788E-7</v>
      </c>
      <c r="O89" s="92">
        <f t="shared" ca="1" si="31"/>
        <v>83459460.745703042</v>
      </c>
      <c r="P89" s="33">
        <f t="shared" ca="1" si="32"/>
        <v>5143845702.9382181</v>
      </c>
      <c r="Q89" s="33">
        <f t="shared" ca="1" si="33"/>
        <v>116632268.59512189</v>
      </c>
      <c r="R89" s="20">
        <f t="shared" ca="1" si="34"/>
        <v>-2.1364704874796137E-3</v>
      </c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</row>
    <row r="90" spans="1:35" x14ac:dyDescent="0.2">
      <c r="A90" s="89">
        <v>45986.5</v>
      </c>
      <c r="B90" s="89">
        <v>2.9956169964862056E-3</v>
      </c>
      <c r="C90" s="89">
        <v>0.1</v>
      </c>
      <c r="D90" s="91">
        <f t="shared" si="20"/>
        <v>4.5986500000000001</v>
      </c>
      <c r="E90" s="91">
        <f t="shared" si="21"/>
        <v>2.9956169964862056E-3</v>
      </c>
      <c r="F90" s="33">
        <f t="shared" si="22"/>
        <v>0.45986500000000002</v>
      </c>
      <c r="G90" s="33">
        <f t="shared" si="23"/>
        <v>2.9956169964862056E-4</v>
      </c>
      <c r="H90" s="33">
        <f t="shared" si="24"/>
        <v>2.1147581822500001</v>
      </c>
      <c r="I90" s="33">
        <f t="shared" si="25"/>
        <v>9.7250327148039641</v>
      </c>
      <c r="J90" s="33">
        <f t="shared" si="26"/>
        <v>44.72202169393325</v>
      </c>
      <c r="K90" s="33">
        <f t="shared" si="27"/>
        <v>1.377579410089129E-3</v>
      </c>
      <c r="L90" s="33">
        <f t="shared" si="28"/>
        <v>6.335005554206373E-3</v>
      </c>
      <c r="M90" s="33">
        <f t="shared" ca="1" si="29"/>
        <v>9.1228415020967457E-3</v>
      </c>
      <c r="N90" s="33">
        <f t="shared" ca="1" si="30"/>
        <v>3.7542880142154332E-6</v>
      </c>
      <c r="O90" s="92">
        <f t="shared" ca="1" si="31"/>
        <v>25361909.510043953</v>
      </c>
      <c r="P90" s="33">
        <f t="shared" ca="1" si="32"/>
        <v>5377118305.4874773</v>
      </c>
      <c r="Q90" s="33">
        <f t="shared" ca="1" si="33"/>
        <v>114408029.10977045</v>
      </c>
      <c r="R90" s="20">
        <f t="shared" ca="1" si="34"/>
        <v>-6.1272245056105401E-3</v>
      </c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</row>
    <row r="91" spans="1:35" x14ac:dyDescent="0.2">
      <c r="A91" s="89">
        <v>46057.5</v>
      </c>
      <c r="B91" s="89">
        <v>7.4078942707274109E-3</v>
      </c>
      <c r="C91" s="89">
        <v>0.1</v>
      </c>
      <c r="D91" s="91">
        <f t="shared" si="20"/>
        <v>4.6057499999999996</v>
      </c>
      <c r="E91" s="91">
        <f t="shared" si="21"/>
        <v>7.4078942707274109E-3</v>
      </c>
      <c r="F91" s="33">
        <f t="shared" si="22"/>
        <v>0.46057499999999996</v>
      </c>
      <c r="G91" s="33">
        <f t="shared" si="23"/>
        <v>7.4078942707274116E-4</v>
      </c>
      <c r="H91" s="33">
        <f t="shared" si="24"/>
        <v>2.1212933062499997</v>
      </c>
      <c r="I91" s="33">
        <f t="shared" si="25"/>
        <v>9.7701466452609349</v>
      </c>
      <c r="J91" s="33">
        <f t="shared" si="26"/>
        <v>44.998852911410545</v>
      </c>
      <c r="K91" s="33">
        <f t="shared" si="27"/>
        <v>3.4118909037402774E-3</v>
      </c>
      <c r="L91" s="33">
        <f t="shared" si="28"/>
        <v>1.5714316529901781E-2</v>
      </c>
      <c r="M91" s="33">
        <f t="shared" ca="1" si="29"/>
        <v>9.175053542594791E-3</v>
      </c>
      <c r="N91" s="33">
        <f t="shared" ca="1" si="30"/>
        <v>3.1228518921468491E-7</v>
      </c>
      <c r="O91" s="92">
        <f t="shared" ca="1" si="31"/>
        <v>30175191.917978365</v>
      </c>
      <c r="P91" s="33">
        <f t="shared" ca="1" si="32"/>
        <v>5381386392.8242331</v>
      </c>
      <c r="Q91" s="33">
        <f t="shared" ca="1" si="33"/>
        <v>114261442.54549469</v>
      </c>
      <c r="R91" s="20">
        <f t="shared" ca="1" si="34"/>
        <v>-1.7671592718673801E-3</v>
      </c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</row>
    <row r="92" spans="1:35" x14ac:dyDescent="0.2">
      <c r="A92" s="89">
        <v>46060.5</v>
      </c>
      <c r="B92" s="89">
        <v>-1.2546516554721165E-2</v>
      </c>
      <c r="C92" s="89">
        <v>0.1</v>
      </c>
      <c r="D92" s="91">
        <f t="shared" si="20"/>
        <v>4.6060499999999998</v>
      </c>
      <c r="E92" s="91">
        <f t="shared" si="21"/>
        <v>-1.2546516554721165E-2</v>
      </c>
      <c r="F92" s="33">
        <f t="shared" si="22"/>
        <v>0.46060499999999999</v>
      </c>
      <c r="G92" s="33">
        <f t="shared" si="23"/>
        <v>-1.2546516554721165E-3</v>
      </c>
      <c r="H92" s="33">
        <f t="shared" si="24"/>
        <v>2.12156966025</v>
      </c>
      <c r="I92" s="33">
        <f t="shared" si="25"/>
        <v>9.7720559335945119</v>
      </c>
      <c r="J92" s="33">
        <f t="shared" si="26"/>
        <v>45.010578232933</v>
      </c>
      <c r="K92" s="33">
        <f t="shared" si="27"/>
        <v>-5.7789882576873425E-3</v>
      </c>
      <c r="L92" s="33">
        <f t="shared" si="28"/>
        <v>-2.6618308864320782E-2</v>
      </c>
      <c r="M92" s="33">
        <f t="shared" ca="1" si="29"/>
        <v>9.1772442146131061E-3</v>
      </c>
      <c r="N92" s="33">
        <f t="shared" ca="1" si="30"/>
        <v>4.7192178196326677E-5</v>
      </c>
      <c r="O92" s="92">
        <f t="shared" ca="1" si="31"/>
        <v>30387021.532126103</v>
      </c>
      <c r="P92" s="33">
        <f t="shared" ca="1" si="32"/>
        <v>5381560598.3518124</v>
      </c>
      <c r="Q92" s="33">
        <f t="shared" ca="1" si="33"/>
        <v>114255148.11051491</v>
      </c>
      <c r="R92" s="20">
        <f t="shared" ca="1" si="34"/>
        <v>-2.1723760769334272E-2</v>
      </c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</row>
    <row r="93" spans="1:35" x14ac:dyDescent="0.2">
      <c r="A93" s="89">
        <v>46094.5</v>
      </c>
      <c r="B93" s="89">
        <v>9.6368274898850359E-3</v>
      </c>
      <c r="C93" s="89">
        <v>0.1</v>
      </c>
      <c r="D93" s="91">
        <f t="shared" si="20"/>
        <v>4.6094499999999998</v>
      </c>
      <c r="E93" s="91">
        <f t="shared" si="21"/>
        <v>9.6368274898850359E-3</v>
      </c>
      <c r="F93" s="33">
        <f t="shared" si="22"/>
        <v>0.46094499999999999</v>
      </c>
      <c r="G93" s="33">
        <f t="shared" si="23"/>
        <v>9.6368274898850359E-4</v>
      </c>
      <c r="H93" s="33">
        <f t="shared" si="24"/>
        <v>2.1247029302499998</v>
      </c>
      <c r="I93" s="33">
        <f t="shared" si="25"/>
        <v>9.7937119218408615</v>
      </c>
      <c r="J93" s="33">
        <f t="shared" si="26"/>
        <v>45.143625418129361</v>
      </c>
      <c r="K93" s="33">
        <f t="shared" si="27"/>
        <v>4.4420474473250574E-3</v>
      </c>
      <c r="L93" s="33">
        <f t="shared" si="28"/>
        <v>2.0475395606072484E-2</v>
      </c>
      <c r="M93" s="33">
        <f t="shared" ca="1" si="29"/>
        <v>9.2019841644379596E-3</v>
      </c>
      <c r="N93" s="33">
        <f t="shared" ca="1" si="30"/>
        <v>1.8908871768587191E-8</v>
      </c>
      <c r="O93" s="92">
        <f t="shared" ca="1" si="31"/>
        <v>32835113.22253751</v>
      </c>
      <c r="P93" s="33">
        <f t="shared" ca="1" si="32"/>
        <v>5383500135.3515625</v>
      </c>
      <c r="Q93" s="33">
        <f t="shared" ca="1" si="33"/>
        <v>114183241.48207574</v>
      </c>
      <c r="R93" s="20">
        <f t="shared" ca="1" si="34"/>
        <v>4.3484332544707627E-4</v>
      </c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</row>
    <row r="94" spans="1:35" x14ac:dyDescent="0.2">
      <c r="A94" s="89">
        <v>46123.5</v>
      </c>
      <c r="B94" s="89">
        <v>4.1085624252445996E-4</v>
      </c>
      <c r="C94" s="89">
        <v>0.1</v>
      </c>
      <c r="D94" s="91">
        <f t="shared" si="20"/>
        <v>4.6123500000000002</v>
      </c>
      <c r="E94" s="91">
        <f t="shared" si="21"/>
        <v>4.1085624252445996E-4</v>
      </c>
      <c r="F94" s="33">
        <f t="shared" si="22"/>
        <v>0.46123500000000006</v>
      </c>
      <c r="G94" s="33">
        <f t="shared" si="23"/>
        <v>4.1085624252445997E-5</v>
      </c>
      <c r="H94" s="33">
        <f t="shared" si="24"/>
        <v>2.1273772522500005</v>
      </c>
      <c r="I94" s="33">
        <f t="shared" si="25"/>
        <v>9.8122084694152907</v>
      </c>
      <c r="J94" s="33">
        <f t="shared" si="26"/>
        <v>45.257339733907621</v>
      </c>
      <c r="K94" s="33">
        <f t="shared" si="27"/>
        <v>1.8950127902076931E-4</v>
      </c>
      <c r="L94" s="33">
        <f t="shared" si="28"/>
        <v>8.740462242914454E-4</v>
      </c>
      <c r="M94" s="33">
        <f t="shared" ca="1" si="29"/>
        <v>9.2229585680009274E-3</v>
      </c>
      <c r="N94" s="33">
        <f t="shared" ca="1" si="30"/>
        <v>7.765314739466778E-6</v>
      </c>
      <c r="O94" s="92">
        <f t="shared" ca="1" si="31"/>
        <v>34991493.018148556</v>
      </c>
      <c r="P94" s="33">
        <f t="shared" ca="1" si="32"/>
        <v>5385103899.6056376</v>
      </c>
      <c r="Q94" s="33">
        <f t="shared" ca="1" si="33"/>
        <v>114121082.49930902</v>
      </c>
      <c r="R94" s="20">
        <f t="shared" ca="1" si="34"/>
        <v>-8.8121023254764674E-3</v>
      </c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</row>
    <row r="95" spans="1:35" x14ac:dyDescent="0.2">
      <c r="A95" s="89">
        <v>46126.5</v>
      </c>
      <c r="B95" s="89">
        <v>1.5456445413292386E-2</v>
      </c>
      <c r="C95" s="89">
        <v>0.1</v>
      </c>
      <c r="D95" s="91">
        <f t="shared" si="20"/>
        <v>4.6126500000000004</v>
      </c>
      <c r="E95" s="91">
        <f t="shared" si="21"/>
        <v>1.5456445413292386E-2</v>
      </c>
      <c r="F95" s="33">
        <f t="shared" si="22"/>
        <v>0.46126500000000004</v>
      </c>
      <c r="G95" s="33">
        <f t="shared" si="23"/>
        <v>1.5456445413292387E-3</v>
      </c>
      <c r="H95" s="33">
        <f t="shared" si="24"/>
        <v>2.1276540022500003</v>
      </c>
      <c r="I95" s="33">
        <f t="shared" si="25"/>
        <v>9.8141232334784654</v>
      </c>
      <c r="J95" s="33">
        <f t="shared" si="26"/>
        <v>45.269115532904443</v>
      </c>
      <c r="K95" s="33">
        <f t="shared" si="27"/>
        <v>7.1295172935623135E-3</v>
      </c>
      <c r="L95" s="33">
        <f t="shared" si="28"/>
        <v>3.2885967944150205E-2</v>
      </c>
      <c r="M95" s="33">
        <f t="shared" ca="1" si="29"/>
        <v>9.2251216439243888E-3</v>
      </c>
      <c r="N95" s="33">
        <f t="shared" ca="1" si="30"/>
        <v>3.8829395918690582E-6</v>
      </c>
      <c r="O95" s="92">
        <f t="shared" ca="1" si="31"/>
        <v>35218130.84937989</v>
      </c>
      <c r="P95" s="33">
        <f t="shared" ca="1" si="32"/>
        <v>5385267149.3553867</v>
      </c>
      <c r="Q95" s="33">
        <f t="shared" ca="1" si="33"/>
        <v>114114608.83971831</v>
      </c>
      <c r="R95" s="20">
        <f t="shared" ca="1" si="34"/>
        <v>6.2313237693679968E-3</v>
      </c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</row>
    <row r="96" spans="1:35" x14ac:dyDescent="0.2">
      <c r="A96" s="89">
        <v>46129.5</v>
      </c>
      <c r="B96" s="89">
        <v>3.502034604025539E-3</v>
      </c>
      <c r="C96" s="89">
        <v>0.1</v>
      </c>
      <c r="D96" s="91">
        <f t="shared" si="20"/>
        <v>4.6129499999999997</v>
      </c>
      <c r="E96" s="91">
        <f t="shared" si="21"/>
        <v>3.502034604025539E-3</v>
      </c>
      <c r="F96" s="33">
        <f t="shared" si="22"/>
        <v>0.46129500000000001</v>
      </c>
      <c r="G96" s="33">
        <f t="shared" si="23"/>
        <v>3.5020346040255391E-4</v>
      </c>
      <c r="H96" s="33">
        <f t="shared" si="24"/>
        <v>2.1279307702499999</v>
      </c>
      <c r="I96" s="33">
        <f t="shared" si="25"/>
        <v>9.8160382466247356</v>
      </c>
      <c r="J96" s="33">
        <f t="shared" si="26"/>
        <v>45.280893629767569</v>
      </c>
      <c r="K96" s="33">
        <f t="shared" si="27"/>
        <v>1.6154710526639609E-3</v>
      </c>
      <c r="L96" s="33">
        <f t="shared" si="28"/>
        <v>7.4520871923862177E-3</v>
      </c>
      <c r="M96" s="33">
        <f t="shared" ca="1" si="29"/>
        <v>9.2272834654798797E-3</v>
      </c>
      <c r="N96" s="33">
        <f t="shared" ca="1" si="30"/>
        <v>3.2778474525584225E-6</v>
      </c>
      <c r="O96" s="92">
        <f t="shared" ca="1" si="31"/>
        <v>35445434.474107899</v>
      </c>
      <c r="P96" s="33">
        <f t="shared" ca="1" si="32"/>
        <v>5385429900.8477716</v>
      </c>
      <c r="Q96" s="33">
        <f t="shared" ca="1" si="33"/>
        <v>114108127.04162577</v>
      </c>
      <c r="R96" s="20">
        <f t="shared" ca="1" si="34"/>
        <v>-5.7252488614543406E-3</v>
      </c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</row>
    <row r="97" spans="1:35" x14ac:dyDescent="0.2">
      <c r="A97" s="89">
        <v>47026.5</v>
      </c>
      <c r="B97" s="89">
        <v>1.2133199583331589E-2</v>
      </c>
      <c r="C97" s="89">
        <v>0.1</v>
      </c>
      <c r="D97" s="91">
        <f t="shared" si="20"/>
        <v>4.7026500000000002</v>
      </c>
      <c r="E97" s="91">
        <f t="shared" si="21"/>
        <v>1.2133199583331589E-2</v>
      </c>
      <c r="F97" s="33">
        <f t="shared" si="22"/>
        <v>0.47026500000000004</v>
      </c>
      <c r="G97" s="33">
        <f t="shared" si="23"/>
        <v>1.213319958333159E-3</v>
      </c>
      <c r="H97" s="33">
        <f t="shared" si="24"/>
        <v>2.2114917022500005</v>
      </c>
      <c r="I97" s="33">
        <f t="shared" si="25"/>
        <v>10.399871453585964</v>
      </c>
      <c r="J97" s="33">
        <f t="shared" si="26"/>
        <v>48.906955491206041</v>
      </c>
      <c r="K97" s="33">
        <f t="shared" si="27"/>
        <v>5.7058191020554301E-3</v>
      </c>
      <c r="L97" s="33">
        <f t="shared" si="28"/>
        <v>2.683247020028097E-2</v>
      </c>
      <c r="M97" s="33">
        <f t="shared" ca="1" si="29"/>
        <v>9.8174097081989986E-3</v>
      </c>
      <c r="N97" s="33">
        <f t="shared" ca="1" si="30"/>
        <v>5.362882745766617E-7</v>
      </c>
      <c r="O97" s="92">
        <f t="shared" ca="1" si="31"/>
        <v>130478737.14749062</v>
      </c>
      <c r="P97" s="33">
        <f t="shared" ca="1" si="32"/>
        <v>5411667022.8863373</v>
      </c>
      <c r="Q97" s="33">
        <f t="shared" ca="1" si="33"/>
        <v>111808553.6355179</v>
      </c>
      <c r="R97" s="20">
        <f t="shared" ca="1" si="34"/>
        <v>2.31578987513259E-3</v>
      </c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</row>
    <row r="98" spans="1:35" x14ac:dyDescent="0.2">
      <c r="A98" s="89">
        <v>47041</v>
      </c>
      <c r="B98" s="89">
        <v>2.0520213955023792E-2</v>
      </c>
      <c r="C98" s="89">
        <v>0.1</v>
      </c>
      <c r="D98" s="91">
        <f t="shared" si="20"/>
        <v>4.7041000000000004</v>
      </c>
      <c r="E98" s="91">
        <f t="shared" si="21"/>
        <v>2.0520213955023792E-2</v>
      </c>
      <c r="F98" s="33">
        <f t="shared" si="22"/>
        <v>0.47041000000000005</v>
      </c>
      <c r="G98" s="33">
        <f t="shared" si="23"/>
        <v>2.0520213955023793E-3</v>
      </c>
      <c r="H98" s="33">
        <f t="shared" si="24"/>
        <v>2.2128556810000006</v>
      </c>
      <c r="I98" s="33">
        <f t="shared" si="25"/>
        <v>10.409494408992105</v>
      </c>
      <c r="J98" s="33">
        <f t="shared" si="26"/>
        <v>48.967302649339764</v>
      </c>
      <c r="K98" s="33">
        <f t="shared" si="27"/>
        <v>9.652913846582744E-3</v>
      </c>
      <c r="L98" s="33">
        <f t="shared" si="28"/>
        <v>4.5408272025709892E-2</v>
      </c>
      <c r="M98" s="33">
        <f t="shared" ca="1" si="29"/>
        <v>9.8260280585369952E-3</v>
      </c>
      <c r="N98" s="33">
        <f t="shared" ca="1" si="30"/>
        <v>1.1436561198861711E-5</v>
      </c>
      <c r="O98" s="92">
        <f t="shared" ca="1" si="31"/>
        <v>132412884.83411205</v>
      </c>
      <c r="P98" s="33">
        <f t="shared" ca="1" si="32"/>
        <v>5411723097.4841404</v>
      </c>
      <c r="Q98" s="33">
        <f t="shared" ca="1" si="33"/>
        <v>111765525.63000275</v>
      </c>
      <c r="R98" s="20">
        <f t="shared" ca="1" si="34"/>
        <v>1.0694185896486796E-2</v>
      </c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</row>
    <row r="99" spans="1:35" x14ac:dyDescent="0.2">
      <c r="A99" s="89">
        <v>47041</v>
      </c>
      <c r="B99" s="89">
        <v>5.3202139606582932E-3</v>
      </c>
      <c r="C99" s="89">
        <v>1</v>
      </c>
      <c r="D99" s="91">
        <f t="shared" si="20"/>
        <v>4.7041000000000004</v>
      </c>
      <c r="E99" s="91">
        <f t="shared" si="21"/>
        <v>5.3202139606582932E-3</v>
      </c>
      <c r="F99" s="33">
        <f t="shared" si="22"/>
        <v>4.7041000000000004</v>
      </c>
      <c r="G99" s="33">
        <f t="shared" si="23"/>
        <v>5.3202139606582932E-3</v>
      </c>
      <c r="H99" s="33">
        <f t="shared" si="24"/>
        <v>22.128556810000003</v>
      </c>
      <c r="I99" s="33">
        <f t="shared" si="25"/>
        <v>104.09494408992101</v>
      </c>
      <c r="J99" s="33">
        <f t="shared" si="26"/>
        <v>489.67302649339746</v>
      </c>
      <c r="K99" s="33">
        <f t="shared" si="27"/>
        <v>2.5026818492332681E-2</v>
      </c>
      <c r="L99" s="33">
        <f t="shared" si="28"/>
        <v>0.11772865686978218</v>
      </c>
      <c r="M99" s="33">
        <f t="shared" ca="1" si="29"/>
        <v>9.8260280585369952E-3</v>
      </c>
      <c r="N99" s="33">
        <f t="shared" ca="1" si="30"/>
        <v>2.0302360684642462E-5</v>
      </c>
      <c r="O99" s="92">
        <f t="shared" ca="1" si="31"/>
        <v>13241288483.411633</v>
      </c>
      <c r="P99" s="33">
        <f t="shared" ca="1" si="32"/>
        <v>541172309748.41339</v>
      </c>
      <c r="Q99" s="33">
        <f t="shared" ca="1" si="33"/>
        <v>11176552563.000275</v>
      </c>
      <c r="R99" s="20">
        <f t="shared" ca="1" si="34"/>
        <v>-4.505814097878702E-3</v>
      </c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</row>
    <row r="100" spans="1:35" x14ac:dyDescent="0.2">
      <c r="A100" s="89">
        <v>47070.5</v>
      </c>
      <c r="B100" s="89">
        <v>1.1135174223454669E-2</v>
      </c>
      <c r="C100" s="89">
        <v>0.1</v>
      </c>
      <c r="D100" s="91">
        <f t="shared" si="20"/>
        <v>4.7070499999999997</v>
      </c>
      <c r="E100" s="91">
        <f t="shared" si="21"/>
        <v>1.1135174223454669E-2</v>
      </c>
      <c r="F100" s="33">
        <f t="shared" si="22"/>
        <v>0.47070499999999998</v>
      </c>
      <c r="G100" s="33">
        <f t="shared" si="23"/>
        <v>1.113517422345467E-3</v>
      </c>
      <c r="H100" s="33">
        <f t="shared" si="24"/>
        <v>2.2156319702499996</v>
      </c>
      <c r="I100" s="33">
        <f t="shared" si="25"/>
        <v>10.42909046556526</v>
      </c>
      <c r="J100" s="33">
        <f t="shared" si="26"/>
        <v>49.090250275938949</v>
      </c>
      <c r="K100" s="33">
        <f t="shared" si="27"/>
        <v>5.24138218285123E-3</v>
      </c>
      <c r="L100" s="33">
        <f t="shared" si="28"/>
        <v>2.467144800378988E-2</v>
      </c>
      <c r="M100" s="33">
        <f t="shared" ca="1" si="29"/>
        <v>9.8434714898411602E-3</v>
      </c>
      <c r="N100" s="33">
        <f t="shared" ca="1" si="30"/>
        <v>1.6684959520246118E-7</v>
      </c>
      <c r="O100" s="92">
        <f t="shared" ca="1" si="31"/>
        <v>136382493.09165516</v>
      </c>
      <c r="P100" s="33">
        <f t="shared" ca="1" si="32"/>
        <v>5411800984.4992876</v>
      </c>
      <c r="Q100" s="33">
        <f t="shared" ca="1" si="33"/>
        <v>111677417.7643787</v>
      </c>
      <c r="R100" s="20">
        <f t="shared" ca="1" si="34"/>
        <v>1.291702733613509E-3</v>
      </c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</row>
    <row r="101" spans="1:35" x14ac:dyDescent="0.2">
      <c r="A101" s="89">
        <v>49001.5</v>
      </c>
      <c r="B101" s="89">
        <v>6.8127434351481497E-3</v>
      </c>
      <c r="C101" s="89">
        <v>0.1</v>
      </c>
      <c r="D101" s="91">
        <f t="shared" si="20"/>
        <v>4.90015</v>
      </c>
      <c r="E101" s="91">
        <f t="shared" si="21"/>
        <v>6.8127434351481497E-3</v>
      </c>
      <c r="F101" s="33">
        <f t="shared" si="22"/>
        <v>0.49001500000000003</v>
      </c>
      <c r="G101" s="33">
        <f t="shared" si="23"/>
        <v>6.8127434351481506E-4</v>
      </c>
      <c r="H101" s="33">
        <f t="shared" si="24"/>
        <v>2.4011470022500001</v>
      </c>
      <c r="I101" s="33">
        <f t="shared" si="25"/>
        <v>11.765980483075339</v>
      </c>
      <c r="J101" s="33">
        <f t="shared" si="26"/>
        <v>57.655069264141623</v>
      </c>
      <c r="K101" s="33">
        <f t="shared" si="27"/>
        <v>3.338346474374121E-3</v>
      </c>
      <c r="L101" s="33">
        <f t="shared" si="28"/>
        <v>1.635839847640435E-2</v>
      </c>
      <c r="M101" s="33">
        <f t="shared" ca="1" si="29"/>
        <v>1.0721460849632797E-2</v>
      </c>
      <c r="N101" s="33">
        <f t="shared" ca="1" si="30"/>
        <v>1.5278071826295545E-6</v>
      </c>
      <c r="O101" s="92">
        <f t="shared" ca="1" si="31"/>
        <v>471897114.86540407</v>
      </c>
      <c r="P101" s="33">
        <f t="shared" ca="1" si="32"/>
        <v>5311795149.9218616</v>
      </c>
      <c r="Q101" s="33">
        <f t="shared" ca="1" si="33"/>
        <v>104305518.09285422</v>
      </c>
      <c r="R101" s="20">
        <f t="shared" ca="1" si="34"/>
        <v>-3.908717414484647E-3</v>
      </c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</row>
    <row r="102" spans="1:35" x14ac:dyDescent="0.2">
      <c r="A102" s="89">
        <v>50615.5</v>
      </c>
      <c r="B102" s="89">
        <v>5.3397225710796192E-3</v>
      </c>
      <c r="C102" s="89">
        <v>0.1</v>
      </c>
      <c r="D102" s="91">
        <f t="shared" si="20"/>
        <v>5.0615500000000004</v>
      </c>
      <c r="E102" s="91">
        <f t="shared" si="21"/>
        <v>5.3397225710796192E-3</v>
      </c>
      <c r="F102" s="33">
        <f t="shared" si="22"/>
        <v>0.50615500000000002</v>
      </c>
      <c r="G102" s="33">
        <f t="shared" si="23"/>
        <v>5.3397225710796194E-4</v>
      </c>
      <c r="H102" s="33">
        <f t="shared" si="24"/>
        <v>2.5619288402500002</v>
      </c>
      <c r="I102" s="33">
        <f t="shared" si="25"/>
        <v>12.96733092136739</v>
      </c>
      <c r="J102" s="33">
        <f t="shared" si="26"/>
        <v>65.634793825047112</v>
      </c>
      <c r="K102" s="33">
        <f t="shared" si="27"/>
        <v>2.7027272779648051E-3</v>
      </c>
      <c r="L102" s="33">
        <f t="shared" si="28"/>
        <v>1.367998925378276E-2</v>
      </c>
      <c r="M102" s="33">
        <f t="shared" ca="1" si="29"/>
        <v>1.1056592426802903E-2</v>
      </c>
      <c r="N102" s="33">
        <f t="shared" ca="1" si="30"/>
        <v>3.2682600947277554E-6</v>
      </c>
      <c r="O102" s="92">
        <f t="shared" ca="1" si="31"/>
        <v>804434347.96380854</v>
      </c>
      <c r="P102" s="33">
        <f t="shared" ca="1" si="32"/>
        <v>5073261317.0688486</v>
      </c>
      <c r="Q102" s="33">
        <f t="shared" ca="1" si="33"/>
        <v>95896518.036320686</v>
      </c>
      <c r="R102" s="20">
        <f t="shared" ca="1" si="34"/>
        <v>-5.7168698557232833E-3</v>
      </c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</row>
    <row r="103" spans="1:35" x14ac:dyDescent="0.2">
      <c r="A103" s="89">
        <v>51228</v>
      </c>
      <c r="B103" s="89">
        <v>2.448084692878183E-2</v>
      </c>
      <c r="C103" s="89">
        <v>0.1</v>
      </c>
      <c r="D103" s="91">
        <f t="shared" si="20"/>
        <v>5.1227999999999998</v>
      </c>
      <c r="E103" s="91">
        <f t="shared" si="21"/>
        <v>2.448084692878183E-2</v>
      </c>
      <c r="F103" s="33">
        <f t="shared" si="22"/>
        <v>0.51227999999999996</v>
      </c>
      <c r="G103" s="33">
        <f t="shared" si="23"/>
        <v>2.4480846928781833E-3</v>
      </c>
      <c r="H103" s="33">
        <f t="shared" si="24"/>
        <v>2.6243079839999996</v>
      </c>
      <c r="I103" s="33">
        <f t="shared" si="25"/>
        <v>13.443804940435198</v>
      </c>
      <c r="J103" s="33">
        <f t="shared" si="26"/>
        <v>68.869923948861427</v>
      </c>
      <c r="K103" s="33">
        <f t="shared" si="27"/>
        <v>1.2541048264676356E-2</v>
      </c>
      <c r="L103" s="33">
        <f t="shared" si="28"/>
        <v>6.4245282050284042E-2</v>
      </c>
      <c r="M103" s="33">
        <f t="shared" ca="1" si="29"/>
        <v>1.1088737673965288E-2</v>
      </c>
      <c r="N103" s="33">
        <f t="shared" ca="1" si="30"/>
        <v>1.793485902929429E-5</v>
      </c>
      <c r="O103" s="92">
        <f t="shared" ca="1" si="31"/>
        <v>928023056.82555032</v>
      </c>
      <c r="P103" s="33">
        <f t="shared" ca="1" si="32"/>
        <v>4947744542.6248846</v>
      </c>
      <c r="Q103" s="33">
        <f t="shared" ca="1" si="33"/>
        <v>92230140.773198918</v>
      </c>
      <c r="R103" s="20">
        <f t="shared" ca="1" si="34"/>
        <v>1.3392109254816542E-2</v>
      </c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</row>
    <row r="104" spans="1:35" x14ac:dyDescent="0.2">
      <c r="A104" s="89">
        <v>51259.5</v>
      </c>
      <c r="B104" s="89">
        <v>5.459533327666577E-3</v>
      </c>
      <c r="C104" s="89">
        <v>0.1</v>
      </c>
      <c r="D104" s="91">
        <f t="shared" si="20"/>
        <v>5.1259499999999996</v>
      </c>
      <c r="E104" s="91">
        <f t="shared" si="21"/>
        <v>5.459533327666577E-3</v>
      </c>
      <c r="F104" s="33">
        <f t="shared" si="22"/>
        <v>0.51259500000000002</v>
      </c>
      <c r="G104" s="33">
        <f t="shared" si="23"/>
        <v>5.4595333276665772E-4</v>
      </c>
      <c r="H104" s="33">
        <f t="shared" si="24"/>
        <v>2.6275363402499998</v>
      </c>
      <c r="I104" s="33">
        <f t="shared" si="25"/>
        <v>13.468619903304486</v>
      </c>
      <c r="J104" s="33">
        <f t="shared" si="26"/>
        <v>69.039472193343627</v>
      </c>
      <c r="K104" s="33">
        <f t="shared" si="27"/>
        <v>2.7985294860952488E-3</v>
      </c>
      <c r="L104" s="33">
        <f t="shared" si="28"/>
        <v>1.4345122219249939E-2</v>
      </c>
      <c r="M104" s="33">
        <f t="shared" ca="1" si="29"/>
        <v>1.1088977185430005E-2</v>
      </c>
      <c r="N104" s="33">
        <f t="shared" ca="1" si="30"/>
        <v>3.1690638147710385E-6</v>
      </c>
      <c r="O104" s="92">
        <f t="shared" ca="1" si="31"/>
        <v>934236973.56144166</v>
      </c>
      <c r="P104" s="33">
        <f t="shared" ca="1" si="32"/>
        <v>4940791360.055706</v>
      </c>
      <c r="Q104" s="33">
        <f t="shared" ca="1" si="33"/>
        <v>92035092.904790848</v>
      </c>
      <c r="R104" s="20">
        <f t="shared" ca="1" si="34"/>
        <v>-5.6294438577634276E-3</v>
      </c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</row>
    <row r="105" spans="1:35" x14ac:dyDescent="0.2">
      <c r="A105" s="89">
        <v>51259.5</v>
      </c>
      <c r="B105" s="89">
        <v>5.3595333301927894E-3</v>
      </c>
      <c r="C105" s="89">
        <v>1</v>
      </c>
      <c r="D105" s="91">
        <f t="shared" si="20"/>
        <v>5.1259499999999996</v>
      </c>
      <c r="E105" s="91">
        <f t="shared" si="21"/>
        <v>5.3595333301927894E-3</v>
      </c>
      <c r="F105" s="33">
        <f t="shared" si="22"/>
        <v>5.1259499999999996</v>
      </c>
      <c r="G105" s="33">
        <f t="shared" si="23"/>
        <v>5.3595333301927894E-3</v>
      </c>
      <c r="H105" s="33">
        <f t="shared" si="24"/>
        <v>26.275363402499995</v>
      </c>
      <c r="I105" s="33">
        <f t="shared" si="25"/>
        <v>134.68619903304483</v>
      </c>
      <c r="J105" s="33">
        <f t="shared" si="26"/>
        <v>690.39472193343613</v>
      </c>
      <c r="K105" s="33">
        <f t="shared" si="27"/>
        <v>2.7472699873901725E-2</v>
      </c>
      <c r="L105" s="33">
        <f t="shared" si="28"/>
        <v>0.14082368591862654</v>
      </c>
      <c r="M105" s="33">
        <f t="shared" ca="1" si="29"/>
        <v>1.1088977185430005E-2</v>
      </c>
      <c r="N105" s="33">
        <f t="shared" ca="1" si="30"/>
        <v>3.2826526890315483E-5</v>
      </c>
      <c r="O105" s="92">
        <f t="shared" ca="1" si="31"/>
        <v>93423697356.143311</v>
      </c>
      <c r="P105" s="33">
        <f t="shared" ca="1" si="32"/>
        <v>494079136005.57056</v>
      </c>
      <c r="Q105" s="33">
        <f t="shared" ca="1" si="33"/>
        <v>9203509290.4790974</v>
      </c>
      <c r="R105" s="20">
        <f t="shared" ca="1" si="34"/>
        <v>-5.7294438552372151E-3</v>
      </c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</row>
    <row r="106" spans="1:35" x14ac:dyDescent="0.2">
      <c r="A106" s="89">
        <v>51405.5</v>
      </c>
      <c r="B106" s="89">
        <v>6.3115401135291904E-3</v>
      </c>
      <c r="C106" s="89">
        <v>1</v>
      </c>
      <c r="D106" s="91">
        <f t="shared" si="20"/>
        <v>5.1405500000000002</v>
      </c>
      <c r="E106" s="91">
        <f t="shared" si="21"/>
        <v>6.3115401135291904E-3</v>
      </c>
      <c r="F106" s="33">
        <f t="shared" si="22"/>
        <v>5.1405500000000002</v>
      </c>
      <c r="G106" s="33">
        <f t="shared" si="23"/>
        <v>6.3115401135291904E-3</v>
      </c>
      <c r="H106" s="33">
        <f t="shared" si="24"/>
        <v>26.425254302500001</v>
      </c>
      <c r="I106" s="33">
        <f t="shared" si="25"/>
        <v>135.84034100471638</v>
      </c>
      <c r="J106" s="33">
        <f t="shared" si="26"/>
        <v>698.29406495179478</v>
      </c>
      <c r="K106" s="33">
        <f t="shared" si="27"/>
        <v>3.2444787530602481E-2</v>
      </c>
      <c r="L106" s="33">
        <f t="shared" si="28"/>
        <v>0.1667840525404386</v>
      </c>
      <c r="M106" s="33">
        <f t="shared" ca="1" si="29"/>
        <v>1.1088281360653457E-2</v>
      </c>
      <c r="N106" s="33">
        <f t="shared" ca="1" si="30"/>
        <v>2.2817256941978292E-5</v>
      </c>
      <c r="O106" s="92">
        <f t="shared" ca="1" si="31"/>
        <v>96281495558.87352</v>
      </c>
      <c r="P106" s="33">
        <f t="shared" ca="1" si="32"/>
        <v>490793951918.03058</v>
      </c>
      <c r="Q106" s="33">
        <f t="shared" ca="1" si="33"/>
        <v>9112305030.1794567</v>
      </c>
      <c r="R106" s="20">
        <f t="shared" ca="1" si="34"/>
        <v>-4.7767412471242665E-3</v>
      </c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</row>
    <row r="107" spans="1:35" x14ac:dyDescent="0.2">
      <c r="A107" s="89">
        <v>52495</v>
      </c>
      <c r="B107" s="89">
        <v>3.401344183657784E-3</v>
      </c>
      <c r="C107" s="89">
        <v>0.1</v>
      </c>
      <c r="D107" s="91">
        <f t="shared" si="20"/>
        <v>5.2495000000000003</v>
      </c>
      <c r="E107" s="91">
        <f t="shared" si="21"/>
        <v>3.401344183657784E-3</v>
      </c>
      <c r="F107" s="33">
        <f t="shared" si="22"/>
        <v>0.52495000000000003</v>
      </c>
      <c r="G107" s="33">
        <f t="shared" si="23"/>
        <v>3.401344183657784E-4</v>
      </c>
      <c r="H107" s="33">
        <f t="shared" si="24"/>
        <v>2.7557250250000003</v>
      </c>
      <c r="I107" s="33">
        <f t="shared" si="25"/>
        <v>14.466178518737502</v>
      </c>
      <c r="J107" s="33">
        <f t="shared" si="26"/>
        <v>75.94020413411252</v>
      </c>
      <c r="K107" s="33">
        <f t="shared" si="27"/>
        <v>1.7855356292111539E-3</v>
      </c>
      <c r="L107" s="33">
        <f t="shared" si="28"/>
        <v>9.373169285543952E-3</v>
      </c>
      <c r="M107" s="33">
        <f t="shared" ca="1" si="29"/>
        <v>1.0989284656564485E-2</v>
      </c>
      <c r="N107" s="33">
        <f t="shared" ca="1" si="30"/>
        <v>5.7576840620375574E-6</v>
      </c>
      <c r="O107" s="92">
        <f t="shared" ca="1" si="31"/>
        <v>1161331000.9404619</v>
      </c>
      <c r="P107" s="33">
        <f t="shared" ca="1" si="32"/>
        <v>4631457456.7734137</v>
      </c>
      <c r="Q107" s="33">
        <f t="shared" ca="1" si="33"/>
        <v>83925907.76280044</v>
      </c>
      <c r="R107" s="20">
        <f t="shared" ca="1" si="34"/>
        <v>-7.5879404729067013E-3</v>
      </c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</row>
    <row r="108" spans="1:35" x14ac:dyDescent="0.2">
      <c r="A108" s="89">
        <v>52495.5</v>
      </c>
      <c r="B108" s="89">
        <v>8.2422757113818079E-3</v>
      </c>
      <c r="C108" s="89">
        <v>0.1</v>
      </c>
      <c r="D108" s="91">
        <f t="shared" si="20"/>
        <v>5.2495500000000002</v>
      </c>
      <c r="E108" s="91">
        <f t="shared" si="21"/>
        <v>8.2422757113818079E-3</v>
      </c>
      <c r="F108" s="33">
        <f t="shared" si="22"/>
        <v>0.52495500000000006</v>
      </c>
      <c r="G108" s="33">
        <f t="shared" si="23"/>
        <v>8.2422757113818088E-4</v>
      </c>
      <c r="H108" s="33">
        <f t="shared" si="24"/>
        <v>2.7557775202500006</v>
      </c>
      <c r="I108" s="33">
        <f t="shared" si="25"/>
        <v>14.466591881428391</v>
      </c>
      <c r="J108" s="33">
        <f t="shared" si="26"/>
        <v>75.943097411152408</v>
      </c>
      <c r="K108" s="33">
        <f t="shared" si="27"/>
        <v>4.3268238460684371E-3</v>
      </c>
      <c r="L108" s="33">
        <f t="shared" si="28"/>
        <v>2.2713878121128565E-2</v>
      </c>
      <c r="M108" s="33">
        <f t="shared" ca="1" si="29"/>
        <v>1.0989201244917951E-2</v>
      </c>
      <c r="N108" s="33">
        <f t="shared" ca="1" si="30"/>
        <v>7.5455998867928248E-7</v>
      </c>
      <c r="O108" s="92">
        <f t="shared" ca="1" si="31"/>
        <v>1161414969.5599306</v>
      </c>
      <c r="P108" s="33">
        <f t="shared" ca="1" si="32"/>
        <v>4631318352.3725605</v>
      </c>
      <c r="Q108" s="33">
        <f t="shared" ca="1" si="33"/>
        <v>83922456.674418837</v>
      </c>
      <c r="R108" s="20">
        <f t="shared" ca="1" si="34"/>
        <v>-2.7469255335361431E-3</v>
      </c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</row>
    <row r="109" spans="1:35" x14ac:dyDescent="0.2">
      <c r="A109" s="89">
        <v>53240.5</v>
      </c>
      <c r="B109" s="89">
        <v>5.4302555436152034E-3</v>
      </c>
      <c r="C109" s="89">
        <v>1</v>
      </c>
      <c r="D109" s="91">
        <f t="shared" si="20"/>
        <v>5.3240499999999997</v>
      </c>
      <c r="E109" s="91">
        <f t="shared" si="21"/>
        <v>5.4302555436152034E-3</v>
      </c>
      <c r="F109" s="33">
        <f t="shared" si="22"/>
        <v>5.3240499999999997</v>
      </c>
      <c r="G109" s="33">
        <f t="shared" si="23"/>
        <v>5.4302555436152034E-3</v>
      </c>
      <c r="H109" s="33">
        <f t="shared" si="24"/>
        <v>28.345508402499998</v>
      </c>
      <c r="I109" s="33">
        <f t="shared" si="25"/>
        <v>150.9129040103301</v>
      </c>
      <c r="J109" s="33">
        <f t="shared" si="26"/>
        <v>803.46784659619789</v>
      </c>
      <c r="K109" s="33">
        <f t="shared" si="27"/>
        <v>2.8910952026984522E-2</v>
      </c>
      <c r="L109" s="33">
        <f t="shared" si="28"/>
        <v>0.15392335413926694</v>
      </c>
      <c r="M109" s="33">
        <f t="shared" ca="1" si="29"/>
        <v>1.0826213845984173E-2</v>
      </c>
      <c r="N109" s="33">
        <f t="shared" ca="1" si="30"/>
        <v>2.9116366000904609E-5</v>
      </c>
      <c r="O109" s="92">
        <f t="shared" ca="1" si="31"/>
        <v>127768157609.3107</v>
      </c>
      <c r="P109" s="33">
        <f t="shared" ca="1" si="32"/>
        <v>441237716875.38763</v>
      </c>
      <c r="Q109" s="33">
        <f t="shared" ca="1" si="33"/>
        <v>7864582989.0087719</v>
      </c>
      <c r="R109" s="20">
        <f t="shared" ca="1" si="34"/>
        <v>-5.3959583023689695E-3</v>
      </c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</row>
    <row r="110" spans="1:35" x14ac:dyDescent="0.2">
      <c r="A110" s="89">
        <v>53313.5</v>
      </c>
      <c r="B110" s="89">
        <v>1.3006258937821258E-2</v>
      </c>
      <c r="C110" s="89">
        <v>0.1</v>
      </c>
      <c r="D110" s="91">
        <f t="shared" si="20"/>
        <v>5.3313499999999996</v>
      </c>
      <c r="E110" s="91">
        <f t="shared" si="21"/>
        <v>1.3006258937821258E-2</v>
      </c>
      <c r="F110" s="33">
        <f t="shared" si="22"/>
        <v>0.53313500000000003</v>
      </c>
      <c r="G110" s="33">
        <f t="shared" si="23"/>
        <v>1.3006258937821259E-3</v>
      </c>
      <c r="H110" s="33">
        <f t="shared" si="24"/>
        <v>2.8423292822499997</v>
      </c>
      <c r="I110" s="33">
        <f t="shared" si="25"/>
        <v>15.153452218923535</v>
      </c>
      <c r="J110" s="33">
        <f t="shared" si="26"/>
        <v>80.788357487357985</v>
      </c>
      <c r="K110" s="33">
        <f t="shared" si="27"/>
        <v>6.9340918588153364E-3</v>
      </c>
      <c r="L110" s="33">
        <f t="shared" si="28"/>
        <v>3.696807063149514E-2</v>
      </c>
      <c r="M110" s="33">
        <f t="shared" ca="1" si="29"/>
        <v>1.0806081972665416E-2</v>
      </c>
      <c r="N110" s="33">
        <f t="shared" ca="1" si="30"/>
        <v>4.8407786780023726E-7</v>
      </c>
      <c r="O110" s="92">
        <f t="shared" ca="1" si="31"/>
        <v>1288056249.7285588</v>
      </c>
      <c r="P110" s="33">
        <f t="shared" ca="1" si="32"/>
        <v>4389709173.2583342</v>
      </c>
      <c r="Q110" s="33">
        <f t="shared" ca="1" si="33"/>
        <v>78115162.57159391</v>
      </c>
      <c r="R110" s="20">
        <f t="shared" ca="1" si="34"/>
        <v>2.2001769651558423E-3</v>
      </c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</row>
    <row r="111" spans="1:35" x14ac:dyDescent="0.2">
      <c r="A111" s="89">
        <v>53462</v>
      </c>
      <c r="B111" s="89">
        <v>7.3629233811516315E-3</v>
      </c>
      <c r="C111" s="89">
        <v>1</v>
      </c>
      <c r="D111" s="91">
        <f t="shared" si="20"/>
        <v>5.3461999999999996</v>
      </c>
      <c r="E111" s="91">
        <f t="shared" si="21"/>
        <v>7.3629233811516315E-3</v>
      </c>
      <c r="F111" s="33">
        <f t="shared" si="22"/>
        <v>5.3461999999999996</v>
      </c>
      <c r="G111" s="33">
        <f t="shared" si="23"/>
        <v>7.3629233811516315E-3</v>
      </c>
      <c r="H111" s="33">
        <f t="shared" si="24"/>
        <v>28.581854439999997</v>
      </c>
      <c r="I111" s="33">
        <f t="shared" si="25"/>
        <v>152.80431020712797</v>
      </c>
      <c r="J111" s="33">
        <f t="shared" si="26"/>
        <v>816.92240322934754</v>
      </c>
      <c r="K111" s="33">
        <f t="shared" si="27"/>
        <v>3.9363660980312846E-2</v>
      </c>
      <c r="L111" s="33">
        <f t="shared" si="28"/>
        <v>0.21044600433294852</v>
      </c>
      <c r="M111" s="33">
        <f t="shared" ca="1" si="29"/>
        <v>1.0762836577686341E-2</v>
      </c>
      <c r="N111" s="33">
        <f t="shared" ca="1" si="30"/>
        <v>1.1559409743970867E-5</v>
      </c>
      <c r="O111" s="92">
        <f t="shared" ca="1" si="31"/>
        <v>130855968657.76277</v>
      </c>
      <c r="P111" s="33">
        <f t="shared" ca="1" si="32"/>
        <v>434295530141.16223</v>
      </c>
      <c r="Q111" s="33">
        <f t="shared" ca="1" si="33"/>
        <v>7702870319.5554304</v>
      </c>
      <c r="R111" s="20">
        <f t="shared" ca="1" si="34"/>
        <v>-3.3999131965347096E-3</v>
      </c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</row>
    <row r="112" spans="1:35" x14ac:dyDescent="0.2">
      <c r="A112" s="89">
        <v>53462</v>
      </c>
      <c r="B112" s="89">
        <v>7.5629233760992065E-3</v>
      </c>
      <c r="C112" s="89">
        <v>1</v>
      </c>
      <c r="D112" s="91">
        <f t="shared" si="20"/>
        <v>5.3461999999999996</v>
      </c>
      <c r="E112" s="91">
        <f t="shared" si="21"/>
        <v>7.5629233760992065E-3</v>
      </c>
      <c r="F112" s="33">
        <f t="shared" si="22"/>
        <v>5.3461999999999996</v>
      </c>
      <c r="G112" s="33">
        <f t="shared" si="23"/>
        <v>7.5629233760992065E-3</v>
      </c>
      <c r="H112" s="33">
        <f t="shared" si="24"/>
        <v>28.581854439999997</v>
      </c>
      <c r="I112" s="33">
        <f t="shared" si="25"/>
        <v>152.80431020712797</v>
      </c>
      <c r="J112" s="33">
        <f t="shared" si="26"/>
        <v>816.92240322934754</v>
      </c>
      <c r="K112" s="33">
        <f t="shared" si="27"/>
        <v>4.0432900953301577E-2</v>
      </c>
      <c r="L112" s="33">
        <f t="shared" si="28"/>
        <v>0.21616237507654087</v>
      </c>
      <c r="M112" s="33">
        <f t="shared" ca="1" si="29"/>
        <v>1.0762836577686341E-2</v>
      </c>
      <c r="N112" s="33">
        <f t="shared" ca="1" si="30"/>
        <v>1.0239444497691626E-5</v>
      </c>
      <c r="O112" s="92">
        <f t="shared" ca="1" si="31"/>
        <v>130855968657.76277</v>
      </c>
      <c r="P112" s="33">
        <f t="shared" ca="1" si="32"/>
        <v>434295530141.16223</v>
      </c>
      <c r="Q112" s="33">
        <f t="shared" ca="1" si="33"/>
        <v>7702870319.5554304</v>
      </c>
      <c r="R112" s="20">
        <f t="shared" ca="1" si="34"/>
        <v>-3.1999132015871345E-3</v>
      </c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</row>
    <row r="113" spans="1:35" x14ac:dyDescent="0.2">
      <c r="A113" s="89">
        <v>53495</v>
      </c>
      <c r="B113" s="89">
        <v>7.1644043564447202E-3</v>
      </c>
      <c r="C113" s="89">
        <v>1</v>
      </c>
      <c r="D113" s="91">
        <f t="shared" si="20"/>
        <v>5.3494999999999999</v>
      </c>
      <c r="E113" s="91">
        <f t="shared" si="21"/>
        <v>7.1644043564447202E-3</v>
      </c>
      <c r="F113" s="33">
        <f t="shared" si="22"/>
        <v>5.3494999999999999</v>
      </c>
      <c r="G113" s="33">
        <f t="shared" si="23"/>
        <v>7.1644043564447202E-3</v>
      </c>
      <c r="H113" s="33">
        <f t="shared" si="24"/>
        <v>28.617150249999998</v>
      </c>
      <c r="I113" s="33">
        <f t="shared" si="25"/>
        <v>153.08744526237498</v>
      </c>
      <c r="J113" s="33">
        <f t="shared" si="26"/>
        <v>818.94128843107501</v>
      </c>
      <c r="K113" s="33">
        <f t="shared" si="27"/>
        <v>3.8325981104801031E-2</v>
      </c>
      <c r="L113" s="33">
        <f t="shared" si="28"/>
        <v>0.20502483592013312</v>
      </c>
      <c r="M113" s="33">
        <f t="shared" ca="1" si="29"/>
        <v>1.0752809098979188E-2</v>
      </c>
      <c r="N113" s="33">
        <f t="shared" ca="1" si="30"/>
        <v>1.287664859624386E-5</v>
      </c>
      <c r="O113" s="92">
        <f t="shared" ca="1" si="31"/>
        <v>131300473197.67322</v>
      </c>
      <c r="P113" s="33">
        <f t="shared" ca="1" si="32"/>
        <v>433245010012.31409</v>
      </c>
      <c r="Q113" s="33">
        <f t="shared" ca="1" si="33"/>
        <v>7678602939.588028</v>
      </c>
      <c r="R113" s="20">
        <f t="shared" ca="1" si="34"/>
        <v>-3.5884047425344678E-3</v>
      </c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</row>
    <row r="114" spans="1:35" x14ac:dyDescent="0.2">
      <c r="A114" s="89">
        <v>54373.5</v>
      </c>
      <c r="B114" s="89">
        <v>4.5811027302988805E-3</v>
      </c>
      <c r="C114" s="89">
        <v>1</v>
      </c>
      <c r="D114" s="91">
        <f t="shared" si="20"/>
        <v>5.4373500000000003</v>
      </c>
      <c r="E114" s="91">
        <f t="shared" si="21"/>
        <v>4.5811027302988805E-3</v>
      </c>
      <c r="F114" s="33">
        <f t="shared" si="22"/>
        <v>5.4373500000000003</v>
      </c>
      <c r="G114" s="33">
        <f t="shared" si="23"/>
        <v>4.5811027302988805E-3</v>
      </c>
      <c r="H114" s="33">
        <f t="shared" si="24"/>
        <v>29.564775022500005</v>
      </c>
      <c r="I114" s="33">
        <f t="shared" si="25"/>
        <v>160.7540294685904</v>
      </c>
      <c r="J114" s="33">
        <f t="shared" si="26"/>
        <v>874.0759221310401</v>
      </c>
      <c r="K114" s="33">
        <f t="shared" si="27"/>
        <v>2.490905893059062E-2</v>
      </c>
      <c r="L114" s="33">
        <f t="shared" si="28"/>
        <v>0.13543927157624691</v>
      </c>
      <c r="M114" s="33">
        <f t="shared" ca="1" si="29"/>
        <v>1.0430063317818622E-2</v>
      </c>
      <c r="N114" s="33">
        <f t="shared" ca="1" si="30"/>
        <v>3.4210339954359279E-5</v>
      </c>
      <c r="O114" s="92">
        <f t="shared" ca="1" si="31"/>
        <v>141554963345.82401</v>
      </c>
      <c r="P114" s="33">
        <f t="shared" ca="1" si="32"/>
        <v>403815367523.01239</v>
      </c>
      <c r="Q114" s="33">
        <f t="shared" ca="1" si="33"/>
        <v>7017588898.3926287</v>
      </c>
      <c r="R114" s="20">
        <f t="shared" ca="1" si="34"/>
        <v>-5.8489605875197415E-3</v>
      </c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</row>
    <row r="115" spans="1:35" x14ac:dyDescent="0.2">
      <c r="A115" s="89">
        <v>54373.5</v>
      </c>
      <c r="B115" s="89">
        <v>4.5811027302988805E-3</v>
      </c>
      <c r="C115" s="89">
        <v>1</v>
      </c>
      <c r="D115" s="91">
        <f t="shared" si="20"/>
        <v>5.4373500000000003</v>
      </c>
      <c r="E115" s="91">
        <f t="shared" si="21"/>
        <v>4.5811027302988805E-3</v>
      </c>
      <c r="F115" s="33">
        <f t="shared" si="22"/>
        <v>5.4373500000000003</v>
      </c>
      <c r="G115" s="33">
        <f t="shared" si="23"/>
        <v>4.5811027302988805E-3</v>
      </c>
      <c r="H115" s="33">
        <f t="shared" si="24"/>
        <v>29.564775022500005</v>
      </c>
      <c r="I115" s="33">
        <f t="shared" si="25"/>
        <v>160.7540294685904</v>
      </c>
      <c r="J115" s="33">
        <f t="shared" si="26"/>
        <v>874.0759221310401</v>
      </c>
      <c r="K115" s="33">
        <f t="shared" si="27"/>
        <v>2.490905893059062E-2</v>
      </c>
      <c r="L115" s="33">
        <f t="shared" si="28"/>
        <v>0.13543927157624691</v>
      </c>
      <c r="M115" s="33">
        <f t="shared" ca="1" si="29"/>
        <v>1.0430063317818622E-2</v>
      </c>
      <c r="N115" s="33">
        <f t="shared" ca="1" si="30"/>
        <v>3.4210339954359279E-5</v>
      </c>
      <c r="O115" s="92">
        <f t="shared" ca="1" si="31"/>
        <v>141554963345.82401</v>
      </c>
      <c r="P115" s="33">
        <f t="shared" ca="1" si="32"/>
        <v>403815367523.01239</v>
      </c>
      <c r="Q115" s="33">
        <f t="shared" ca="1" si="33"/>
        <v>7017588898.3926287</v>
      </c>
      <c r="R115" s="20">
        <f t="shared" ca="1" si="34"/>
        <v>-5.8489605875197415E-3</v>
      </c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</row>
    <row r="116" spans="1:35" x14ac:dyDescent="0.2">
      <c r="A116" s="89">
        <v>54418</v>
      </c>
      <c r="B116" s="89">
        <v>-4.3759910913649946E-3</v>
      </c>
      <c r="C116" s="89">
        <v>0.1</v>
      </c>
      <c r="D116" s="91">
        <f t="shared" si="20"/>
        <v>5.4417999999999997</v>
      </c>
      <c r="E116" s="91">
        <f t="shared" si="21"/>
        <v>-4.3759910913649946E-3</v>
      </c>
      <c r="F116" s="33">
        <f t="shared" si="22"/>
        <v>0.54418</v>
      </c>
      <c r="G116" s="33">
        <f t="shared" si="23"/>
        <v>-4.3759910913649948E-4</v>
      </c>
      <c r="H116" s="33">
        <f t="shared" si="24"/>
        <v>2.9613187239999998</v>
      </c>
      <c r="I116" s="33">
        <f t="shared" si="25"/>
        <v>16.1149042322632</v>
      </c>
      <c r="J116" s="33">
        <f t="shared" si="26"/>
        <v>87.694085851129884</v>
      </c>
      <c r="K116" s="33">
        <f t="shared" si="27"/>
        <v>-2.3813268320990026E-3</v>
      </c>
      <c r="L116" s="33">
        <f t="shared" si="28"/>
        <v>-1.2958704354916351E-2</v>
      </c>
      <c r="M116" s="33">
        <f t="shared" ca="1" si="29"/>
        <v>1.0410852490221389E-2</v>
      </c>
      <c r="N116" s="33">
        <f t="shared" ca="1" si="30"/>
        <v>2.1865074310630245E-5</v>
      </c>
      <c r="O116" s="92">
        <f t="shared" ca="1" si="31"/>
        <v>1419896133.9365702</v>
      </c>
      <c r="P116" s="33">
        <f t="shared" ca="1" si="32"/>
        <v>4022534096.1624694</v>
      </c>
      <c r="Q116" s="33">
        <f t="shared" ca="1" si="33"/>
        <v>69834114.393446892</v>
      </c>
      <c r="R116" s="20">
        <f t="shared" ca="1" si="34"/>
        <v>-1.4786843581586384E-2</v>
      </c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</row>
    <row r="117" spans="1:35" x14ac:dyDescent="0.2">
      <c r="A117" s="89">
        <v>54450</v>
      </c>
      <c r="B117" s="89">
        <v>9.4436268336721696E-3</v>
      </c>
      <c r="C117" s="89">
        <v>0.1</v>
      </c>
      <c r="D117" s="91">
        <f t="shared" si="20"/>
        <v>5.4450000000000003</v>
      </c>
      <c r="E117" s="91">
        <f t="shared" si="21"/>
        <v>9.4436268336721696E-3</v>
      </c>
      <c r="F117" s="33">
        <f t="shared" si="22"/>
        <v>0.5445000000000001</v>
      </c>
      <c r="G117" s="33">
        <f t="shared" si="23"/>
        <v>9.44362683367217E-4</v>
      </c>
      <c r="H117" s="33">
        <f t="shared" si="24"/>
        <v>2.9648025000000007</v>
      </c>
      <c r="I117" s="33">
        <f t="shared" si="25"/>
        <v>16.143349612500003</v>
      </c>
      <c r="J117" s="33">
        <f t="shared" si="26"/>
        <v>87.900538640062521</v>
      </c>
      <c r="K117" s="33">
        <f t="shared" si="27"/>
        <v>5.1420548109344967E-3</v>
      </c>
      <c r="L117" s="33">
        <f t="shared" si="28"/>
        <v>2.7998488445538337E-2</v>
      </c>
      <c r="M117" s="33">
        <f t="shared" ca="1" si="29"/>
        <v>1.0396867368470369E-2</v>
      </c>
      <c r="N117" s="33">
        <f t="shared" ca="1" si="30"/>
        <v>9.0866751718235803E-8</v>
      </c>
      <c r="O117" s="92">
        <f t="shared" ca="1" si="31"/>
        <v>1422969125.9639301</v>
      </c>
      <c r="P117" s="33">
        <f t="shared" ca="1" si="32"/>
        <v>4011261974.6024127</v>
      </c>
      <c r="Q117" s="33">
        <f t="shared" ca="1" si="33"/>
        <v>69587975.724814743</v>
      </c>
      <c r="R117" s="20">
        <f t="shared" ca="1" si="34"/>
        <v>-9.5324053479819981E-4</v>
      </c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</row>
    <row r="118" spans="1:35" x14ac:dyDescent="0.2">
      <c r="A118" s="89">
        <v>54532</v>
      </c>
      <c r="B118" s="89">
        <v>2.1356397766794544E-2</v>
      </c>
      <c r="C118" s="89">
        <v>0.1</v>
      </c>
      <c r="D118" s="91">
        <f t="shared" si="20"/>
        <v>5.4531999999999998</v>
      </c>
      <c r="E118" s="91">
        <f t="shared" si="21"/>
        <v>2.1356397766794544E-2</v>
      </c>
      <c r="F118" s="33">
        <f t="shared" si="22"/>
        <v>0.54532000000000003</v>
      </c>
      <c r="G118" s="33">
        <f t="shared" si="23"/>
        <v>2.1356397766794546E-3</v>
      </c>
      <c r="H118" s="33">
        <f t="shared" si="24"/>
        <v>2.9737390239999999</v>
      </c>
      <c r="I118" s="33">
        <f t="shared" si="25"/>
        <v>16.216393645676799</v>
      </c>
      <c r="J118" s="33">
        <f t="shared" si="26"/>
        <v>88.431237828604722</v>
      </c>
      <c r="K118" s="33">
        <f t="shared" si="27"/>
        <v>1.1646070830188402E-2</v>
      </c>
      <c r="L118" s="33">
        <f t="shared" si="28"/>
        <v>6.3508353451183386E-2</v>
      </c>
      <c r="M118" s="33">
        <f t="shared" ca="1" si="29"/>
        <v>1.0360379058896751E-2</v>
      </c>
      <c r="N118" s="33">
        <f t="shared" ca="1" si="30"/>
        <v>1.2091242742443825E-5</v>
      </c>
      <c r="O118" s="92">
        <f t="shared" ca="1" si="31"/>
        <v>1430641726.0832942</v>
      </c>
      <c r="P118" s="33">
        <f t="shared" ca="1" si="32"/>
        <v>3982225733.7410812</v>
      </c>
      <c r="Q118" s="33">
        <f t="shared" ca="1" si="33"/>
        <v>68955869.022503763</v>
      </c>
      <c r="R118" s="20">
        <f t="shared" ca="1" si="34"/>
        <v>1.0996018707897792E-2</v>
      </c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</row>
    <row r="119" spans="1:35" x14ac:dyDescent="0.2">
      <c r="A119" s="89">
        <v>54585</v>
      </c>
      <c r="B119" s="89">
        <v>-1.8504860046959948E-2</v>
      </c>
      <c r="C119" s="89">
        <v>0.1</v>
      </c>
      <c r="D119" s="91">
        <f t="shared" si="20"/>
        <v>5.4584999999999999</v>
      </c>
      <c r="E119" s="91">
        <f t="shared" si="21"/>
        <v>-1.8504860046959948E-2</v>
      </c>
      <c r="F119" s="33">
        <f t="shared" si="22"/>
        <v>0.54585000000000006</v>
      </c>
      <c r="G119" s="33">
        <f t="shared" si="23"/>
        <v>-1.8504860046959948E-3</v>
      </c>
      <c r="H119" s="33">
        <f t="shared" si="24"/>
        <v>2.9795222250000002</v>
      </c>
      <c r="I119" s="33">
        <f t="shared" si="25"/>
        <v>16.263722065162501</v>
      </c>
      <c r="J119" s="33">
        <f t="shared" si="26"/>
        <v>88.775526892689513</v>
      </c>
      <c r="K119" s="33">
        <f t="shared" si="27"/>
        <v>-1.0100877856633087E-2</v>
      </c>
      <c r="L119" s="33">
        <f t="shared" si="28"/>
        <v>-5.5135641780431704E-2</v>
      </c>
      <c r="M119" s="33">
        <f t="shared" ca="1" si="29"/>
        <v>1.0336296540230938E-2</v>
      </c>
      <c r="N119" s="33">
        <f t="shared" ca="1" si="30"/>
        <v>8.3181231328686433E-5</v>
      </c>
      <c r="O119" s="92">
        <f t="shared" ca="1" si="31"/>
        <v>1435445372.1093946</v>
      </c>
      <c r="P119" s="33">
        <f t="shared" ca="1" si="32"/>
        <v>3963343772.042716</v>
      </c>
      <c r="Q119" s="33">
        <f t="shared" ca="1" si="33"/>
        <v>68546282.737888113</v>
      </c>
      <c r="R119" s="20">
        <f t="shared" ca="1" si="34"/>
        <v>-2.8841156587190886E-2</v>
      </c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</row>
    <row r="120" spans="1:35" x14ac:dyDescent="0.2">
      <c r="A120" s="89">
        <v>54611</v>
      </c>
      <c r="B120" s="89">
        <v>6.2235795194283128E-3</v>
      </c>
      <c r="C120" s="89">
        <v>0.1</v>
      </c>
      <c r="D120" s="91">
        <f t="shared" si="20"/>
        <v>5.4611000000000001</v>
      </c>
      <c r="E120" s="91">
        <f t="shared" si="21"/>
        <v>6.2235795194283128E-3</v>
      </c>
      <c r="F120" s="33">
        <f t="shared" si="22"/>
        <v>0.54610999999999998</v>
      </c>
      <c r="G120" s="33">
        <f t="shared" si="23"/>
        <v>6.2235795194283134E-4</v>
      </c>
      <c r="H120" s="33">
        <f t="shared" si="24"/>
        <v>2.982361321</v>
      </c>
      <c r="I120" s="33">
        <f t="shared" si="25"/>
        <v>16.286973410113099</v>
      </c>
      <c r="J120" s="33">
        <f t="shared" si="26"/>
        <v>88.944790489968639</v>
      </c>
      <c r="K120" s="33">
        <f t="shared" si="27"/>
        <v>3.3987590113549963E-3</v>
      </c>
      <c r="L120" s="33">
        <f t="shared" si="28"/>
        <v>1.856096283691077E-2</v>
      </c>
      <c r="M120" s="33">
        <f t="shared" ca="1" si="29"/>
        <v>1.0324339337150323E-2</v>
      </c>
      <c r="N120" s="33">
        <f t="shared" ca="1" si="30"/>
        <v>1.681623108264346E-6</v>
      </c>
      <c r="O120" s="92">
        <f t="shared" ca="1" si="31"/>
        <v>1437757000.7897885</v>
      </c>
      <c r="P120" s="33">
        <f t="shared" ca="1" si="32"/>
        <v>3954048367.9404154</v>
      </c>
      <c r="Q120" s="33">
        <f t="shared" ca="1" si="33"/>
        <v>68345064.734012961</v>
      </c>
      <c r="R120" s="20">
        <f t="shared" ca="1" si="34"/>
        <v>-4.1007598177220106E-3</v>
      </c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</row>
    <row r="121" spans="1:35" x14ac:dyDescent="0.2">
      <c r="A121" s="89">
        <v>55250.5</v>
      </c>
      <c r="B121" s="89">
        <v>5.0750065056490712E-3</v>
      </c>
      <c r="C121" s="89">
        <v>1</v>
      </c>
      <c r="D121" s="91">
        <f t="shared" si="20"/>
        <v>5.5250500000000002</v>
      </c>
      <c r="E121" s="91">
        <f t="shared" si="21"/>
        <v>5.0750065056490712E-3</v>
      </c>
      <c r="F121" s="33">
        <f t="shared" si="22"/>
        <v>5.5250500000000002</v>
      </c>
      <c r="G121" s="33">
        <f t="shared" si="23"/>
        <v>5.0750065056490712E-3</v>
      </c>
      <c r="H121" s="33">
        <f t="shared" si="24"/>
        <v>30.526177502500001</v>
      </c>
      <c r="I121" s="33">
        <f t="shared" si="25"/>
        <v>168.65865701018765</v>
      </c>
      <c r="J121" s="33">
        <f t="shared" si="26"/>
        <v>931.84751291413738</v>
      </c>
      <c r="K121" s="33">
        <f t="shared" si="27"/>
        <v>2.8039664694036404E-2</v>
      </c>
      <c r="L121" s="33">
        <f t="shared" si="28"/>
        <v>0.15492054941778585</v>
      </c>
      <c r="M121" s="33">
        <f t="shared" ca="1" si="29"/>
        <v>1.0000580185909019E-2</v>
      </c>
      <c r="N121" s="33">
        <f t="shared" ca="1" si="30"/>
        <v>2.4261276079669529E-5</v>
      </c>
      <c r="O121" s="92">
        <f t="shared" ca="1" si="31"/>
        <v>148511240884.51517</v>
      </c>
      <c r="P121" s="33">
        <f t="shared" ca="1" si="32"/>
        <v>371900758320.75238</v>
      </c>
      <c r="Q121" s="33">
        <f t="shared" ca="1" si="33"/>
        <v>6334229364.4628725</v>
      </c>
      <c r="R121" s="20">
        <f t="shared" ca="1" si="34"/>
        <v>-4.9255736802599481E-3</v>
      </c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</row>
    <row r="122" spans="1:35" x14ac:dyDescent="0.2">
      <c r="A122" s="89">
        <v>55594.5</v>
      </c>
      <c r="B122" s="89">
        <v>6.6358992116875015E-3</v>
      </c>
      <c r="C122" s="89">
        <v>1</v>
      </c>
      <c r="D122" s="91">
        <f t="shared" si="20"/>
        <v>5.55945</v>
      </c>
      <c r="E122" s="91">
        <f t="shared" si="21"/>
        <v>6.6358992116875015E-3</v>
      </c>
      <c r="F122" s="33">
        <f t="shared" si="22"/>
        <v>5.55945</v>
      </c>
      <c r="G122" s="33">
        <f t="shared" si="23"/>
        <v>6.6358992116875015E-3</v>
      </c>
      <c r="H122" s="33">
        <f t="shared" si="24"/>
        <v>30.907484302499999</v>
      </c>
      <c r="I122" s="33">
        <f t="shared" si="25"/>
        <v>171.8286136055336</v>
      </c>
      <c r="J122" s="33">
        <f t="shared" si="26"/>
        <v>955.27258590928375</v>
      </c>
      <c r="K122" s="33">
        <f t="shared" si="27"/>
        <v>3.6891949872416077E-2</v>
      </c>
      <c r="L122" s="33">
        <f t="shared" si="28"/>
        <v>0.20509895071820355</v>
      </c>
      <c r="M122" s="33">
        <f t="shared" ca="1" si="29"/>
        <v>9.8028467611067371E-3</v>
      </c>
      <c r="N122" s="33">
        <f t="shared" ca="1" si="30"/>
        <v>1.0029556780772502E-5</v>
      </c>
      <c r="O122" s="92">
        <f t="shared" ca="1" si="31"/>
        <v>150283946314.25748</v>
      </c>
      <c r="P122" s="33">
        <f t="shared" ca="1" si="32"/>
        <v>358786709132.44238</v>
      </c>
      <c r="Q122" s="33">
        <f t="shared" ca="1" si="33"/>
        <v>6061578405.5985012</v>
      </c>
      <c r="R122" s="20">
        <f t="shared" ca="1" si="34"/>
        <v>-3.1669475494192356E-3</v>
      </c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</row>
    <row r="123" spans="1:35" x14ac:dyDescent="0.2">
      <c r="A123" s="89">
        <v>55633.5</v>
      </c>
      <c r="B123" s="89">
        <v>2.3285585557459854E-3</v>
      </c>
      <c r="C123" s="89">
        <v>1</v>
      </c>
      <c r="D123" s="91">
        <f t="shared" si="20"/>
        <v>5.5633499999999998</v>
      </c>
      <c r="E123" s="91">
        <f t="shared" si="21"/>
        <v>2.3285585557459854E-3</v>
      </c>
      <c r="F123" s="33">
        <f t="shared" si="22"/>
        <v>5.5633499999999998</v>
      </c>
      <c r="G123" s="33">
        <f t="shared" si="23"/>
        <v>2.3285585557459854E-3</v>
      </c>
      <c r="H123" s="33">
        <f t="shared" si="24"/>
        <v>30.950863222499997</v>
      </c>
      <c r="I123" s="33">
        <f t="shared" si="25"/>
        <v>172.19048490889534</v>
      </c>
      <c r="J123" s="33">
        <f t="shared" si="26"/>
        <v>957.95593421790284</v>
      </c>
      <c r="K123" s="33">
        <f t="shared" si="27"/>
        <v>1.2954586241109426E-2</v>
      </c>
      <c r="L123" s="33">
        <f t="shared" si="28"/>
        <v>7.2070897364476125E-2</v>
      </c>
      <c r="M123" s="33">
        <f t="shared" ca="1" si="29"/>
        <v>9.779388392542443E-3</v>
      </c>
      <c r="N123" s="33">
        <f t="shared" ca="1" si="30"/>
        <v>5.5514865256896328E-5</v>
      </c>
      <c r="O123" s="92">
        <f t="shared" ca="1" si="31"/>
        <v>150450009815.76785</v>
      </c>
      <c r="P123" s="33">
        <f t="shared" ca="1" si="32"/>
        <v>357280952129.17279</v>
      </c>
      <c r="Q123" s="33">
        <f t="shared" ca="1" si="33"/>
        <v>6030543874.6792431</v>
      </c>
      <c r="R123" s="20">
        <f t="shared" ca="1" si="34"/>
        <v>-7.4508298367964576E-3</v>
      </c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</row>
    <row r="124" spans="1:35" x14ac:dyDescent="0.2">
      <c r="A124" s="89">
        <v>55656.5</v>
      </c>
      <c r="B124" s="89">
        <v>1.3611408932774793E-2</v>
      </c>
      <c r="C124" s="89">
        <v>0.1</v>
      </c>
      <c r="D124" s="91">
        <f t="shared" si="20"/>
        <v>5.5656499999999998</v>
      </c>
      <c r="E124" s="91">
        <f t="shared" si="21"/>
        <v>1.3611408932774793E-2</v>
      </c>
      <c r="F124" s="33">
        <f t="shared" si="22"/>
        <v>0.55656499999999998</v>
      </c>
      <c r="G124" s="33">
        <f t="shared" si="23"/>
        <v>1.3611408932774794E-3</v>
      </c>
      <c r="H124" s="33">
        <f t="shared" si="24"/>
        <v>3.0976459922499999</v>
      </c>
      <c r="I124" s="33">
        <f t="shared" si="25"/>
        <v>17.240413416766213</v>
      </c>
      <c r="J124" s="33">
        <f t="shared" si="26"/>
        <v>95.954106933024875</v>
      </c>
      <c r="K124" s="33">
        <f t="shared" si="27"/>
        <v>7.575633812669803E-3</v>
      </c>
      <c r="L124" s="33">
        <f t="shared" si="28"/>
        <v>4.216332632948569E-2</v>
      </c>
      <c r="M124" s="33">
        <f t="shared" ca="1" si="29"/>
        <v>9.76545459623962E-3</v>
      </c>
      <c r="N124" s="33">
        <f t="shared" ca="1" si="30"/>
        <v>1.4791364758713708E-6</v>
      </c>
      <c r="O124" s="92">
        <f t="shared" ca="1" si="31"/>
        <v>1505445904.8351932</v>
      </c>
      <c r="P124" s="33">
        <f t="shared" ca="1" si="32"/>
        <v>3563911988.1547599</v>
      </c>
      <c r="Q124" s="33">
        <f t="shared" ca="1" si="33"/>
        <v>60122309.40266192</v>
      </c>
      <c r="R124" s="20">
        <f t="shared" ca="1" si="34"/>
        <v>3.8459543365351734E-3</v>
      </c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</row>
    <row r="125" spans="1:35" x14ac:dyDescent="0.2">
      <c r="A125" s="89">
        <v>55659.5</v>
      </c>
      <c r="B125" s="89">
        <v>1.5656998119084165E-2</v>
      </c>
      <c r="C125" s="89">
        <v>0.1</v>
      </c>
      <c r="D125" s="91">
        <f t="shared" si="20"/>
        <v>5.56595</v>
      </c>
      <c r="E125" s="91">
        <f t="shared" si="21"/>
        <v>1.5656998119084165E-2</v>
      </c>
      <c r="F125" s="33">
        <f t="shared" si="22"/>
        <v>0.55659500000000006</v>
      </c>
      <c r="G125" s="33">
        <f t="shared" si="23"/>
        <v>1.5656998119084166E-3</v>
      </c>
      <c r="H125" s="33">
        <f t="shared" si="24"/>
        <v>3.0979799402500001</v>
      </c>
      <c r="I125" s="33">
        <f t="shared" si="25"/>
        <v>17.243201448434487</v>
      </c>
      <c r="J125" s="33">
        <f t="shared" si="26"/>
        <v>95.974797101913936</v>
      </c>
      <c r="K125" s="33">
        <f t="shared" si="27"/>
        <v>8.7146068680916521E-3</v>
      </c>
      <c r="L125" s="33">
        <f t="shared" si="28"/>
        <v>4.8505066097454731E-2</v>
      </c>
      <c r="M125" s="33">
        <f t="shared" ca="1" si="29"/>
        <v>9.7636317089535019E-3</v>
      </c>
      <c r="N125" s="33">
        <f t="shared" ca="1" si="30"/>
        <v>3.4731767644056378E-6</v>
      </c>
      <c r="O125" s="92">
        <f t="shared" ca="1" si="31"/>
        <v>1505567434.551142</v>
      </c>
      <c r="P125" s="33">
        <f t="shared" ca="1" si="32"/>
        <v>3562750493.3007269</v>
      </c>
      <c r="Q125" s="33">
        <f t="shared" ca="1" si="33"/>
        <v>60098417.325376235</v>
      </c>
      <c r="R125" s="20">
        <f t="shared" ca="1" si="34"/>
        <v>5.8933664101306626E-3</v>
      </c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</row>
    <row r="126" spans="1:35" x14ac:dyDescent="0.2">
      <c r="A126" s="89">
        <v>56331.5</v>
      </c>
      <c r="B126" s="89">
        <v>6.9689745578216389E-3</v>
      </c>
      <c r="C126" s="89">
        <v>1</v>
      </c>
      <c r="D126" s="91">
        <f t="shared" si="20"/>
        <v>5.6331499999999997</v>
      </c>
      <c r="E126" s="91">
        <f t="shared" si="21"/>
        <v>6.9689745578216389E-3</v>
      </c>
      <c r="F126" s="33">
        <f t="shared" si="22"/>
        <v>5.6331499999999997</v>
      </c>
      <c r="G126" s="33">
        <f t="shared" si="23"/>
        <v>6.9689745578216389E-3</v>
      </c>
      <c r="H126" s="33">
        <f t="shared" si="24"/>
        <v>31.732378922499997</v>
      </c>
      <c r="I126" s="33">
        <f t="shared" si="25"/>
        <v>178.75325032728085</v>
      </c>
      <c r="J126" s="33">
        <f t="shared" si="26"/>
        <v>1006.9438720811221</v>
      </c>
      <c r="K126" s="33">
        <f t="shared" si="27"/>
        <v>3.9257279030392965E-2</v>
      </c>
      <c r="L126" s="33">
        <f t="shared" si="28"/>
        <v>0.22114214137005811</v>
      </c>
      <c r="M126" s="33">
        <f t="shared" ca="1" si="29"/>
        <v>9.3236948846290579E-3</v>
      </c>
      <c r="N126" s="33">
        <f t="shared" ca="1" si="30"/>
        <v>5.5447078174800385E-6</v>
      </c>
      <c r="O126" s="92">
        <f t="shared" ca="1" si="31"/>
        <v>152202876397.19214</v>
      </c>
      <c r="P126" s="33">
        <f t="shared" ca="1" si="32"/>
        <v>329746476144.94702</v>
      </c>
      <c r="Q126" s="33">
        <f t="shared" ca="1" si="33"/>
        <v>5472092127.7213821</v>
      </c>
      <c r="R126" s="20">
        <f t="shared" ca="1" si="34"/>
        <v>-2.3547203268074191E-3</v>
      </c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</row>
    <row r="127" spans="1:35" x14ac:dyDescent="0.2">
      <c r="A127" s="89">
        <v>56331.5</v>
      </c>
      <c r="B127" s="89">
        <v>6.9689745578216389E-3</v>
      </c>
      <c r="C127" s="89">
        <v>1</v>
      </c>
      <c r="D127" s="91">
        <f t="shared" si="20"/>
        <v>5.6331499999999997</v>
      </c>
      <c r="E127" s="91">
        <f t="shared" si="21"/>
        <v>6.9689745578216389E-3</v>
      </c>
      <c r="F127" s="33">
        <f t="shared" si="22"/>
        <v>5.6331499999999997</v>
      </c>
      <c r="G127" s="33">
        <f t="shared" si="23"/>
        <v>6.9689745578216389E-3</v>
      </c>
      <c r="H127" s="33">
        <f t="shared" si="24"/>
        <v>31.732378922499997</v>
      </c>
      <c r="I127" s="33">
        <f t="shared" si="25"/>
        <v>178.75325032728085</v>
      </c>
      <c r="J127" s="33">
        <f t="shared" si="26"/>
        <v>1006.9438720811221</v>
      </c>
      <c r="K127" s="33">
        <f t="shared" si="27"/>
        <v>3.9257279030392965E-2</v>
      </c>
      <c r="L127" s="33">
        <f t="shared" si="28"/>
        <v>0.22114214137005811</v>
      </c>
      <c r="M127" s="33">
        <f t="shared" ca="1" si="29"/>
        <v>9.3236948846290579E-3</v>
      </c>
      <c r="N127" s="33">
        <f t="shared" ca="1" si="30"/>
        <v>5.5447078174800385E-6</v>
      </c>
      <c r="O127" s="92">
        <f t="shared" ca="1" si="31"/>
        <v>152202876397.19214</v>
      </c>
      <c r="P127" s="33">
        <f t="shared" ca="1" si="32"/>
        <v>329746476144.94702</v>
      </c>
      <c r="Q127" s="33">
        <f t="shared" ca="1" si="33"/>
        <v>5472092127.7213821</v>
      </c>
      <c r="R127" s="20">
        <f t="shared" ca="1" si="34"/>
        <v>-2.3547203268074191E-3</v>
      </c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</row>
    <row r="128" spans="1:35" x14ac:dyDescent="0.2">
      <c r="A128" s="89">
        <v>56704.5</v>
      </c>
      <c r="B128" s="89">
        <v>8.2038960099453107E-3</v>
      </c>
      <c r="C128" s="89">
        <v>0.1</v>
      </c>
      <c r="D128" s="91">
        <f t="shared" si="20"/>
        <v>5.6704499999999998</v>
      </c>
      <c r="E128" s="91">
        <f t="shared" si="21"/>
        <v>8.2038960099453107E-3</v>
      </c>
      <c r="F128" s="33">
        <f t="shared" si="22"/>
        <v>0.56704500000000002</v>
      </c>
      <c r="G128" s="33">
        <f t="shared" si="23"/>
        <v>8.2038960099453109E-4</v>
      </c>
      <c r="H128" s="33">
        <f t="shared" si="24"/>
        <v>3.2154003202500001</v>
      </c>
      <c r="I128" s="33">
        <f t="shared" si="25"/>
        <v>18.232766745961612</v>
      </c>
      <c r="J128" s="33">
        <f t="shared" si="26"/>
        <v>103.38799219463802</v>
      </c>
      <c r="K128" s="33">
        <f t="shared" si="27"/>
        <v>4.6519782129594385E-3</v>
      </c>
      <c r="L128" s="33">
        <f t="shared" si="28"/>
        <v>2.6378809857675847E-2</v>
      </c>
      <c r="M128" s="33">
        <f t="shared" ca="1" si="29"/>
        <v>9.0523407709795223E-3</v>
      </c>
      <c r="N128" s="33">
        <f t="shared" ca="1" si="30"/>
        <v>7.1985851252640053E-8</v>
      </c>
      <c r="O128" s="92">
        <f t="shared" ca="1" si="31"/>
        <v>1521853707.4224958</v>
      </c>
      <c r="P128" s="33">
        <f t="shared" ca="1" si="32"/>
        <v>3146350938.9292722</v>
      </c>
      <c r="Q128" s="33">
        <f t="shared" ca="1" si="33"/>
        <v>51723441.36249233</v>
      </c>
      <c r="R128" s="20">
        <f t="shared" ca="1" si="34"/>
        <v>-8.4844476103421163E-4</v>
      </c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</row>
    <row r="129" spans="1:35" x14ac:dyDescent="0.2">
      <c r="A129" s="89">
        <v>57782.5</v>
      </c>
      <c r="B129" s="89">
        <v>5.0522748861112632E-3</v>
      </c>
      <c r="C129" s="89">
        <v>1</v>
      </c>
      <c r="D129" s="91">
        <f t="shared" si="20"/>
        <v>5.7782499999999999</v>
      </c>
      <c r="E129" s="91">
        <f t="shared" si="21"/>
        <v>5.0522748861112632E-3</v>
      </c>
      <c r="F129" s="33">
        <f t="shared" si="22"/>
        <v>5.7782499999999999</v>
      </c>
      <c r="G129" s="33">
        <f t="shared" si="23"/>
        <v>5.0522748861112632E-3</v>
      </c>
      <c r="H129" s="33">
        <f t="shared" si="24"/>
        <v>33.388173062500002</v>
      </c>
      <c r="I129" s="33">
        <f t="shared" si="25"/>
        <v>192.92521099839064</v>
      </c>
      <c r="J129" s="33">
        <f t="shared" si="26"/>
        <v>1114.7701004514506</v>
      </c>
      <c r="K129" s="33">
        <f t="shared" si="27"/>
        <v>2.9193307360672407E-2</v>
      </c>
      <c r="L129" s="33">
        <f t="shared" si="28"/>
        <v>0.16868622825680532</v>
      </c>
      <c r="M129" s="33">
        <f t="shared" ca="1" si="29"/>
        <v>8.159102516418798E-3</v>
      </c>
      <c r="N129" s="33">
        <f t="shared" ca="1" si="30"/>
        <v>9.6523779244423325E-6</v>
      </c>
      <c r="O129" s="92">
        <f t="shared" ca="1" si="31"/>
        <v>148411845614.24084</v>
      </c>
      <c r="P129" s="33">
        <f t="shared" ca="1" si="32"/>
        <v>269865311641.09689</v>
      </c>
      <c r="Q129" s="33">
        <f t="shared" ca="1" si="33"/>
        <v>4308952186.8568401</v>
      </c>
      <c r="R129" s="20">
        <f t="shared" ca="1" si="34"/>
        <v>-3.1068276303075348E-3</v>
      </c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</row>
    <row r="130" spans="1:35" x14ac:dyDescent="0.2">
      <c r="A130" s="89">
        <v>58721.5</v>
      </c>
      <c r="B130" s="89">
        <v>4.5216883954708464E-3</v>
      </c>
      <c r="C130" s="89">
        <v>1</v>
      </c>
      <c r="D130" s="91">
        <f t="shared" si="20"/>
        <v>5.8721500000000004</v>
      </c>
      <c r="E130" s="91">
        <f t="shared" si="21"/>
        <v>4.5216883954708464E-3</v>
      </c>
      <c r="F130" s="33">
        <f t="shared" si="22"/>
        <v>5.8721500000000004</v>
      </c>
      <c r="G130" s="33">
        <f t="shared" si="23"/>
        <v>4.5216883954708464E-3</v>
      </c>
      <c r="H130" s="33">
        <f t="shared" si="24"/>
        <v>34.482145622500006</v>
      </c>
      <c r="I130" s="33">
        <f t="shared" si="25"/>
        <v>202.48433141716342</v>
      </c>
      <c r="J130" s="33">
        <f t="shared" si="26"/>
        <v>1189.0183667312963</v>
      </c>
      <c r="K130" s="33">
        <f t="shared" si="27"/>
        <v>2.6552032511464131E-2</v>
      </c>
      <c r="L130" s="33">
        <f t="shared" si="28"/>
        <v>0.15591751771219411</v>
      </c>
      <c r="M130" s="33">
        <f t="shared" ca="1" si="29"/>
        <v>7.2490558187346399E-3</v>
      </c>
      <c r="N130" s="33">
        <f t="shared" ca="1" si="30"/>
        <v>7.438533061480584E-6</v>
      </c>
      <c r="O130" s="92">
        <f t="shared" ca="1" si="31"/>
        <v>140766652083.1398</v>
      </c>
      <c r="P130" s="33">
        <f t="shared" ca="1" si="32"/>
        <v>230209153806.9982</v>
      </c>
      <c r="Q130" s="33">
        <f t="shared" ca="1" si="33"/>
        <v>3571931038.9743972</v>
      </c>
      <c r="R130" s="20">
        <f t="shared" ca="1" si="34"/>
        <v>-2.7273674232637934E-3</v>
      </c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</row>
    <row r="131" spans="1:35" x14ac:dyDescent="0.2">
      <c r="A131" s="89">
        <v>58837</v>
      </c>
      <c r="B131" s="89">
        <v>4.9768718454288319E-3</v>
      </c>
      <c r="C131" s="89">
        <v>1</v>
      </c>
      <c r="D131" s="91">
        <f t="shared" si="20"/>
        <v>5.8837000000000002</v>
      </c>
      <c r="E131" s="91">
        <f t="shared" si="21"/>
        <v>4.9768718454288319E-3</v>
      </c>
      <c r="F131" s="33">
        <f t="shared" si="22"/>
        <v>5.8837000000000002</v>
      </c>
      <c r="G131" s="33">
        <f t="shared" si="23"/>
        <v>4.9768718454288319E-3</v>
      </c>
      <c r="H131" s="33">
        <f t="shared" si="24"/>
        <v>34.61792569</v>
      </c>
      <c r="I131" s="33">
        <f t="shared" si="25"/>
        <v>203.68148938225301</v>
      </c>
      <c r="J131" s="33">
        <f t="shared" si="26"/>
        <v>1198.4007790783621</v>
      </c>
      <c r="K131" s="33">
        <f t="shared" si="27"/>
        <v>2.9282420876949621E-2</v>
      </c>
      <c r="L131" s="33">
        <f t="shared" si="28"/>
        <v>0.17228897971370849</v>
      </c>
      <c r="M131" s="33">
        <f t="shared" ca="1" si="29"/>
        <v>7.1286296435118801E-3</v>
      </c>
      <c r="N131" s="33">
        <f t="shared" ca="1" si="30"/>
        <v>4.6300616216112083E-6</v>
      </c>
      <c r="O131" s="92">
        <f t="shared" ca="1" si="31"/>
        <v>139560722906.86951</v>
      </c>
      <c r="P131" s="33">
        <f t="shared" ca="1" si="32"/>
        <v>225329646580.31326</v>
      </c>
      <c r="Q131" s="33">
        <f t="shared" ca="1" si="33"/>
        <v>3482934309.4316282</v>
      </c>
      <c r="R131" s="20">
        <f t="shared" ca="1" si="34"/>
        <v>-2.1517577980830482E-3</v>
      </c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</row>
    <row r="132" spans="1:35" x14ac:dyDescent="0.2">
      <c r="A132" s="89">
        <v>59830.5</v>
      </c>
      <c r="B132" s="89">
        <v>7.3078221321338788E-3</v>
      </c>
      <c r="C132" s="89">
        <v>1</v>
      </c>
      <c r="D132" s="91">
        <f t="shared" si="20"/>
        <v>5.9830500000000004</v>
      </c>
      <c r="E132" s="91">
        <f t="shared" si="21"/>
        <v>7.3078221321338788E-3</v>
      </c>
      <c r="F132" s="33">
        <f t="shared" si="22"/>
        <v>5.9830500000000004</v>
      </c>
      <c r="G132" s="33">
        <f t="shared" si="23"/>
        <v>7.3078221321338788E-3</v>
      </c>
      <c r="H132" s="33">
        <f t="shared" si="24"/>
        <v>35.796887302500004</v>
      </c>
      <c r="I132" s="33">
        <f t="shared" si="25"/>
        <v>214.17456657522266</v>
      </c>
      <c r="J132" s="33">
        <f t="shared" si="26"/>
        <v>1281.417140547886</v>
      </c>
      <c r="K132" s="33">
        <f t="shared" si="27"/>
        <v>4.3723065207663607E-2</v>
      </c>
      <c r="L132" s="33">
        <f t="shared" si="28"/>
        <v>0.26159728529071175</v>
      </c>
      <c r="M132" s="33">
        <f t="shared" ca="1" si="29"/>
        <v>6.01597534304954E-3</v>
      </c>
      <c r="N132" s="33">
        <f t="shared" ca="1" si="30"/>
        <v>1.6688681264675163E-6</v>
      </c>
      <c r="O132" s="92">
        <f t="shared" ca="1" si="31"/>
        <v>126979787455.77835</v>
      </c>
      <c r="P132" s="33">
        <f t="shared" ca="1" si="32"/>
        <v>183721335894.56644</v>
      </c>
      <c r="Q132" s="33">
        <f t="shared" ca="1" si="33"/>
        <v>2738759340.7515512</v>
      </c>
      <c r="R132" s="20">
        <f t="shared" ca="1" si="34"/>
        <v>1.2918467890843388E-3</v>
      </c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</row>
    <row r="133" spans="1:35" x14ac:dyDescent="0.2">
      <c r="A133" s="89">
        <v>60838.5</v>
      </c>
      <c r="B133" s="89">
        <v>7.3257867989013903E-3</v>
      </c>
      <c r="C133" s="89">
        <v>1</v>
      </c>
      <c r="D133" s="91">
        <f t="shared" si="20"/>
        <v>6.08385</v>
      </c>
      <c r="E133" s="91">
        <f t="shared" si="21"/>
        <v>7.3257867989013903E-3</v>
      </c>
      <c r="F133" s="33">
        <f t="shared" si="22"/>
        <v>6.08385</v>
      </c>
      <c r="G133" s="33">
        <f t="shared" si="23"/>
        <v>7.3257867989013903E-3</v>
      </c>
      <c r="H133" s="33">
        <f t="shared" si="24"/>
        <v>37.013230822499999</v>
      </c>
      <c r="I133" s="33">
        <f t="shared" si="25"/>
        <v>225.18294433946662</v>
      </c>
      <c r="J133" s="33">
        <f t="shared" si="26"/>
        <v>1369.979255919664</v>
      </c>
      <c r="K133" s="33">
        <f t="shared" si="27"/>
        <v>4.4568988016496225E-2</v>
      </c>
      <c r="L133" s="33">
        <f t="shared" si="28"/>
        <v>0.27115103774416055</v>
      </c>
      <c r="M133" s="33">
        <f t="shared" ca="1" si="29"/>
        <v>4.7464874246104793E-3</v>
      </c>
      <c r="N133" s="33">
        <f t="shared" ca="1" si="30"/>
        <v>6.6527852622174844E-6</v>
      </c>
      <c r="O133" s="92">
        <f t="shared" ca="1" si="31"/>
        <v>110663273099.66299</v>
      </c>
      <c r="P133" s="33">
        <f t="shared" ca="1" si="32"/>
        <v>142936437599.62518</v>
      </c>
      <c r="Q133" s="33">
        <f t="shared" ca="1" si="33"/>
        <v>2035433392.8103147</v>
      </c>
      <c r="R133" s="20">
        <f t="shared" ca="1" si="34"/>
        <v>2.5792993742909109E-3</v>
      </c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</row>
    <row r="134" spans="1:35" x14ac:dyDescent="0.2">
      <c r="A134" s="89">
        <v>60977.5</v>
      </c>
      <c r="B134" s="89">
        <v>6.8047521635890007E-3</v>
      </c>
      <c r="C134" s="89">
        <v>1</v>
      </c>
      <c r="D134" s="91">
        <f t="shared" si="20"/>
        <v>6.0977499999999996</v>
      </c>
      <c r="E134" s="91">
        <f t="shared" si="21"/>
        <v>6.8047521635890007E-3</v>
      </c>
      <c r="F134" s="33">
        <f t="shared" si="22"/>
        <v>6.0977499999999996</v>
      </c>
      <c r="G134" s="33">
        <f t="shared" si="23"/>
        <v>6.8047521635890007E-3</v>
      </c>
      <c r="H134" s="33">
        <f t="shared" si="24"/>
        <v>37.182555062499993</v>
      </c>
      <c r="I134" s="33">
        <f t="shared" si="25"/>
        <v>226.72992513235931</v>
      </c>
      <c r="J134" s="33">
        <f t="shared" si="26"/>
        <v>1382.542400975844</v>
      </c>
      <c r="K134" s="33">
        <f t="shared" si="27"/>
        <v>4.1493677505524823E-2</v>
      </c>
      <c r="L134" s="33">
        <f t="shared" si="28"/>
        <v>0.25301807200931398</v>
      </c>
      <c r="M134" s="33">
        <f t="shared" ca="1" si="29"/>
        <v>4.5603186460711487E-3</v>
      </c>
      <c r="N134" s="33">
        <f t="shared" ca="1" si="30"/>
        <v>5.0374818145575585E-6</v>
      </c>
      <c r="O134" s="92">
        <f t="shared" ca="1" si="31"/>
        <v>108179064260.74936</v>
      </c>
      <c r="P134" s="33">
        <f t="shared" ca="1" si="32"/>
        <v>137489225914.16068</v>
      </c>
      <c r="Q134" s="33">
        <f t="shared" ca="1" si="33"/>
        <v>1943577278.7514055</v>
      </c>
      <c r="R134" s="20">
        <f t="shared" ca="1" si="34"/>
        <v>2.244433517517852E-3</v>
      </c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</row>
    <row r="135" spans="1:35" x14ac:dyDescent="0.2">
      <c r="A135" s="89">
        <v>60977.5</v>
      </c>
      <c r="B135" s="89">
        <v>7.2547521631349809E-3</v>
      </c>
      <c r="C135" s="89">
        <v>1</v>
      </c>
      <c r="D135" s="91">
        <f t="shared" si="20"/>
        <v>6.0977499999999996</v>
      </c>
      <c r="E135" s="91">
        <f t="shared" si="21"/>
        <v>7.2547521631349809E-3</v>
      </c>
      <c r="F135" s="33">
        <f t="shared" si="22"/>
        <v>6.0977499999999996</v>
      </c>
      <c r="G135" s="33">
        <f t="shared" si="23"/>
        <v>7.2547521631349809E-3</v>
      </c>
      <c r="H135" s="33">
        <f t="shared" si="24"/>
        <v>37.182555062499993</v>
      </c>
      <c r="I135" s="33">
        <f t="shared" si="25"/>
        <v>226.72992513235931</v>
      </c>
      <c r="J135" s="33">
        <f t="shared" si="26"/>
        <v>1382.542400975844</v>
      </c>
      <c r="K135" s="33">
        <f t="shared" si="27"/>
        <v>4.4237665002756325E-2</v>
      </c>
      <c r="L135" s="33">
        <f t="shared" si="28"/>
        <v>0.26975022177055735</v>
      </c>
      <c r="M135" s="33">
        <f t="shared" ca="1" si="29"/>
        <v>4.5603186460711487E-3</v>
      </c>
      <c r="N135" s="33">
        <f t="shared" ca="1" si="30"/>
        <v>7.2599719778769733E-6</v>
      </c>
      <c r="O135" s="92">
        <f t="shared" ca="1" si="31"/>
        <v>108179064260.74936</v>
      </c>
      <c r="P135" s="33">
        <f t="shared" ca="1" si="32"/>
        <v>137489225914.16068</v>
      </c>
      <c r="Q135" s="33">
        <f t="shared" ca="1" si="33"/>
        <v>1943577278.7514055</v>
      </c>
      <c r="R135" s="20">
        <f t="shared" ca="1" si="34"/>
        <v>2.6944335170638323E-3</v>
      </c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</row>
    <row r="136" spans="1:35" x14ac:dyDescent="0.2">
      <c r="A136" s="89">
        <v>60977.5</v>
      </c>
      <c r="B136" s="89">
        <v>7.7047521626809612E-3</v>
      </c>
      <c r="C136" s="89">
        <v>1</v>
      </c>
      <c r="D136" s="91">
        <f t="shared" si="20"/>
        <v>6.0977499999999996</v>
      </c>
      <c r="E136" s="91">
        <f t="shared" si="21"/>
        <v>7.7047521626809612E-3</v>
      </c>
      <c r="F136" s="33">
        <f t="shared" si="22"/>
        <v>6.0977499999999996</v>
      </c>
      <c r="G136" s="33">
        <f t="shared" si="23"/>
        <v>7.7047521626809612E-3</v>
      </c>
      <c r="H136" s="33">
        <f t="shared" si="24"/>
        <v>37.182555062499993</v>
      </c>
      <c r="I136" s="33">
        <f t="shared" si="25"/>
        <v>226.72992513235931</v>
      </c>
      <c r="J136" s="33">
        <f t="shared" si="26"/>
        <v>1382.542400975844</v>
      </c>
      <c r="K136" s="33">
        <f t="shared" si="27"/>
        <v>4.6981652499987828E-2</v>
      </c>
      <c r="L136" s="33">
        <f t="shared" si="28"/>
        <v>0.28648237153180073</v>
      </c>
      <c r="M136" s="33">
        <f t="shared" ca="1" si="29"/>
        <v>4.5603186460711487E-3</v>
      </c>
      <c r="N136" s="33">
        <f t="shared" ca="1" si="30"/>
        <v>9.8874621403791524E-6</v>
      </c>
      <c r="O136" s="92">
        <f t="shared" ca="1" si="31"/>
        <v>108179064260.74936</v>
      </c>
      <c r="P136" s="33">
        <f t="shared" ca="1" si="32"/>
        <v>137489225914.16068</v>
      </c>
      <c r="Q136" s="33">
        <f t="shared" ca="1" si="33"/>
        <v>1943577278.7514055</v>
      </c>
      <c r="R136" s="20">
        <f t="shared" ca="1" si="34"/>
        <v>3.1444335166098125E-3</v>
      </c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</row>
    <row r="137" spans="1:35" x14ac:dyDescent="0.2">
      <c r="A137" s="89">
        <v>60990</v>
      </c>
      <c r="B137" s="89">
        <v>9.0280404183431529E-3</v>
      </c>
      <c r="C137" s="89">
        <v>1</v>
      </c>
      <c r="D137" s="91">
        <f t="shared" si="20"/>
        <v>6.0990000000000002</v>
      </c>
      <c r="E137" s="91">
        <f t="shared" si="21"/>
        <v>9.0280404183431529E-3</v>
      </c>
      <c r="F137" s="33">
        <f t="shared" si="22"/>
        <v>6.0990000000000002</v>
      </c>
      <c r="G137" s="33">
        <f t="shared" si="23"/>
        <v>9.0280404183431529E-3</v>
      </c>
      <c r="H137" s="33">
        <f t="shared" si="24"/>
        <v>37.197801000000005</v>
      </c>
      <c r="I137" s="33">
        <f t="shared" si="25"/>
        <v>226.86938829900004</v>
      </c>
      <c r="J137" s="33">
        <f t="shared" si="26"/>
        <v>1383.6763992356014</v>
      </c>
      <c r="K137" s="33">
        <f t="shared" si="27"/>
        <v>5.5062018511474894E-2</v>
      </c>
      <c r="L137" s="33">
        <f t="shared" si="28"/>
        <v>0.3358232509014854</v>
      </c>
      <c r="M137" s="33">
        <f t="shared" ca="1" si="29"/>
        <v>4.5434448794789417E-3</v>
      </c>
      <c r="N137" s="33">
        <f t="shared" ca="1" si="30"/>
        <v>2.0111597147200785E-5</v>
      </c>
      <c r="O137" s="92">
        <f t="shared" ca="1" si="31"/>
        <v>107953225807.44849</v>
      </c>
      <c r="P137" s="33">
        <f t="shared" ca="1" si="32"/>
        <v>137001897659.26064</v>
      </c>
      <c r="Q137" s="33">
        <f t="shared" ca="1" si="33"/>
        <v>1935384713.0497646</v>
      </c>
      <c r="R137" s="20">
        <f t="shared" ca="1" si="34"/>
        <v>4.4845955388642111E-3</v>
      </c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</row>
    <row r="138" spans="1:35" x14ac:dyDescent="0.2">
      <c r="A138" s="89">
        <v>62042</v>
      </c>
      <c r="B138" s="89">
        <v>1.0847979719983414E-2</v>
      </c>
      <c r="C138" s="89">
        <v>1</v>
      </c>
      <c r="D138" s="91">
        <f t="shared" si="20"/>
        <v>6.2042000000000002</v>
      </c>
      <c r="E138" s="91">
        <f t="shared" si="21"/>
        <v>1.0847979719983414E-2</v>
      </c>
      <c r="F138" s="33">
        <f t="shared" si="22"/>
        <v>6.2042000000000002</v>
      </c>
      <c r="G138" s="33">
        <f t="shared" si="23"/>
        <v>1.0847979719983414E-2</v>
      </c>
      <c r="H138" s="33">
        <f t="shared" si="24"/>
        <v>38.492097640000004</v>
      </c>
      <c r="I138" s="33">
        <f t="shared" si="25"/>
        <v>238.81267217808804</v>
      </c>
      <c r="J138" s="33">
        <f t="shared" si="26"/>
        <v>1481.6415807272938</v>
      </c>
      <c r="K138" s="33">
        <f t="shared" si="27"/>
        <v>6.7303035778721099E-2</v>
      </c>
      <c r="L138" s="33">
        <f t="shared" si="28"/>
        <v>0.41756149457834146</v>
      </c>
      <c r="M138" s="33">
        <f t="shared" ca="1" si="29"/>
        <v>3.0453092963154682E-3</v>
      </c>
      <c r="N138" s="33">
        <f t="shared" ca="1" si="30"/>
        <v>6.0881665740382515E-5</v>
      </c>
      <c r="O138" s="92">
        <f t="shared" ca="1" si="31"/>
        <v>87743741930.956299</v>
      </c>
      <c r="P138" s="33">
        <f t="shared" ca="1" si="32"/>
        <v>97757044192.333237</v>
      </c>
      <c r="Q138" s="33">
        <f t="shared" ca="1" si="33"/>
        <v>1290434650.9707048</v>
      </c>
      <c r="R138" s="20">
        <f t="shared" ca="1" si="34"/>
        <v>7.8026704236679456E-3</v>
      </c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</row>
    <row r="139" spans="1:35" x14ac:dyDescent="0.2">
      <c r="A139" s="89">
        <v>62112.5</v>
      </c>
      <c r="B139" s="89">
        <v>4.7193254649755545E-3</v>
      </c>
      <c r="C139" s="89">
        <v>1</v>
      </c>
      <c r="D139" s="91">
        <f t="shared" si="20"/>
        <v>6.2112499999999997</v>
      </c>
      <c r="E139" s="91">
        <f t="shared" si="21"/>
        <v>4.7193254649755545E-3</v>
      </c>
      <c r="F139" s="33">
        <f t="shared" si="22"/>
        <v>6.2112499999999997</v>
      </c>
      <c r="G139" s="33">
        <f t="shared" si="23"/>
        <v>4.7193254649755545E-3</v>
      </c>
      <c r="H139" s="33">
        <f t="shared" si="24"/>
        <v>38.579626562499996</v>
      </c>
      <c r="I139" s="33">
        <f t="shared" si="25"/>
        <v>239.6277054863281</v>
      </c>
      <c r="J139" s="33">
        <f t="shared" si="26"/>
        <v>1488.3875857019552</v>
      </c>
      <c r="K139" s="33">
        <f t="shared" si="27"/>
        <v>2.9312910294329413E-2</v>
      </c>
      <c r="L139" s="33">
        <f t="shared" si="28"/>
        <v>0.18206981406565356</v>
      </c>
      <c r="M139" s="33">
        <f t="shared" ca="1" si="29"/>
        <v>2.9393966505025237E-3</v>
      </c>
      <c r="N139" s="33">
        <f t="shared" ca="1" si="30"/>
        <v>3.1681465845913685E-6</v>
      </c>
      <c r="O139" s="92">
        <f t="shared" ca="1" si="31"/>
        <v>86321399145.810989</v>
      </c>
      <c r="P139" s="33">
        <f t="shared" ca="1" si="32"/>
        <v>95270650644.643951</v>
      </c>
      <c r="Q139" s="33">
        <f t="shared" ca="1" si="33"/>
        <v>1250658888.5417268</v>
      </c>
      <c r="R139" s="20">
        <f t="shared" ca="1" si="34"/>
        <v>1.7799288144730308E-3</v>
      </c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</row>
    <row r="140" spans="1:35" x14ac:dyDescent="0.2">
      <c r="A140" s="89">
        <v>62874.5</v>
      </c>
      <c r="B140" s="89">
        <v>5.598977324552834E-3</v>
      </c>
      <c r="C140" s="89">
        <v>1</v>
      </c>
      <c r="D140" s="91">
        <f t="shared" si="20"/>
        <v>6.2874499999999998</v>
      </c>
      <c r="E140" s="91">
        <f t="shared" si="21"/>
        <v>5.598977324552834E-3</v>
      </c>
      <c r="F140" s="33">
        <f t="shared" si="22"/>
        <v>6.2874499999999998</v>
      </c>
      <c r="G140" s="33">
        <f t="shared" si="23"/>
        <v>5.598977324552834E-3</v>
      </c>
      <c r="H140" s="33">
        <f t="shared" si="24"/>
        <v>39.5320275025</v>
      </c>
      <c r="I140" s="33">
        <f t="shared" si="25"/>
        <v>248.55564632059361</v>
      </c>
      <c r="J140" s="33">
        <f t="shared" si="26"/>
        <v>1562.7811984584162</v>
      </c>
      <c r="K140" s="33">
        <f t="shared" si="27"/>
        <v>3.5203289979259714E-2</v>
      </c>
      <c r="L140" s="33">
        <f t="shared" si="28"/>
        <v>0.22133892558009649</v>
      </c>
      <c r="M140" s="33">
        <f t="shared" ca="1" si="29"/>
        <v>1.7504316291674926E-3</v>
      </c>
      <c r="N140" s="33">
        <f t="shared" ca="1" si="30"/>
        <v>1.4811303969469041E-5</v>
      </c>
      <c r="O140" s="92">
        <f t="shared" ca="1" si="31"/>
        <v>70650615474.888168</v>
      </c>
      <c r="P140" s="33">
        <f t="shared" ca="1" si="32"/>
        <v>69803606644.28891</v>
      </c>
      <c r="Q140" s="33">
        <f t="shared" ca="1" si="33"/>
        <v>852442042.50898516</v>
      </c>
      <c r="R140" s="20">
        <f t="shared" ca="1" si="34"/>
        <v>3.8485456953853414E-3</v>
      </c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</row>
    <row r="141" spans="1:35" x14ac:dyDescent="0.2">
      <c r="A141" s="89">
        <v>62933</v>
      </c>
      <c r="B141" s="89">
        <v>7.487966344342567E-3</v>
      </c>
      <c r="C141" s="89">
        <v>1</v>
      </c>
      <c r="D141" s="91">
        <f t="shared" si="20"/>
        <v>6.2933000000000003</v>
      </c>
      <c r="E141" s="91">
        <f t="shared" si="21"/>
        <v>7.487966344342567E-3</v>
      </c>
      <c r="F141" s="33">
        <f t="shared" si="22"/>
        <v>6.2933000000000003</v>
      </c>
      <c r="G141" s="33">
        <f t="shared" si="23"/>
        <v>7.487966344342567E-3</v>
      </c>
      <c r="H141" s="33">
        <f t="shared" si="24"/>
        <v>39.605624890000001</v>
      </c>
      <c r="I141" s="33">
        <f t="shared" si="25"/>
        <v>249.25007912023702</v>
      </c>
      <c r="J141" s="33">
        <f t="shared" si="26"/>
        <v>1568.6055229273877</v>
      </c>
      <c r="K141" s="33">
        <f t="shared" si="27"/>
        <v>4.7124018594851082E-2</v>
      </c>
      <c r="L141" s="33">
        <f t="shared" si="28"/>
        <v>0.29656558622297635</v>
      </c>
      <c r="M141" s="33">
        <f t="shared" ca="1" si="29"/>
        <v>1.6558078895506645E-3</v>
      </c>
      <c r="N141" s="33">
        <f t="shared" ca="1" si="30"/>
        <v>3.4014072241800673E-5</v>
      </c>
      <c r="O141" s="92">
        <f t="shared" ca="1" si="31"/>
        <v>69434687758.201248</v>
      </c>
      <c r="P141" s="33">
        <f t="shared" ca="1" si="32"/>
        <v>67964389244.429443</v>
      </c>
      <c r="Q141" s="33">
        <f t="shared" ca="1" si="33"/>
        <v>824418660.36361504</v>
      </c>
      <c r="R141" s="20">
        <f t="shared" ca="1" si="34"/>
        <v>5.8321584547919025E-3</v>
      </c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</row>
    <row r="142" spans="1:35" x14ac:dyDescent="0.2">
      <c r="A142" s="89">
        <v>62934</v>
      </c>
      <c r="B142" s="89">
        <v>6.769829400582239E-3</v>
      </c>
      <c r="C142" s="89">
        <v>1</v>
      </c>
      <c r="D142" s="91">
        <f t="shared" si="20"/>
        <v>6.2934000000000001</v>
      </c>
      <c r="E142" s="91">
        <f t="shared" si="21"/>
        <v>6.769829400582239E-3</v>
      </c>
      <c r="F142" s="33">
        <f t="shared" si="22"/>
        <v>6.2934000000000001</v>
      </c>
      <c r="G142" s="33">
        <f t="shared" si="23"/>
        <v>6.769829400582239E-3</v>
      </c>
      <c r="H142" s="33">
        <f t="shared" si="24"/>
        <v>39.60688356</v>
      </c>
      <c r="I142" s="33">
        <f t="shared" si="25"/>
        <v>249.261960996504</v>
      </c>
      <c r="J142" s="33">
        <f t="shared" si="26"/>
        <v>1568.7052253353984</v>
      </c>
      <c r="K142" s="33">
        <f t="shared" si="27"/>
        <v>4.2605244349624261E-2</v>
      </c>
      <c r="L142" s="33">
        <f t="shared" si="28"/>
        <v>0.2681318447899253</v>
      </c>
      <c r="M142" s="33">
        <f t="shared" ca="1" si="29"/>
        <v>1.6541862433452348E-3</v>
      </c>
      <c r="N142" s="33">
        <f t="shared" ca="1" si="30"/>
        <v>2.6169804912185785E-5</v>
      </c>
      <c r="O142" s="92">
        <f t="shared" ca="1" si="31"/>
        <v>69413898167.618637</v>
      </c>
      <c r="P142" s="33">
        <f t="shared" ca="1" si="32"/>
        <v>67933104301.872314</v>
      </c>
      <c r="Q142" s="33">
        <f t="shared" ca="1" si="33"/>
        <v>823942960.43378639</v>
      </c>
      <c r="R142" s="20">
        <f t="shared" ca="1" si="34"/>
        <v>5.1156431572370042E-3</v>
      </c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</row>
    <row r="143" spans="1:35" x14ac:dyDescent="0.2">
      <c r="A143" s="89">
        <v>62934</v>
      </c>
      <c r="B143" s="89">
        <v>6.7776799842249602E-3</v>
      </c>
      <c r="C143" s="89">
        <v>1</v>
      </c>
      <c r="D143" s="91">
        <f t="shared" si="20"/>
        <v>6.2934000000000001</v>
      </c>
      <c r="E143" s="91">
        <f t="shared" si="21"/>
        <v>6.7776799842249602E-3</v>
      </c>
      <c r="F143" s="33">
        <f t="shared" si="22"/>
        <v>6.2934000000000001</v>
      </c>
      <c r="G143" s="33">
        <f t="shared" si="23"/>
        <v>6.7776799842249602E-3</v>
      </c>
      <c r="H143" s="33">
        <f t="shared" si="24"/>
        <v>39.60688356</v>
      </c>
      <c r="I143" s="33">
        <f t="shared" si="25"/>
        <v>249.261960996504</v>
      </c>
      <c r="J143" s="33">
        <f t="shared" si="26"/>
        <v>1568.7052253353984</v>
      </c>
      <c r="K143" s="33">
        <f t="shared" si="27"/>
        <v>4.2654651212721363E-2</v>
      </c>
      <c r="L143" s="33">
        <f t="shared" si="28"/>
        <v>0.26844278194214061</v>
      </c>
      <c r="M143" s="33">
        <f t="shared" ca="1" si="29"/>
        <v>1.6541862433452348E-3</v>
      </c>
      <c r="N143" s="33">
        <f t="shared" ca="1" si="30"/>
        <v>2.6250188112833722E-5</v>
      </c>
      <c r="O143" s="92">
        <f t="shared" ca="1" si="31"/>
        <v>69413898167.618637</v>
      </c>
      <c r="P143" s="33">
        <f t="shared" ca="1" si="32"/>
        <v>67933104301.872314</v>
      </c>
      <c r="Q143" s="33">
        <f t="shared" ca="1" si="33"/>
        <v>823942960.43378639</v>
      </c>
      <c r="R143" s="20">
        <f t="shared" ca="1" si="34"/>
        <v>5.1234937408797254E-3</v>
      </c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</row>
    <row r="144" spans="1:35" x14ac:dyDescent="0.2">
      <c r="A144" s="89">
        <v>63160.5</v>
      </c>
      <c r="B144" s="89">
        <v>5.8118125380133279E-3</v>
      </c>
      <c r="C144" s="89">
        <v>1</v>
      </c>
      <c r="D144" s="91">
        <f t="shared" si="20"/>
        <v>6.3160499999999997</v>
      </c>
      <c r="E144" s="91">
        <f t="shared" si="21"/>
        <v>5.8118125380133279E-3</v>
      </c>
      <c r="F144" s="33">
        <f t="shared" si="22"/>
        <v>6.3160499999999997</v>
      </c>
      <c r="G144" s="33">
        <f t="shared" si="23"/>
        <v>5.8118125380133279E-3</v>
      </c>
      <c r="H144" s="33">
        <f t="shared" si="24"/>
        <v>39.892487602499997</v>
      </c>
      <c r="I144" s="33">
        <f t="shared" si="25"/>
        <v>251.96294632177009</v>
      </c>
      <c r="J144" s="33">
        <f t="shared" si="26"/>
        <v>1591.410567115616</v>
      </c>
      <c r="K144" s="33">
        <f t="shared" si="27"/>
        <v>3.6707698580719081E-2</v>
      </c>
      <c r="L144" s="33">
        <f t="shared" si="28"/>
        <v>0.23184765962075074</v>
      </c>
      <c r="M144" s="33">
        <f t="shared" ca="1" si="29"/>
        <v>1.2832924882404395E-3</v>
      </c>
      <c r="N144" s="33">
        <f t="shared" ca="1" si="30"/>
        <v>2.0507493841195044E-5</v>
      </c>
      <c r="O144" s="92">
        <f t="shared" ca="1" si="31"/>
        <v>64704750675.126328</v>
      </c>
      <c r="P144" s="33">
        <f t="shared" ca="1" si="32"/>
        <v>60984375818.536942</v>
      </c>
      <c r="Q144" s="33">
        <f t="shared" ca="1" si="33"/>
        <v>719135709.07041633</v>
      </c>
      <c r="R144" s="20">
        <f t="shared" ca="1" si="34"/>
        <v>4.5285200497728884E-3</v>
      </c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</row>
    <row r="145" spans="1:35" x14ac:dyDescent="0.2">
      <c r="A145" s="89">
        <v>63160.5</v>
      </c>
      <c r="B145" s="89">
        <v>6.6118125323555432E-3</v>
      </c>
      <c r="C145" s="89">
        <v>1</v>
      </c>
      <c r="D145" s="91">
        <f t="shared" si="20"/>
        <v>6.3160499999999997</v>
      </c>
      <c r="E145" s="91">
        <f t="shared" si="21"/>
        <v>6.6118125323555432E-3</v>
      </c>
      <c r="F145" s="33">
        <f t="shared" si="22"/>
        <v>6.3160499999999997</v>
      </c>
      <c r="G145" s="33">
        <f t="shared" si="23"/>
        <v>6.6118125323555432E-3</v>
      </c>
      <c r="H145" s="33">
        <f t="shared" si="24"/>
        <v>39.892487602499997</v>
      </c>
      <c r="I145" s="33">
        <f t="shared" si="25"/>
        <v>251.96294632177009</v>
      </c>
      <c r="J145" s="33">
        <f t="shared" si="26"/>
        <v>1591.410567115616</v>
      </c>
      <c r="K145" s="33">
        <f t="shared" si="27"/>
        <v>4.1760538544984224E-2</v>
      </c>
      <c r="L145" s="33">
        <f t="shared" si="28"/>
        <v>0.26376164947704761</v>
      </c>
      <c r="M145" s="33">
        <f t="shared" ca="1" si="29"/>
        <v>1.2832924882404395E-3</v>
      </c>
      <c r="N145" s="33">
        <f t="shared" ca="1" si="30"/>
        <v>2.8393125860536427E-5</v>
      </c>
      <c r="O145" s="92">
        <f t="shared" ca="1" si="31"/>
        <v>64704750675.126328</v>
      </c>
      <c r="P145" s="33">
        <f t="shared" ca="1" si="32"/>
        <v>60984375818.536942</v>
      </c>
      <c r="Q145" s="33">
        <f t="shared" ca="1" si="33"/>
        <v>719135709.07041633</v>
      </c>
      <c r="R145" s="20">
        <f t="shared" ca="1" si="34"/>
        <v>5.3285200441151037E-3</v>
      </c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</row>
    <row r="146" spans="1:35" x14ac:dyDescent="0.2">
      <c r="A146" s="89">
        <v>63160.5</v>
      </c>
      <c r="B146" s="89">
        <v>7.5118125387234613E-3</v>
      </c>
      <c r="C146" s="89">
        <v>1</v>
      </c>
      <c r="D146" s="91">
        <f t="shared" si="20"/>
        <v>6.3160499999999997</v>
      </c>
      <c r="E146" s="91">
        <f t="shared" si="21"/>
        <v>7.5118125387234613E-3</v>
      </c>
      <c r="F146" s="33">
        <f t="shared" si="22"/>
        <v>6.3160499999999997</v>
      </c>
      <c r="G146" s="33">
        <f t="shared" si="23"/>
        <v>7.5118125387234613E-3</v>
      </c>
      <c r="H146" s="33">
        <f t="shared" si="24"/>
        <v>39.892487602499997</v>
      </c>
      <c r="I146" s="33">
        <f t="shared" si="25"/>
        <v>251.96294632177009</v>
      </c>
      <c r="J146" s="33">
        <f t="shared" si="26"/>
        <v>1591.410567115616</v>
      </c>
      <c r="K146" s="33">
        <f t="shared" si="27"/>
        <v>4.7444983585204319E-2</v>
      </c>
      <c r="L146" s="33">
        <f t="shared" si="28"/>
        <v>0.29966488857332974</v>
      </c>
      <c r="M146" s="33">
        <f t="shared" ca="1" si="29"/>
        <v>1.2832924882404395E-3</v>
      </c>
      <c r="N146" s="33">
        <f t="shared" ca="1" si="30"/>
        <v>3.8794462019269022E-5</v>
      </c>
      <c r="O146" s="92">
        <f t="shared" ca="1" si="31"/>
        <v>64704750675.126328</v>
      </c>
      <c r="P146" s="33">
        <f t="shared" ca="1" si="32"/>
        <v>60984375818.536942</v>
      </c>
      <c r="Q146" s="33">
        <f t="shared" ca="1" si="33"/>
        <v>719135709.07041633</v>
      </c>
      <c r="R146" s="20">
        <f t="shared" ca="1" si="34"/>
        <v>6.2285200504830218E-3</v>
      </c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</row>
    <row r="147" spans="1:35" x14ac:dyDescent="0.2">
      <c r="A147" s="89">
        <v>63292</v>
      </c>
      <c r="B147" s="89">
        <v>7.576804950076621E-3</v>
      </c>
      <c r="C147" s="89">
        <v>1</v>
      </c>
      <c r="D147" s="91">
        <f t="shared" si="20"/>
        <v>6.3292000000000002</v>
      </c>
      <c r="E147" s="91">
        <f t="shared" si="21"/>
        <v>7.576804950076621E-3</v>
      </c>
      <c r="F147" s="33">
        <f t="shared" si="22"/>
        <v>6.3292000000000002</v>
      </c>
      <c r="G147" s="33">
        <f t="shared" si="23"/>
        <v>7.576804950076621E-3</v>
      </c>
      <c r="H147" s="33">
        <f t="shared" si="24"/>
        <v>40.058772640000001</v>
      </c>
      <c r="I147" s="33">
        <f t="shared" si="25"/>
        <v>253.539983793088</v>
      </c>
      <c r="J147" s="33">
        <f t="shared" si="26"/>
        <v>1604.7052654232125</v>
      </c>
      <c r="K147" s="33">
        <f t="shared" si="27"/>
        <v>4.795511389002495E-2</v>
      </c>
      <c r="L147" s="33">
        <f t="shared" si="28"/>
        <v>0.30351750683274592</v>
      </c>
      <c r="M147" s="33">
        <f t="shared" ca="1" si="29"/>
        <v>1.064680575288357E-3</v>
      </c>
      <c r="N147" s="33">
        <f t="shared" ca="1" si="30"/>
        <v>4.2407763872711438E-5</v>
      </c>
      <c r="O147" s="92">
        <f t="shared" ca="1" si="31"/>
        <v>61974650549.601898</v>
      </c>
      <c r="P147" s="33">
        <f t="shared" ca="1" si="32"/>
        <v>57079453342.590057</v>
      </c>
      <c r="Q147" s="33">
        <f t="shared" ca="1" si="33"/>
        <v>661033306.97304416</v>
      </c>
      <c r="R147" s="20">
        <f t="shared" ca="1" si="34"/>
        <v>6.512124374788264E-3</v>
      </c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</row>
    <row r="148" spans="1:35" x14ac:dyDescent="0.2">
      <c r="A148" s="89">
        <v>63849.5</v>
      </c>
      <c r="B148" s="89">
        <v>4.0154610032914206E-3</v>
      </c>
      <c r="C148" s="89">
        <v>1</v>
      </c>
      <c r="D148" s="91">
        <f t="shared" si="20"/>
        <v>6.3849499999999999</v>
      </c>
      <c r="E148" s="91">
        <f t="shared" si="21"/>
        <v>4.0154610032914206E-3</v>
      </c>
      <c r="F148" s="33">
        <f t="shared" si="22"/>
        <v>6.3849499999999999</v>
      </c>
      <c r="G148" s="33">
        <f t="shared" si="23"/>
        <v>4.0154610032914206E-3</v>
      </c>
      <c r="H148" s="33">
        <f t="shared" si="24"/>
        <v>40.767586502500002</v>
      </c>
      <c r="I148" s="33">
        <f t="shared" si="25"/>
        <v>260.29900143913738</v>
      </c>
      <c r="J148" s="33">
        <f t="shared" si="26"/>
        <v>1661.9961092388203</v>
      </c>
      <c r="K148" s="33">
        <f t="shared" si="27"/>
        <v>2.5638517732965556E-2</v>
      </c>
      <c r="L148" s="33">
        <f t="shared" si="28"/>
        <v>0.16370065379909843</v>
      </c>
      <c r="M148" s="33">
        <f t="shared" ca="1" si="29"/>
        <v>1.110977735033214E-4</v>
      </c>
      <c r="N148" s="33">
        <f t="shared" ca="1" si="30"/>
        <v>1.5244052230121358E-5</v>
      </c>
      <c r="O148" s="92">
        <f t="shared" ca="1" si="31"/>
        <v>50522320882.772072</v>
      </c>
      <c r="P148" s="33">
        <f t="shared" ca="1" si="32"/>
        <v>41661489704.586647</v>
      </c>
      <c r="Q148" s="33">
        <f t="shared" ca="1" si="33"/>
        <v>438396595.54106677</v>
      </c>
      <c r="R148" s="20">
        <f t="shared" ca="1" si="34"/>
        <v>3.9043632297880992E-3</v>
      </c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</row>
    <row r="149" spans="1:35" x14ac:dyDescent="0.2">
      <c r="A149" s="89">
        <v>63984</v>
      </c>
      <c r="B149" s="89">
        <v>5.9260425914544612E-3</v>
      </c>
      <c r="C149" s="89">
        <v>1</v>
      </c>
      <c r="D149" s="91">
        <f t="shared" ref="D149:D207" si="35">A149/A$18</f>
        <v>6.3983999999999996</v>
      </c>
      <c r="E149" s="91">
        <f t="shared" ref="E149:E207" si="36">B149/B$18</f>
        <v>5.9260425914544612E-3</v>
      </c>
      <c r="F149" s="33">
        <f t="shared" ref="F149:F207" si="37">$C149*D149</f>
        <v>6.3983999999999996</v>
      </c>
      <c r="G149" s="33">
        <f t="shared" ref="G149:G207" si="38">$C149*E149</f>
        <v>5.9260425914544612E-3</v>
      </c>
      <c r="H149" s="33">
        <f t="shared" ref="H149:H207" si="39">C149*D149*D149</f>
        <v>40.939522559999993</v>
      </c>
      <c r="I149" s="33">
        <f t="shared" ref="I149:I207" si="40">C149*D149*D149*D149</f>
        <v>261.94744114790393</v>
      </c>
      <c r="J149" s="33">
        <f t="shared" ref="J149:J207" si="41">C149*D149*D149*D149*D149</f>
        <v>1676.0445074407485</v>
      </c>
      <c r="K149" s="33">
        <f t="shared" ref="K149:K207" si="42">C149*E149*D149</f>
        <v>3.7917190917162225E-2</v>
      </c>
      <c r="L149" s="33">
        <f t="shared" ref="L149:L207" si="43">C149*E149*D149*D149</f>
        <v>0.24260935436437076</v>
      </c>
      <c r="M149" s="33">
        <f t="shared" ref="M149:M207" ca="1" si="44">+E$4+E$5*D149+E$6*D149^2</f>
        <v>-1.2544548052234594E-4</v>
      </c>
      <c r="N149" s="33">
        <f t="shared" ref="N149:N207" ca="1" si="45">C149*(M149-E149)^2</f>
        <v>3.6620507885277574E-5</v>
      </c>
      <c r="O149" s="92">
        <f t="shared" ref="O149:O207" ca="1" si="46">(C149*O$1-O$2*F149+O$3*H149)^2</f>
        <v>47809364968.273827</v>
      </c>
      <c r="P149" s="33">
        <f t="shared" ref="P149:P207" ca="1" si="47">(-C149*O$2+O$4*F149-O$5*H149)^2</f>
        <v>38235490033.419197</v>
      </c>
      <c r="Q149" s="33">
        <f t="shared" ref="Q149:Q207" ca="1" si="48">+(C149*O$3-F149*O$5+H149*O$6)^2</f>
        <v>390708709.93194336</v>
      </c>
      <c r="R149" s="20">
        <f t="shared" ref="R149:R207" ca="1" si="49">+E149-M149</f>
        <v>6.0514880719768072E-3</v>
      </c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</row>
    <row r="150" spans="1:35" x14ac:dyDescent="0.2">
      <c r="A150" s="89">
        <v>63987</v>
      </c>
      <c r="B150" s="89">
        <v>5.3716317779617384E-3</v>
      </c>
      <c r="C150" s="89">
        <v>1</v>
      </c>
      <c r="D150" s="91">
        <f t="shared" si="35"/>
        <v>6.3986999999999998</v>
      </c>
      <c r="E150" s="91">
        <f t="shared" si="36"/>
        <v>5.3716317779617384E-3</v>
      </c>
      <c r="F150" s="33">
        <f t="shared" si="37"/>
        <v>6.3986999999999998</v>
      </c>
      <c r="G150" s="33">
        <f t="shared" si="38"/>
        <v>5.3716317779617384E-3</v>
      </c>
      <c r="H150" s="33">
        <f t="shared" si="39"/>
        <v>40.943361689999996</v>
      </c>
      <c r="I150" s="33">
        <f t="shared" si="40"/>
        <v>261.98428844580297</v>
      </c>
      <c r="J150" s="33">
        <f t="shared" si="41"/>
        <v>1676.3588664781594</v>
      </c>
      <c r="K150" s="33">
        <f t="shared" si="42"/>
        <v>3.4371460257643774E-2</v>
      </c>
      <c r="L150" s="33">
        <f t="shared" si="43"/>
        <v>0.21993266275058521</v>
      </c>
      <c r="M150" s="33">
        <f t="shared" ca="1" si="44"/>
        <v>-1.3075028416503764E-4</v>
      </c>
      <c r="N150" s="33">
        <f t="shared" ca="1" si="45"/>
        <v>3.0276208357614514E-5</v>
      </c>
      <c r="O150" s="92">
        <f t="shared" ca="1" si="46"/>
        <v>47749153034.989922</v>
      </c>
      <c r="P150" s="33">
        <f t="shared" ca="1" si="47"/>
        <v>38160443913.184135</v>
      </c>
      <c r="Q150" s="33">
        <f t="shared" ca="1" si="48"/>
        <v>389672813.1966455</v>
      </c>
      <c r="R150" s="20">
        <f t="shared" ca="1" si="49"/>
        <v>5.5023820621267761E-3</v>
      </c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</row>
    <row r="151" spans="1:35" x14ac:dyDescent="0.2">
      <c r="A151" s="89">
        <v>64083.5</v>
      </c>
      <c r="B151" s="89">
        <v>5.5714170812279917E-3</v>
      </c>
      <c r="C151" s="89">
        <v>1</v>
      </c>
      <c r="D151" s="91">
        <f t="shared" si="35"/>
        <v>6.4083500000000004</v>
      </c>
      <c r="E151" s="91">
        <f t="shared" si="36"/>
        <v>5.5714170812279917E-3</v>
      </c>
      <c r="F151" s="33">
        <f t="shared" si="37"/>
        <v>6.4083500000000004</v>
      </c>
      <c r="G151" s="33">
        <f t="shared" si="38"/>
        <v>5.5714170812279917E-3</v>
      </c>
      <c r="H151" s="33">
        <f t="shared" si="39"/>
        <v>41.066949722500006</v>
      </c>
      <c r="I151" s="33">
        <f t="shared" si="40"/>
        <v>263.17138725418295</v>
      </c>
      <c r="J151" s="33">
        <f t="shared" si="41"/>
        <v>1686.4943595103434</v>
      </c>
      <c r="K151" s="33">
        <f t="shared" si="42"/>
        <v>3.5703590652487405E-2</v>
      </c>
      <c r="L151" s="33">
        <f t="shared" si="43"/>
        <v>0.22880110515786767</v>
      </c>
      <c r="M151" s="33">
        <f t="shared" ca="1" si="44"/>
        <v>-3.020572528623644E-4</v>
      </c>
      <c r="N151" s="33">
        <f t="shared" ca="1" si="45"/>
        <v>3.4497700753218153E-5</v>
      </c>
      <c r="O151" s="92">
        <f t="shared" ca="1" si="46"/>
        <v>45819953686.498138</v>
      </c>
      <c r="P151" s="33">
        <f t="shared" ca="1" si="47"/>
        <v>35778899919.979492</v>
      </c>
      <c r="Q151" s="33">
        <f t="shared" ca="1" si="48"/>
        <v>357006448.4497503</v>
      </c>
      <c r="R151" s="20">
        <f t="shared" ca="1" si="49"/>
        <v>5.8734743340903561E-3</v>
      </c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</row>
    <row r="152" spans="1:35" x14ac:dyDescent="0.2">
      <c r="A152" s="89">
        <v>64238.5</v>
      </c>
      <c r="B152" s="89">
        <v>4.0601914079161361E-3</v>
      </c>
      <c r="C152" s="89">
        <v>0.4</v>
      </c>
      <c r="D152" s="91">
        <f t="shared" si="35"/>
        <v>6.4238499999999998</v>
      </c>
      <c r="E152" s="91">
        <f t="shared" si="36"/>
        <v>4.0601914079161361E-3</v>
      </c>
      <c r="F152" s="33">
        <f t="shared" si="37"/>
        <v>2.5695399999999999</v>
      </c>
      <c r="G152" s="33">
        <f t="shared" si="38"/>
        <v>1.6240765631664546E-3</v>
      </c>
      <c r="H152" s="33">
        <f t="shared" si="39"/>
        <v>16.506339528999998</v>
      </c>
      <c r="I152" s="33">
        <f t="shared" si="40"/>
        <v>106.03424918336664</v>
      </c>
      <c r="J152" s="33">
        <f t="shared" si="41"/>
        <v>681.14811161656974</v>
      </c>
      <c r="K152" s="33">
        <f t="shared" si="42"/>
        <v>1.0432824230296829E-2</v>
      </c>
      <c r="L152" s="33">
        <f t="shared" si="43"/>
        <v>6.7018897931792276E-2</v>
      </c>
      <c r="M152" s="33">
        <f t="shared" ca="1" si="44"/>
        <v>-5.7993010151879965E-4</v>
      </c>
      <c r="N152" s="33">
        <f t="shared" ca="1" si="45"/>
        <v>8.6122910489282984E-6</v>
      </c>
      <c r="O152" s="92">
        <f t="shared" ca="1" si="46"/>
        <v>6840799537.5489464</v>
      </c>
      <c r="P152" s="33">
        <f t="shared" ca="1" si="47"/>
        <v>5134039006.1309795</v>
      </c>
      <c r="Q152" s="33">
        <f t="shared" ca="1" si="48"/>
        <v>49157444.844501741</v>
      </c>
      <c r="R152" s="20">
        <f t="shared" ca="1" si="49"/>
        <v>4.6401215094349357E-3</v>
      </c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</row>
    <row r="153" spans="1:35" x14ac:dyDescent="0.2">
      <c r="A153" s="89">
        <v>64970</v>
      </c>
      <c r="B153" s="89">
        <v>3.1430199378519319E-3</v>
      </c>
      <c r="C153" s="89">
        <v>1</v>
      </c>
      <c r="D153" s="91">
        <f t="shared" si="35"/>
        <v>6.4969999999999999</v>
      </c>
      <c r="E153" s="91">
        <f t="shared" si="36"/>
        <v>3.1430199378519319E-3</v>
      </c>
      <c r="F153" s="33">
        <f t="shared" si="37"/>
        <v>6.4969999999999999</v>
      </c>
      <c r="G153" s="33">
        <f t="shared" si="38"/>
        <v>3.1430199378519319E-3</v>
      </c>
      <c r="H153" s="33">
        <f t="shared" si="39"/>
        <v>42.211008999999997</v>
      </c>
      <c r="I153" s="33">
        <f t="shared" si="40"/>
        <v>274.24492547299997</v>
      </c>
      <c r="J153" s="33">
        <f t="shared" si="41"/>
        <v>1781.7692807980807</v>
      </c>
      <c r="K153" s="33">
        <f t="shared" si="42"/>
        <v>2.0420200536224002E-2</v>
      </c>
      <c r="L153" s="33">
        <f t="shared" si="43"/>
        <v>0.13267004288384734</v>
      </c>
      <c r="M153" s="33">
        <f t="shared" ca="1" si="44"/>
        <v>-1.9365010043797537E-3</v>
      </c>
      <c r="N153" s="33">
        <f t="shared" ca="1" si="45"/>
        <v>2.5801533002570271E-5</v>
      </c>
      <c r="O153" s="92">
        <f t="shared" ca="1" si="46"/>
        <v>29039657681.142967</v>
      </c>
      <c r="P153" s="33">
        <f t="shared" ca="1" si="47"/>
        <v>17056690269.296673</v>
      </c>
      <c r="Q153" s="33">
        <f t="shared" ca="1" si="48"/>
        <v>119654213.86840589</v>
      </c>
      <c r="R153" s="20">
        <f t="shared" ca="1" si="49"/>
        <v>5.0795209422316856E-3</v>
      </c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</row>
    <row r="154" spans="1:35" x14ac:dyDescent="0.2">
      <c r="A154" s="89">
        <v>64990.5</v>
      </c>
      <c r="B154" s="89">
        <v>2.7212126660742797E-3</v>
      </c>
      <c r="C154" s="89">
        <v>1</v>
      </c>
      <c r="D154" s="91">
        <f t="shared" si="35"/>
        <v>6.4990500000000004</v>
      </c>
      <c r="E154" s="91">
        <f t="shared" si="36"/>
        <v>2.7212126660742797E-3</v>
      </c>
      <c r="F154" s="33">
        <f t="shared" si="37"/>
        <v>6.4990500000000004</v>
      </c>
      <c r="G154" s="33">
        <f t="shared" si="38"/>
        <v>2.7212126660742797E-3</v>
      </c>
      <c r="H154" s="33">
        <f t="shared" si="39"/>
        <v>42.237650902500008</v>
      </c>
      <c r="I154" s="33">
        <f t="shared" si="40"/>
        <v>274.50460509789269</v>
      </c>
      <c r="J154" s="33">
        <f t="shared" si="41"/>
        <v>1784.0191537614596</v>
      </c>
      <c r="K154" s="33">
        <f t="shared" si="42"/>
        <v>1.768529717745005E-2</v>
      </c>
      <c r="L154" s="33">
        <f t="shared" si="43"/>
        <v>0.11493763062110676</v>
      </c>
      <c r="M154" s="33">
        <f t="shared" ca="1" si="44"/>
        <v>-1.9755926672206936E-3</v>
      </c>
      <c r="N154" s="33">
        <f t="shared" ca="1" si="45"/>
        <v>2.2059980338868105E-5</v>
      </c>
      <c r="O154" s="92">
        <f t="shared" ca="1" si="46"/>
        <v>28677352954.031948</v>
      </c>
      <c r="P154" s="33">
        <f t="shared" ca="1" si="47"/>
        <v>16695749250.687698</v>
      </c>
      <c r="Q154" s="33">
        <f t="shared" ca="1" si="48"/>
        <v>115576569.30974975</v>
      </c>
      <c r="R154" s="20">
        <f t="shared" ca="1" si="49"/>
        <v>4.6968053332949733E-3</v>
      </c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</row>
    <row r="155" spans="1:35" x14ac:dyDescent="0.2">
      <c r="A155" s="89">
        <v>65106.5</v>
      </c>
      <c r="B155" s="89">
        <v>1.5173276406130753E-3</v>
      </c>
      <c r="C155" s="89">
        <v>0.5</v>
      </c>
      <c r="D155" s="91">
        <f t="shared" si="35"/>
        <v>6.51065</v>
      </c>
      <c r="E155" s="91">
        <f t="shared" si="36"/>
        <v>1.5173276406130753E-3</v>
      </c>
      <c r="F155" s="33">
        <f t="shared" si="37"/>
        <v>3.255325</v>
      </c>
      <c r="G155" s="33">
        <f t="shared" si="38"/>
        <v>7.5866382030653767E-4</v>
      </c>
      <c r="H155" s="33">
        <f t="shared" si="39"/>
        <v>21.194281711249999</v>
      </c>
      <c r="I155" s="33">
        <f t="shared" si="40"/>
        <v>137.98855022334982</v>
      </c>
      <c r="J155" s="33">
        <f t="shared" si="41"/>
        <v>898.39515451165255</v>
      </c>
      <c r="K155" s="33">
        <f t="shared" si="42"/>
        <v>4.9393946016787595E-3</v>
      </c>
      <c r="L155" s="33">
        <f t="shared" si="43"/>
        <v>3.2158669463419817E-2</v>
      </c>
      <c r="M155" s="33">
        <f t="shared" ca="1" si="44"/>
        <v>-2.1978976972583664E-3</v>
      </c>
      <c r="N155" s="33">
        <f t="shared" ca="1" si="45"/>
        <v>6.9014496555809841E-6</v>
      </c>
      <c r="O155" s="92">
        <f t="shared" ca="1" si="46"/>
        <v>6663552208.1789055</v>
      </c>
      <c r="P155" s="33">
        <f t="shared" ca="1" si="47"/>
        <v>3679696216.2180791</v>
      </c>
      <c r="Q155" s="33">
        <f t="shared" ca="1" si="48"/>
        <v>23442101.420796499</v>
      </c>
      <c r="R155" s="20">
        <f t="shared" ca="1" si="49"/>
        <v>3.7152253378714417E-3</v>
      </c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</row>
    <row r="156" spans="1:35" x14ac:dyDescent="0.2">
      <c r="A156" s="89">
        <v>65229</v>
      </c>
      <c r="B156" s="89">
        <v>2.4455525126541033E-3</v>
      </c>
      <c r="C156" s="89">
        <v>1</v>
      </c>
      <c r="D156" s="91">
        <f t="shared" si="35"/>
        <v>6.5228999999999999</v>
      </c>
      <c r="E156" s="91">
        <f t="shared" si="36"/>
        <v>2.4455525126541033E-3</v>
      </c>
      <c r="F156" s="33">
        <f t="shared" si="37"/>
        <v>6.5228999999999999</v>
      </c>
      <c r="G156" s="33">
        <f t="shared" si="38"/>
        <v>2.4455525126541033E-3</v>
      </c>
      <c r="H156" s="33">
        <f t="shared" si="39"/>
        <v>42.548224409999996</v>
      </c>
      <c r="I156" s="33">
        <f t="shared" si="40"/>
        <v>277.53781300398896</v>
      </c>
      <c r="J156" s="33">
        <f t="shared" si="41"/>
        <v>1810.3514004437195</v>
      </c>
      <c r="K156" s="33">
        <f t="shared" si="42"/>
        <v>1.595209448479145E-2</v>
      </c>
      <c r="L156" s="33">
        <f t="shared" si="43"/>
        <v>0.10405391711484614</v>
      </c>
      <c r="M156" s="33">
        <f t="shared" ca="1" si="44"/>
        <v>-2.4346954706410684E-3</v>
      </c>
      <c r="N156" s="33">
        <f t="shared" ca="1" si="45"/>
        <v>2.3816820378456591E-5</v>
      </c>
      <c r="O156" s="92">
        <f t="shared" ca="1" si="46"/>
        <v>24569907193.753456</v>
      </c>
      <c r="P156" s="33">
        <f t="shared" ca="1" si="47"/>
        <v>12753731724.606792</v>
      </c>
      <c r="Q156" s="33">
        <f t="shared" ca="1" si="48"/>
        <v>73103150.123430535</v>
      </c>
      <c r="R156" s="20">
        <f t="shared" ca="1" si="49"/>
        <v>4.8802479832951717E-3</v>
      </c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</row>
    <row r="157" spans="1:35" x14ac:dyDescent="0.2">
      <c r="A157" s="89">
        <v>65272</v>
      </c>
      <c r="B157" s="89">
        <v>4.165664104220923E-3</v>
      </c>
      <c r="C157" s="89">
        <v>1</v>
      </c>
      <c r="D157" s="91">
        <f t="shared" si="35"/>
        <v>6.5271999999999997</v>
      </c>
      <c r="E157" s="91">
        <f t="shared" si="36"/>
        <v>4.165664104220923E-3</v>
      </c>
      <c r="F157" s="33">
        <f t="shared" si="37"/>
        <v>6.5271999999999997</v>
      </c>
      <c r="G157" s="33">
        <f t="shared" si="38"/>
        <v>4.165664104220923E-3</v>
      </c>
      <c r="H157" s="33">
        <f t="shared" si="39"/>
        <v>42.604339839999994</v>
      </c>
      <c r="I157" s="33">
        <f t="shared" si="40"/>
        <v>278.08704700364797</v>
      </c>
      <c r="J157" s="33">
        <f t="shared" si="41"/>
        <v>1815.129773202211</v>
      </c>
      <c r="K157" s="33">
        <f t="shared" si="42"/>
        <v>2.7190122741070806E-2</v>
      </c>
      <c r="L157" s="33">
        <f t="shared" si="43"/>
        <v>0.17747536915551734</v>
      </c>
      <c r="M157" s="33">
        <f t="shared" ca="1" si="44"/>
        <v>-2.5183122500109789E-3</v>
      </c>
      <c r="N157" s="33">
        <f t="shared" ca="1" si="45"/>
        <v>4.4675539903931189E-5</v>
      </c>
      <c r="O157" s="92">
        <f t="shared" ca="1" si="46"/>
        <v>23851644310.076195</v>
      </c>
      <c r="P157" s="33">
        <f t="shared" ca="1" si="47"/>
        <v>12094362177.292507</v>
      </c>
      <c r="Q157" s="33">
        <f t="shared" ca="1" si="48"/>
        <v>66433285.869569369</v>
      </c>
      <c r="R157" s="20">
        <f t="shared" ca="1" si="49"/>
        <v>6.683976354231902E-3</v>
      </c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</row>
    <row r="158" spans="1:35" x14ac:dyDescent="0.2">
      <c r="A158" s="89">
        <v>65286.5</v>
      </c>
      <c r="B158" s="89">
        <v>2.8526784808491357E-3</v>
      </c>
      <c r="C158" s="89">
        <v>1</v>
      </c>
      <c r="D158" s="91">
        <f t="shared" si="35"/>
        <v>6.5286499999999998</v>
      </c>
      <c r="E158" s="91">
        <f t="shared" si="36"/>
        <v>2.8526784808491357E-3</v>
      </c>
      <c r="F158" s="33">
        <f t="shared" si="37"/>
        <v>6.5286499999999998</v>
      </c>
      <c r="G158" s="33">
        <f t="shared" si="38"/>
        <v>2.8526784808491357E-3</v>
      </c>
      <c r="H158" s="33">
        <f t="shared" si="39"/>
        <v>42.623270822499997</v>
      </c>
      <c r="I158" s="33">
        <f t="shared" si="40"/>
        <v>278.27241705531458</v>
      </c>
      <c r="J158" s="33">
        <f t="shared" si="41"/>
        <v>1816.7432156081795</v>
      </c>
      <c r="K158" s="33">
        <f t="shared" si="42"/>
        <v>1.862413936399571E-2</v>
      </c>
      <c r="L158" s="33">
        <f t="shared" si="43"/>
        <v>0.12159048745875059</v>
      </c>
      <c r="M158" s="33">
        <f t="shared" ca="1" si="44"/>
        <v>-2.5465667074712761E-3</v>
      </c>
      <c r="N158" s="33">
        <f t="shared" ca="1" si="45"/>
        <v>2.9151848603601118E-5</v>
      </c>
      <c r="O158" s="92">
        <f t="shared" ca="1" si="46"/>
        <v>23611055030.988167</v>
      </c>
      <c r="P158" s="33">
        <f t="shared" ca="1" si="47"/>
        <v>11875617784.517977</v>
      </c>
      <c r="Q158" s="33">
        <f t="shared" ca="1" si="48"/>
        <v>64253175.282948695</v>
      </c>
      <c r="R158" s="20">
        <f t="shared" ca="1" si="49"/>
        <v>5.3992451883204118E-3</v>
      </c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</row>
    <row r="159" spans="1:35" x14ac:dyDescent="0.2">
      <c r="A159" s="89">
        <v>65303.5</v>
      </c>
      <c r="B159" s="89">
        <v>2.6443504975759424E-3</v>
      </c>
      <c r="C159" s="89">
        <v>1</v>
      </c>
      <c r="D159" s="91">
        <f t="shared" si="35"/>
        <v>6.5303500000000003</v>
      </c>
      <c r="E159" s="91">
        <f t="shared" si="36"/>
        <v>2.6443504975759424E-3</v>
      </c>
      <c r="F159" s="33">
        <f t="shared" si="37"/>
        <v>6.5303500000000003</v>
      </c>
      <c r="G159" s="33">
        <f t="shared" si="38"/>
        <v>2.6443504975759424E-3</v>
      </c>
      <c r="H159" s="33">
        <f t="shared" si="39"/>
        <v>42.645471122500005</v>
      </c>
      <c r="I159" s="33">
        <f t="shared" si="40"/>
        <v>278.4898523448179</v>
      </c>
      <c r="J159" s="33">
        <f t="shared" si="41"/>
        <v>1818.6362072599818</v>
      </c>
      <c r="K159" s="33">
        <f t="shared" si="42"/>
        <v>1.7268534271845055E-2</v>
      </c>
      <c r="L159" s="33">
        <f t="shared" si="43"/>
        <v>0.11276957278214336</v>
      </c>
      <c r="M159" s="33">
        <f t="shared" ca="1" si="44"/>
        <v>-2.5797299405609375E-3</v>
      </c>
      <c r="N159" s="33">
        <f t="shared" ca="1" si="45"/>
        <v>2.7291016424124417E-5</v>
      </c>
      <c r="O159" s="92">
        <f t="shared" ca="1" si="46"/>
        <v>23330035719.438339</v>
      </c>
      <c r="P159" s="33">
        <f t="shared" ca="1" si="47"/>
        <v>11621482201.385336</v>
      </c>
      <c r="Q159" s="33">
        <f t="shared" ca="1" si="48"/>
        <v>61741680.40801274</v>
      </c>
      <c r="R159" s="20">
        <f t="shared" ca="1" si="49"/>
        <v>5.2240804381368799E-3</v>
      </c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</row>
    <row r="160" spans="1:35" x14ac:dyDescent="0.2">
      <c r="A160" s="89">
        <v>65379.5</v>
      </c>
      <c r="B160" s="89">
        <v>2.1659430713043548E-3</v>
      </c>
      <c r="C160" s="89">
        <v>1</v>
      </c>
      <c r="D160" s="91">
        <f t="shared" si="35"/>
        <v>6.5379500000000004</v>
      </c>
      <c r="E160" s="91">
        <f t="shared" si="36"/>
        <v>2.1659430713043548E-3</v>
      </c>
      <c r="F160" s="33">
        <f t="shared" si="37"/>
        <v>6.5379500000000004</v>
      </c>
      <c r="G160" s="33">
        <f t="shared" si="38"/>
        <v>2.1659430713043548E-3</v>
      </c>
      <c r="H160" s="33">
        <f t="shared" si="39"/>
        <v>42.744790202500006</v>
      </c>
      <c r="I160" s="33">
        <f t="shared" si="40"/>
        <v>279.46330110443495</v>
      </c>
      <c r="J160" s="33">
        <f t="shared" si="41"/>
        <v>1827.1170894557406</v>
      </c>
      <c r="K160" s="33">
        <f t="shared" si="42"/>
        <v>1.4160827503034308E-2</v>
      </c>
      <c r="L160" s="33">
        <f t="shared" si="43"/>
        <v>9.2582782173463163E-2</v>
      </c>
      <c r="M160" s="33">
        <f t="shared" ca="1" si="44"/>
        <v>-2.7284816487358476E-3</v>
      </c>
      <c r="N160" s="33">
        <f t="shared" ca="1" si="45"/>
        <v>2.3955393340140614E-5</v>
      </c>
      <c r="O160" s="92">
        <f t="shared" ca="1" si="46"/>
        <v>22087836632.395859</v>
      </c>
      <c r="P160" s="33">
        <f t="shared" ca="1" si="47"/>
        <v>10516211193.918947</v>
      </c>
      <c r="Q160" s="33">
        <f t="shared" ca="1" si="48"/>
        <v>51104192.390746571</v>
      </c>
      <c r="R160" s="20">
        <f t="shared" ca="1" si="49"/>
        <v>4.8944247200402025E-3</v>
      </c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</row>
    <row r="161" spans="1:35" x14ac:dyDescent="0.2">
      <c r="A161" s="89">
        <v>66319.5</v>
      </c>
      <c r="B161" s="89">
        <v>-3.8278035208350047E-4</v>
      </c>
      <c r="C161" s="89">
        <v>1</v>
      </c>
      <c r="D161" s="91">
        <f t="shared" si="35"/>
        <v>6.6319499999999998</v>
      </c>
      <c r="E161" s="91">
        <f t="shared" si="36"/>
        <v>-3.8278035208350047E-4</v>
      </c>
      <c r="F161" s="33">
        <f t="shared" si="37"/>
        <v>6.6319499999999998</v>
      </c>
      <c r="G161" s="33">
        <f t="shared" si="38"/>
        <v>-3.8278035208350047E-4</v>
      </c>
      <c r="H161" s="33">
        <f t="shared" si="39"/>
        <v>43.982760802499996</v>
      </c>
      <c r="I161" s="33">
        <f t="shared" si="40"/>
        <v>291.69147050413983</v>
      </c>
      <c r="J161" s="33">
        <f t="shared" si="41"/>
        <v>1934.4832478099302</v>
      </c>
      <c r="K161" s="33">
        <f t="shared" si="42"/>
        <v>-2.538580156000171E-3</v>
      </c>
      <c r="L161" s="33">
        <f t="shared" si="43"/>
        <v>-1.6835736665585334E-2</v>
      </c>
      <c r="M161" s="33">
        <f t="shared" ca="1" si="44"/>
        <v>-4.6348593834676932E-3</v>
      </c>
      <c r="N161" s="33">
        <f t="shared" ca="1" si="45"/>
        <v>1.8080176089137134E-5</v>
      </c>
      <c r="O161" s="92">
        <f t="shared" ca="1" si="46"/>
        <v>8969171697.4675198</v>
      </c>
      <c r="P161" s="33">
        <f t="shared" ca="1" si="47"/>
        <v>1278049151.806071</v>
      </c>
      <c r="Q161" s="33">
        <f t="shared" ca="1" si="48"/>
        <v>3332574.9448693804</v>
      </c>
      <c r="R161" s="20">
        <f t="shared" ca="1" si="49"/>
        <v>4.2520790313841927E-3</v>
      </c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</row>
    <row r="162" spans="1:35" x14ac:dyDescent="0.2">
      <c r="A162" s="89">
        <v>66966.5</v>
      </c>
      <c r="B162" s="89">
        <v>-3.7173804230405949E-3</v>
      </c>
      <c r="C162" s="89">
        <v>1</v>
      </c>
      <c r="D162" s="91">
        <f t="shared" si="35"/>
        <v>6.69665</v>
      </c>
      <c r="E162" s="91">
        <f t="shared" si="36"/>
        <v>-3.7173804230405949E-3</v>
      </c>
      <c r="F162" s="33">
        <f t="shared" si="37"/>
        <v>6.69665</v>
      </c>
      <c r="G162" s="33">
        <f t="shared" si="38"/>
        <v>-3.7173804230405949E-3</v>
      </c>
      <c r="H162" s="33">
        <f t="shared" si="39"/>
        <v>44.845121222499998</v>
      </c>
      <c r="I162" s="33">
        <f t="shared" si="40"/>
        <v>300.31208103465463</v>
      </c>
      <c r="J162" s="33">
        <f t="shared" si="41"/>
        <v>2011.08489746072</v>
      </c>
      <c r="K162" s="33">
        <f t="shared" si="42"/>
        <v>-2.4893995609954801E-2</v>
      </c>
      <c r="L162" s="33">
        <f t="shared" si="43"/>
        <v>-0.16670637570140381</v>
      </c>
      <c r="M162" s="33">
        <f t="shared" ca="1" si="44"/>
        <v>-6.0185690782076917E-3</v>
      </c>
      <c r="N162" s="33">
        <f t="shared" ca="1" si="45"/>
        <v>5.2954692266697518E-6</v>
      </c>
      <c r="O162" s="92">
        <f t="shared" ca="1" si="46"/>
        <v>2964208482.29213</v>
      </c>
      <c r="P162" s="33">
        <f t="shared" ca="1" si="47"/>
        <v>148200764.30606508</v>
      </c>
      <c r="Q162" s="33">
        <f t="shared" ca="1" si="48"/>
        <v>67645677.730561867</v>
      </c>
      <c r="R162" s="20">
        <f t="shared" ca="1" si="49"/>
        <v>2.3011886551670968E-3</v>
      </c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</row>
    <row r="163" spans="1:35" x14ac:dyDescent="0.2">
      <c r="A163" s="89">
        <v>67271</v>
      </c>
      <c r="B163" s="89">
        <v>-3.8900785948499106E-3</v>
      </c>
      <c r="C163" s="89">
        <v>1</v>
      </c>
      <c r="D163" s="91">
        <f t="shared" si="35"/>
        <v>6.7271000000000001</v>
      </c>
      <c r="E163" s="91">
        <f t="shared" si="36"/>
        <v>-3.8900785948499106E-3</v>
      </c>
      <c r="F163" s="33">
        <f t="shared" si="37"/>
        <v>6.7271000000000001</v>
      </c>
      <c r="G163" s="33">
        <f t="shared" si="38"/>
        <v>-3.8900785948499106E-3</v>
      </c>
      <c r="H163" s="33">
        <f t="shared" si="39"/>
        <v>45.253874410000002</v>
      </c>
      <c r="I163" s="33">
        <f t="shared" si="40"/>
        <v>304.42733854351104</v>
      </c>
      <c r="J163" s="33">
        <f t="shared" si="41"/>
        <v>2047.9131491160531</v>
      </c>
      <c r="K163" s="33">
        <f t="shared" si="42"/>
        <v>-2.6168947715414833E-2</v>
      </c>
      <c r="L163" s="33">
        <f t="shared" si="43"/>
        <v>-0.17604112817636713</v>
      </c>
      <c r="M163" s="33">
        <f t="shared" ca="1" si="44"/>
        <v>-6.6899800510127894E-3</v>
      </c>
      <c r="N163" s="33">
        <f t="shared" ca="1" si="45"/>
        <v>7.8394481642230082E-6</v>
      </c>
      <c r="O163" s="92">
        <f t="shared" ca="1" si="46"/>
        <v>1197631299.4441128</v>
      </c>
      <c r="P163" s="33">
        <f t="shared" ca="1" si="47"/>
        <v>1244493207.8488474</v>
      </c>
      <c r="Q163" s="33">
        <f t="shared" ca="1" si="48"/>
        <v>127668806.8595607</v>
      </c>
      <c r="R163" s="20">
        <f t="shared" ca="1" si="49"/>
        <v>2.7999014561628788E-3</v>
      </c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</row>
    <row r="164" spans="1:35" x14ac:dyDescent="0.2">
      <c r="A164" s="89">
        <v>67295</v>
      </c>
      <c r="B164" s="89">
        <v>-3.9253651484614238E-3</v>
      </c>
      <c r="C164" s="89">
        <v>1</v>
      </c>
      <c r="D164" s="91">
        <f t="shared" si="35"/>
        <v>6.7294999999999998</v>
      </c>
      <c r="E164" s="91">
        <f t="shared" si="36"/>
        <v>-3.9253651484614238E-3</v>
      </c>
      <c r="F164" s="33">
        <f t="shared" si="37"/>
        <v>6.7294999999999998</v>
      </c>
      <c r="G164" s="33">
        <f t="shared" si="38"/>
        <v>-3.9253651484614238E-3</v>
      </c>
      <c r="H164" s="33">
        <f t="shared" si="39"/>
        <v>45.286170249999998</v>
      </c>
      <c r="I164" s="33">
        <f t="shared" si="40"/>
        <v>304.75328269737497</v>
      </c>
      <c r="J164" s="33">
        <f t="shared" si="41"/>
        <v>2050.8372159119849</v>
      </c>
      <c r="K164" s="33">
        <f t="shared" si="42"/>
        <v>-2.6415744766571152E-2</v>
      </c>
      <c r="L164" s="33">
        <f t="shared" si="43"/>
        <v>-0.17776475440664055</v>
      </c>
      <c r="M164" s="33">
        <f t="shared" ca="1" si="44"/>
        <v>-6.7434485556258084E-3</v>
      </c>
      <c r="N164" s="33">
        <f t="shared" ca="1" si="45"/>
        <v>7.9415940897352267E-6</v>
      </c>
      <c r="O164" s="92">
        <f t="shared" ca="1" si="46"/>
        <v>1090257061.2687271</v>
      </c>
      <c r="P164" s="33">
        <f t="shared" ca="1" si="47"/>
        <v>1377396433.5681279</v>
      </c>
      <c r="Q164" s="33">
        <f t="shared" ca="1" si="48"/>
        <v>133242758.08118303</v>
      </c>
      <c r="R164" s="20">
        <f t="shared" ca="1" si="49"/>
        <v>2.8180834071643845E-3</v>
      </c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</row>
    <row r="165" spans="1:35" x14ac:dyDescent="0.2">
      <c r="A165" s="89">
        <v>67400.5</v>
      </c>
      <c r="B165" s="89">
        <v>-4.9888123030541465E-3</v>
      </c>
      <c r="C165" s="89">
        <v>1</v>
      </c>
      <c r="D165" s="91">
        <f t="shared" si="35"/>
        <v>6.7400500000000001</v>
      </c>
      <c r="E165" s="91">
        <f t="shared" si="36"/>
        <v>-4.9888123030541465E-3</v>
      </c>
      <c r="F165" s="33">
        <f t="shared" si="37"/>
        <v>6.7400500000000001</v>
      </c>
      <c r="G165" s="33">
        <f t="shared" si="38"/>
        <v>-4.9888123030541465E-3</v>
      </c>
      <c r="H165" s="33">
        <f t="shared" si="39"/>
        <v>45.428274002500004</v>
      </c>
      <c r="I165" s="33">
        <f t="shared" si="40"/>
        <v>306.18883819055014</v>
      </c>
      <c r="J165" s="33">
        <f t="shared" si="41"/>
        <v>2063.7280788462176</v>
      </c>
      <c r="K165" s="33">
        <f t="shared" si="42"/>
        <v>-3.3624844363200103E-2</v>
      </c>
      <c r="L165" s="33">
        <f t="shared" si="43"/>
        <v>-0.22663313225018686</v>
      </c>
      <c r="M165" s="33">
        <f t="shared" ca="1" si="44"/>
        <v>-6.9794392731796218E-3</v>
      </c>
      <c r="N165" s="33">
        <f t="shared" ca="1" si="45"/>
        <v>3.9625957341909297E-6</v>
      </c>
      <c r="O165" s="92">
        <f t="shared" ca="1" si="46"/>
        <v>675871538.14994848</v>
      </c>
      <c r="P165" s="33">
        <f t="shared" ca="1" si="47"/>
        <v>2043905226.442771</v>
      </c>
      <c r="Q165" s="33">
        <f t="shared" ca="1" si="48"/>
        <v>159231909.81889787</v>
      </c>
      <c r="R165" s="20">
        <f t="shared" ca="1" si="49"/>
        <v>1.9906269701254753E-3</v>
      </c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</row>
    <row r="166" spans="1:35" x14ac:dyDescent="0.2">
      <c r="A166" s="89">
        <v>68305</v>
      </c>
      <c r="B166" s="89">
        <v>-8.0436743664904498E-3</v>
      </c>
      <c r="C166" s="89">
        <v>1</v>
      </c>
      <c r="D166" s="91">
        <f t="shared" si="35"/>
        <v>6.8304999999999998</v>
      </c>
      <c r="E166" s="91">
        <f t="shared" si="36"/>
        <v>-8.0436743664904498E-3</v>
      </c>
      <c r="F166" s="33">
        <f t="shared" si="37"/>
        <v>6.8304999999999998</v>
      </c>
      <c r="G166" s="33">
        <f t="shared" si="38"/>
        <v>-8.0436743664904498E-3</v>
      </c>
      <c r="H166" s="33">
        <f t="shared" si="39"/>
        <v>46.655730249999998</v>
      </c>
      <c r="I166" s="33">
        <f t="shared" si="40"/>
        <v>318.681965472625</v>
      </c>
      <c r="J166" s="33">
        <f t="shared" si="41"/>
        <v>2176.757165160765</v>
      </c>
      <c r="K166" s="33">
        <f t="shared" si="42"/>
        <v>-5.4942317760313018E-2</v>
      </c>
      <c r="L166" s="33">
        <f t="shared" si="43"/>
        <v>-0.37528350146181805</v>
      </c>
      <c r="M166" s="33">
        <f t="shared" ca="1" si="44"/>
        <v>-9.066358492568205E-3</v>
      </c>
      <c r="N166" s="33">
        <f t="shared" ca="1" si="45"/>
        <v>1.0458828217314221E-6</v>
      </c>
      <c r="O166" s="92">
        <f t="shared" ca="1" si="46"/>
        <v>1369421122.3307199</v>
      </c>
      <c r="P166" s="33">
        <f t="shared" ca="1" si="47"/>
        <v>13538296310.495094</v>
      </c>
      <c r="Q166" s="33">
        <f t="shared" ca="1" si="48"/>
        <v>485685850.78942615</v>
      </c>
      <c r="R166" s="20">
        <f t="shared" ca="1" si="49"/>
        <v>1.0226841260777553E-3</v>
      </c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</row>
    <row r="167" spans="1:35" x14ac:dyDescent="0.2">
      <c r="A167" s="89">
        <v>68311</v>
      </c>
      <c r="B167" s="89">
        <v>-8.0724959989311174E-3</v>
      </c>
      <c r="C167" s="89">
        <v>1</v>
      </c>
      <c r="D167" s="91">
        <f t="shared" si="35"/>
        <v>6.8311000000000002</v>
      </c>
      <c r="E167" s="91">
        <f t="shared" si="36"/>
        <v>-8.0724959989311174E-3</v>
      </c>
      <c r="F167" s="33">
        <f t="shared" si="37"/>
        <v>6.8311000000000002</v>
      </c>
      <c r="G167" s="33">
        <f t="shared" si="38"/>
        <v>-8.0724959989311174E-3</v>
      </c>
      <c r="H167" s="33">
        <f t="shared" si="39"/>
        <v>46.663927210000004</v>
      </c>
      <c r="I167" s="33">
        <f t="shared" si="40"/>
        <v>318.76595316423106</v>
      </c>
      <c r="J167" s="33">
        <f t="shared" si="41"/>
        <v>2177.5221026601789</v>
      </c>
      <c r="K167" s="33">
        <f t="shared" si="42"/>
        <v>-5.5144027418298359E-2</v>
      </c>
      <c r="L167" s="33">
        <f t="shared" si="43"/>
        <v>-0.37669436569713793</v>
      </c>
      <c r="M167" s="33">
        <f t="shared" ca="1" si="44"/>
        <v>-9.0805827701512798E-3</v>
      </c>
      <c r="N167" s="33">
        <f t="shared" ca="1" si="45"/>
        <v>1.0162389383090922E-6</v>
      </c>
      <c r="O167" s="92">
        <f t="shared" ca="1" si="46"/>
        <v>1401783070.6592252</v>
      </c>
      <c r="P167" s="33">
        <f t="shared" ca="1" si="47"/>
        <v>13650762327.21916</v>
      </c>
      <c r="Q167" s="33">
        <f t="shared" ca="1" si="48"/>
        <v>488496124.09164745</v>
      </c>
      <c r="R167" s="20">
        <f t="shared" ca="1" si="49"/>
        <v>1.0080867712201624E-3</v>
      </c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</row>
    <row r="168" spans="1:35" x14ac:dyDescent="0.2">
      <c r="A168" s="89">
        <v>68311</v>
      </c>
      <c r="B168" s="89">
        <v>-8.0524959994363599E-3</v>
      </c>
      <c r="C168" s="89">
        <v>1</v>
      </c>
      <c r="D168" s="91">
        <f t="shared" si="35"/>
        <v>6.8311000000000002</v>
      </c>
      <c r="E168" s="91">
        <f t="shared" si="36"/>
        <v>-8.0524959994363599E-3</v>
      </c>
      <c r="F168" s="33">
        <f t="shared" si="37"/>
        <v>6.8311000000000002</v>
      </c>
      <c r="G168" s="33">
        <f t="shared" si="38"/>
        <v>-8.0524959994363599E-3</v>
      </c>
      <c r="H168" s="33">
        <f t="shared" si="39"/>
        <v>46.663927210000004</v>
      </c>
      <c r="I168" s="33">
        <f t="shared" si="40"/>
        <v>318.76595316423106</v>
      </c>
      <c r="J168" s="33">
        <f t="shared" si="41"/>
        <v>2177.5221026601789</v>
      </c>
      <c r="K168" s="33">
        <f t="shared" si="42"/>
        <v>-5.5007405421749721E-2</v>
      </c>
      <c r="L168" s="33">
        <f t="shared" si="43"/>
        <v>-0.37576108717651452</v>
      </c>
      <c r="M168" s="33">
        <f t="shared" ca="1" si="44"/>
        <v>-9.0805827701512798E-3</v>
      </c>
      <c r="N168" s="33">
        <f t="shared" ca="1" si="45"/>
        <v>1.0569624081190323E-6</v>
      </c>
      <c r="O168" s="92">
        <f t="shared" ca="1" si="46"/>
        <v>1401783070.6592252</v>
      </c>
      <c r="P168" s="33">
        <f t="shared" ca="1" si="47"/>
        <v>13650762327.21916</v>
      </c>
      <c r="Q168" s="33">
        <f t="shared" ca="1" si="48"/>
        <v>488496124.09164745</v>
      </c>
      <c r="R168" s="20">
        <f t="shared" ca="1" si="49"/>
        <v>1.0280867707149199E-3</v>
      </c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</row>
    <row r="169" spans="1:35" x14ac:dyDescent="0.2">
      <c r="A169" s="89">
        <v>68320.5</v>
      </c>
      <c r="B169" s="89">
        <v>-8.774796937359497E-3</v>
      </c>
      <c r="C169" s="89">
        <v>1</v>
      </c>
      <c r="D169" s="91">
        <f t="shared" si="35"/>
        <v>6.8320499999999997</v>
      </c>
      <c r="E169" s="91">
        <f t="shared" si="36"/>
        <v>-8.774796937359497E-3</v>
      </c>
      <c r="F169" s="33">
        <f t="shared" si="37"/>
        <v>6.8320499999999997</v>
      </c>
      <c r="G169" s="33">
        <f t="shared" si="38"/>
        <v>-8.774796937359497E-3</v>
      </c>
      <c r="H169" s="33">
        <f t="shared" si="39"/>
        <v>46.676907202499997</v>
      </c>
      <c r="I169" s="33">
        <f t="shared" si="40"/>
        <v>318.8989638528401</v>
      </c>
      <c r="J169" s="33">
        <f t="shared" si="41"/>
        <v>2178.733665990796</v>
      </c>
      <c r="K169" s="33">
        <f t="shared" si="42"/>
        <v>-5.9949851415886948E-2</v>
      </c>
      <c r="L169" s="33">
        <f t="shared" si="43"/>
        <v>-0.40958038236591043</v>
      </c>
      <c r="M169" s="33">
        <f t="shared" ca="1" si="44"/>
        <v>-9.1031148044175558E-3</v>
      </c>
      <c r="N169" s="33">
        <f t="shared" ca="1" si="45"/>
        <v>1.0779262182955322E-7</v>
      </c>
      <c r="O169" s="92">
        <f t="shared" ca="1" si="46"/>
        <v>1453830221.8566515</v>
      </c>
      <c r="P169" s="33">
        <f t="shared" ca="1" si="47"/>
        <v>13829850584.848064</v>
      </c>
      <c r="Q169" s="33">
        <f t="shared" ca="1" si="48"/>
        <v>492963718.37227213</v>
      </c>
      <c r="R169" s="20">
        <f t="shared" ca="1" si="49"/>
        <v>3.2831786705805888E-4</v>
      </c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</row>
    <row r="170" spans="1:35" x14ac:dyDescent="0.2">
      <c r="A170" s="89">
        <v>68320.5</v>
      </c>
      <c r="B170" s="89">
        <v>-8.774796937359497E-3</v>
      </c>
      <c r="C170" s="89">
        <v>1</v>
      </c>
      <c r="D170" s="91">
        <f t="shared" si="35"/>
        <v>6.8320499999999997</v>
      </c>
      <c r="E170" s="91">
        <f t="shared" si="36"/>
        <v>-8.774796937359497E-3</v>
      </c>
      <c r="F170" s="33">
        <f t="shared" si="37"/>
        <v>6.8320499999999997</v>
      </c>
      <c r="G170" s="33">
        <f t="shared" si="38"/>
        <v>-8.774796937359497E-3</v>
      </c>
      <c r="H170" s="33">
        <f t="shared" si="39"/>
        <v>46.676907202499997</v>
      </c>
      <c r="I170" s="33">
        <f t="shared" si="40"/>
        <v>318.8989638528401</v>
      </c>
      <c r="J170" s="33">
        <f t="shared" si="41"/>
        <v>2178.733665990796</v>
      </c>
      <c r="K170" s="33">
        <f t="shared" si="42"/>
        <v>-5.9949851415886948E-2</v>
      </c>
      <c r="L170" s="33">
        <f t="shared" si="43"/>
        <v>-0.40958038236591043</v>
      </c>
      <c r="M170" s="33">
        <f t="shared" ca="1" si="44"/>
        <v>-9.1031148044175558E-3</v>
      </c>
      <c r="N170" s="33">
        <f t="shared" ca="1" si="45"/>
        <v>1.0779262182955322E-7</v>
      </c>
      <c r="O170" s="92">
        <f t="shared" ca="1" si="46"/>
        <v>1453830221.8566515</v>
      </c>
      <c r="P170" s="33">
        <f t="shared" ca="1" si="47"/>
        <v>13829850584.848064</v>
      </c>
      <c r="Q170" s="33">
        <f t="shared" ca="1" si="48"/>
        <v>492963718.37227213</v>
      </c>
      <c r="R170" s="20">
        <f t="shared" ca="1" si="49"/>
        <v>3.2831786705805888E-4</v>
      </c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</row>
    <row r="171" spans="1:35" x14ac:dyDescent="0.2">
      <c r="A171" s="89">
        <v>68335</v>
      </c>
      <c r="B171" s="89">
        <v>-7.887782558100298E-3</v>
      </c>
      <c r="C171" s="89">
        <v>1</v>
      </c>
      <c r="D171" s="91">
        <f t="shared" si="35"/>
        <v>6.8334999999999999</v>
      </c>
      <c r="E171" s="91">
        <f t="shared" si="36"/>
        <v>-7.887782558100298E-3</v>
      </c>
      <c r="F171" s="33">
        <f t="shared" si="37"/>
        <v>6.8334999999999999</v>
      </c>
      <c r="G171" s="33">
        <f t="shared" si="38"/>
        <v>-7.887782558100298E-3</v>
      </c>
      <c r="H171" s="33">
        <f t="shared" si="39"/>
        <v>46.696722250000001</v>
      </c>
      <c r="I171" s="33">
        <f t="shared" si="40"/>
        <v>319.10205149537501</v>
      </c>
      <c r="J171" s="33">
        <f t="shared" si="41"/>
        <v>2180.5838688936451</v>
      </c>
      <c r="K171" s="33">
        <f t="shared" si="42"/>
        <v>-5.3901162110778389E-2</v>
      </c>
      <c r="L171" s="33">
        <f t="shared" si="43"/>
        <v>-0.36833359128400411</v>
      </c>
      <c r="M171" s="33">
        <f t="shared" ca="1" si="44"/>
        <v>-9.1375300552009042E-3</v>
      </c>
      <c r="N171" s="33">
        <f t="shared" ca="1" si="45"/>
        <v>1.5618688065092296E-6</v>
      </c>
      <c r="O171" s="92">
        <f t="shared" ca="1" si="46"/>
        <v>1535183408.5945926</v>
      </c>
      <c r="P171" s="33">
        <f t="shared" ca="1" si="47"/>
        <v>14105602659.429388</v>
      </c>
      <c r="Q171" s="33">
        <f t="shared" ca="1" si="48"/>
        <v>499825253.84134948</v>
      </c>
      <c r="R171" s="20">
        <f t="shared" ca="1" si="49"/>
        <v>1.2497474971006062E-3</v>
      </c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</row>
    <row r="172" spans="1:35" x14ac:dyDescent="0.2">
      <c r="A172" s="89">
        <v>68335</v>
      </c>
      <c r="B172" s="89">
        <v>-7.887782558100298E-3</v>
      </c>
      <c r="C172" s="89">
        <v>1</v>
      </c>
      <c r="D172" s="91">
        <f t="shared" si="35"/>
        <v>6.8334999999999999</v>
      </c>
      <c r="E172" s="91">
        <f t="shared" si="36"/>
        <v>-7.887782558100298E-3</v>
      </c>
      <c r="F172" s="33">
        <f t="shared" si="37"/>
        <v>6.8334999999999999</v>
      </c>
      <c r="G172" s="33">
        <f t="shared" si="38"/>
        <v>-7.887782558100298E-3</v>
      </c>
      <c r="H172" s="33">
        <f t="shared" si="39"/>
        <v>46.696722250000001</v>
      </c>
      <c r="I172" s="33">
        <f t="shared" si="40"/>
        <v>319.10205149537501</v>
      </c>
      <c r="J172" s="33">
        <f t="shared" si="41"/>
        <v>2180.5838688936451</v>
      </c>
      <c r="K172" s="33">
        <f t="shared" si="42"/>
        <v>-5.3901162110778389E-2</v>
      </c>
      <c r="L172" s="33">
        <f t="shared" si="43"/>
        <v>-0.36833359128400411</v>
      </c>
      <c r="M172" s="33">
        <f t="shared" ca="1" si="44"/>
        <v>-9.1375300552009042E-3</v>
      </c>
      <c r="N172" s="33">
        <f t="shared" ca="1" si="45"/>
        <v>1.5618688065092296E-6</v>
      </c>
      <c r="O172" s="92">
        <f t="shared" ca="1" si="46"/>
        <v>1535183408.5945926</v>
      </c>
      <c r="P172" s="33">
        <f t="shared" ca="1" si="47"/>
        <v>14105602659.429388</v>
      </c>
      <c r="Q172" s="33">
        <f t="shared" ca="1" si="48"/>
        <v>499825253.84134948</v>
      </c>
      <c r="R172" s="20">
        <f t="shared" ca="1" si="49"/>
        <v>1.2497474971006062E-3</v>
      </c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</row>
    <row r="173" spans="1:35" x14ac:dyDescent="0.2">
      <c r="A173" s="89">
        <v>68381</v>
      </c>
      <c r="B173" s="89">
        <v>-7.8620817876071669E-3</v>
      </c>
      <c r="C173" s="89">
        <v>1</v>
      </c>
      <c r="D173" s="91">
        <f t="shared" si="35"/>
        <v>6.8380999999999998</v>
      </c>
      <c r="E173" s="91">
        <f t="shared" si="36"/>
        <v>-7.8620817876071669E-3</v>
      </c>
      <c r="F173" s="33">
        <f t="shared" si="37"/>
        <v>6.8380999999999998</v>
      </c>
      <c r="G173" s="33">
        <f t="shared" si="38"/>
        <v>-7.8620817876071669E-3</v>
      </c>
      <c r="H173" s="33">
        <f t="shared" si="39"/>
        <v>46.75961161</v>
      </c>
      <c r="I173" s="33">
        <f t="shared" si="40"/>
        <v>319.74690015034099</v>
      </c>
      <c r="J173" s="33">
        <f t="shared" si="41"/>
        <v>2186.4612779180466</v>
      </c>
      <c r="K173" s="33">
        <f t="shared" si="42"/>
        <v>-5.3761701471836565E-2</v>
      </c>
      <c r="L173" s="33">
        <f t="shared" si="43"/>
        <v>-0.3676278908345656</v>
      </c>
      <c r="M173" s="33">
        <f t="shared" ca="1" si="44"/>
        <v>-9.2469034107009462E-3</v>
      </c>
      <c r="N173" s="33">
        <f t="shared" ca="1" si="45"/>
        <v>1.9177309277880895E-6</v>
      </c>
      <c r="O173" s="92">
        <f t="shared" ca="1" si="46"/>
        <v>1808653140.6045568</v>
      </c>
      <c r="P173" s="33">
        <f t="shared" ca="1" si="47"/>
        <v>14999709582.779591</v>
      </c>
      <c r="Q173" s="33">
        <f t="shared" ca="1" si="48"/>
        <v>521934263.23527837</v>
      </c>
      <c r="R173" s="20">
        <f t="shared" ca="1" si="49"/>
        <v>1.3848216230937793E-3</v>
      </c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</row>
    <row r="174" spans="1:35" x14ac:dyDescent="0.2">
      <c r="A174" s="89">
        <v>68381</v>
      </c>
      <c r="B174" s="89">
        <v>-7.8220817886176519E-3</v>
      </c>
      <c r="C174" s="89">
        <v>1</v>
      </c>
      <c r="D174" s="91">
        <f t="shared" si="35"/>
        <v>6.8380999999999998</v>
      </c>
      <c r="E174" s="91">
        <f t="shared" si="36"/>
        <v>-7.8220817886176519E-3</v>
      </c>
      <c r="F174" s="33">
        <f t="shared" si="37"/>
        <v>6.8380999999999998</v>
      </c>
      <c r="G174" s="33">
        <f t="shared" si="38"/>
        <v>-7.8220817886176519E-3</v>
      </c>
      <c r="H174" s="33">
        <f t="shared" si="39"/>
        <v>46.75961161</v>
      </c>
      <c r="I174" s="33">
        <f t="shared" si="40"/>
        <v>319.74690015034099</v>
      </c>
      <c r="J174" s="33">
        <f t="shared" si="41"/>
        <v>2186.4612779180466</v>
      </c>
      <c r="K174" s="33">
        <f t="shared" si="42"/>
        <v>-5.3488177478746367E-2</v>
      </c>
      <c r="L174" s="33">
        <f t="shared" si="43"/>
        <v>-0.3657575064174155</v>
      </c>
      <c r="M174" s="33">
        <f t="shared" ca="1" si="44"/>
        <v>-9.2469034107009462E-3</v>
      </c>
      <c r="N174" s="33">
        <f t="shared" ca="1" si="45"/>
        <v>2.03011665475607E-6</v>
      </c>
      <c r="O174" s="92">
        <f t="shared" ca="1" si="46"/>
        <v>1808653140.6045568</v>
      </c>
      <c r="P174" s="33">
        <f t="shared" ca="1" si="47"/>
        <v>14999709582.779591</v>
      </c>
      <c r="Q174" s="33">
        <f t="shared" ca="1" si="48"/>
        <v>521934263.23527837</v>
      </c>
      <c r="R174" s="20">
        <f t="shared" ca="1" si="49"/>
        <v>1.4248216220832943E-3</v>
      </c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</row>
    <row r="175" spans="1:35" x14ac:dyDescent="0.2">
      <c r="A175" s="89">
        <v>68389.5</v>
      </c>
      <c r="B175" s="89">
        <v>-9.1262457790435292E-3</v>
      </c>
      <c r="C175" s="89">
        <v>1</v>
      </c>
      <c r="D175" s="91">
        <f t="shared" si="35"/>
        <v>6.8389499999999996</v>
      </c>
      <c r="E175" s="91">
        <f t="shared" si="36"/>
        <v>-9.1262457790435292E-3</v>
      </c>
      <c r="F175" s="33">
        <f t="shared" si="37"/>
        <v>6.8389499999999996</v>
      </c>
      <c r="G175" s="33">
        <f t="shared" si="38"/>
        <v>-9.1262457790435292E-3</v>
      </c>
      <c r="H175" s="33">
        <f t="shared" si="39"/>
        <v>46.771237102499995</v>
      </c>
      <c r="I175" s="33">
        <f t="shared" si="40"/>
        <v>319.8661519821423</v>
      </c>
      <c r="J175" s="33">
        <f t="shared" si="41"/>
        <v>2187.5486200982718</v>
      </c>
      <c r="K175" s="33">
        <f t="shared" si="42"/>
        <v>-6.2413938570589737E-2</v>
      </c>
      <c r="L175" s="33">
        <f t="shared" si="43"/>
        <v>-0.42684580518733467</v>
      </c>
      <c r="M175" s="33">
        <f t="shared" ca="1" si="44"/>
        <v>-9.2671459872047945E-3</v>
      </c>
      <c r="N175" s="33">
        <f t="shared" ca="1" si="45"/>
        <v>1.985286865988791E-8</v>
      </c>
      <c r="O175" s="92">
        <f t="shared" ca="1" si="46"/>
        <v>1861760604.1821711</v>
      </c>
      <c r="P175" s="33">
        <f t="shared" ca="1" si="47"/>
        <v>15168148580.679117</v>
      </c>
      <c r="Q175" s="33">
        <f t="shared" ca="1" si="48"/>
        <v>526076595.80845195</v>
      </c>
      <c r="R175" s="20">
        <f t="shared" ca="1" si="49"/>
        <v>1.4090020816126536E-4</v>
      </c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</row>
    <row r="176" spans="1:35" x14ac:dyDescent="0.2">
      <c r="A176" s="89">
        <v>68389.5</v>
      </c>
      <c r="B176" s="89">
        <v>-9.0962457834393717E-3</v>
      </c>
      <c r="C176" s="89">
        <v>1</v>
      </c>
      <c r="D176" s="91">
        <f t="shared" si="35"/>
        <v>6.8389499999999996</v>
      </c>
      <c r="E176" s="91">
        <f t="shared" si="36"/>
        <v>-9.0962457834393717E-3</v>
      </c>
      <c r="F176" s="33">
        <f t="shared" si="37"/>
        <v>6.8389499999999996</v>
      </c>
      <c r="G176" s="33">
        <f t="shared" si="38"/>
        <v>-9.0962457834393717E-3</v>
      </c>
      <c r="H176" s="33">
        <f t="shared" si="39"/>
        <v>46.771237102499995</v>
      </c>
      <c r="I176" s="33">
        <f t="shared" si="40"/>
        <v>319.8661519821423</v>
      </c>
      <c r="J176" s="33">
        <f t="shared" si="41"/>
        <v>2187.5486200982718</v>
      </c>
      <c r="K176" s="33">
        <f t="shared" si="42"/>
        <v>-6.2208770100652691E-2</v>
      </c>
      <c r="L176" s="33">
        <f t="shared" si="43"/>
        <v>-0.42544266827985872</v>
      </c>
      <c r="M176" s="33">
        <f t="shared" ca="1" si="44"/>
        <v>-9.2671459872047945E-3</v>
      </c>
      <c r="N176" s="33">
        <f t="shared" ca="1" si="45"/>
        <v>2.9206879647063036E-8</v>
      </c>
      <c r="O176" s="92">
        <f t="shared" ca="1" si="46"/>
        <v>1861760604.1821711</v>
      </c>
      <c r="P176" s="33">
        <f t="shared" ca="1" si="47"/>
        <v>15168148580.679117</v>
      </c>
      <c r="Q176" s="33">
        <f t="shared" ca="1" si="48"/>
        <v>526076595.80845195</v>
      </c>
      <c r="R176" s="20">
        <f t="shared" ca="1" si="49"/>
        <v>1.7090020376542281E-4</v>
      </c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</row>
    <row r="177" spans="1:35" x14ac:dyDescent="0.2">
      <c r="A177" s="89">
        <v>68390</v>
      </c>
      <c r="B177" s="89">
        <v>-7.8853142476873472E-3</v>
      </c>
      <c r="C177" s="89">
        <v>1</v>
      </c>
      <c r="D177" s="91">
        <f t="shared" si="35"/>
        <v>6.8390000000000004</v>
      </c>
      <c r="E177" s="91">
        <f t="shared" si="36"/>
        <v>-7.8853142476873472E-3</v>
      </c>
      <c r="F177" s="33">
        <f t="shared" si="37"/>
        <v>6.8390000000000004</v>
      </c>
      <c r="G177" s="33">
        <f t="shared" si="38"/>
        <v>-7.8853142476873472E-3</v>
      </c>
      <c r="H177" s="33">
        <f t="shared" si="39"/>
        <v>46.771921000000006</v>
      </c>
      <c r="I177" s="33">
        <f t="shared" si="40"/>
        <v>319.87316771900004</v>
      </c>
      <c r="J177" s="33">
        <f t="shared" si="41"/>
        <v>2187.6125940302413</v>
      </c>
      <c r="K177" s="33">
        <f t="shared" si="42"/>
        <v>-5.3927664139933773E-2</v>
      </c>
      <c r="L177" s="33">
        <f t="shared" si="43"/>
        <v>-0.36881129505300708</v>
      </c>
      <c r="M177" s="33">
        <f t="shared" ca="1" si="44"/>
        <v>-9.2683370405912124E-3</v>
      </c>
      <c r="N177" s="33">
        <f t="shared" ca="1" si="45"/>
        <v>1.9127520456916076E-6</v>
      </c>
      <c r="O177" s="92">
        <f t="shared" ca="1" si="46"/>
        <v>1864909696.960484</v>
      </c>
      <c r="P177" s="33">
        <f t="shared" ca="1" si="47"/>
        <v>15178088146.538204</v>
      </c>
      <c r="Q177" s="33">
        <f t="shared" ca="1" si="48"/>
        <v>526320816.9962492</v>
      </c>
      <c r="R177" s="20">
        <f t="shared" ca="1" si="49"/>
        <v>1.3830227929038652E-3</v>
      </c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</row>
    <row r="178" spans="1:35" x14ac:dyDescent="0.2">
      <c r="A178" s="89">
        <v>68427.5</v>
      </c>
      <c r="B178" s="89">
        <v>-8.8154494951595552E-3</v>
      </c>
      <c r="C178" s="89">
        <v>1</v>
      </c>
      <c r="D178" s="91">
        <f t="shared" si="35"/>
        <v>6.8427499999999997</v>
      </c>
      <c r="E178" s="91">
        <f t="shared" si="36"/>
        <v>-8.8154494951595552E-3</v>
      </c>
      <c r="F178" s="33">
        <f t="shared" si="37"/>
        <v>6.8427499999999997</v>
      </c>
      <c r="G178" s="33">
        <f t="shared" si="38"/>
        <v>-8.8154494951595552E-3</v>
      </c>
      <c r="H178" s="33">
        <f t="shared" si="39"/>
        <v>46.823227562499994</v>
      </c>
      <c r="I178" s="33">
        <f t="shared" si="40"/>
        <v>320.39964040329681</v>
      </c>
      <c r="J178" s="33">
        <f t="shared" si="41"/>
        <v>2192.4146393696592</v>
      </c>
      <c r="K178" s="33">
        <f t="shared" si="42"/>
        <v>-6.032191703300304E-2</v>
      </c>
      <c r="L178" s="33">
        <f t="shared" si="43"/>
        <v>-0.41276779777758155</v>
      </c>
      <c r="M178" s="33">
        <f t="shared" ca="1" si="44"/>
        <v>-9.3577653486953127E-3</v>
      </c>
      <c r="N178" s="33">
        <f t="shared" ca="1" si="45"/>
        <v>2.9410648499621719E-7</v>
      </c>
      <c r="O178" s="92">
        <f t="shared" ca="1" si="46"/>
        <v>2109077392.8606193</v>
      </c>
      <c r="P178" s="33">
        <f t="shared" ca="1" si="47"/>
        <v>15933515873.170095</v>
      </c>
      <c r="Q178" s="33">
        <f t="shared" ca="1" si="48"/>
        <v>544813324.02163553</v>
      </c>
      <c r="R178" s="20">
        <f t="shared" ca="1" si="49"/>
        <v>5.4231585353575751E-4</v>
      </c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</row>
    <row r="179" spans="1:35" x14ac:dyDescent="0.2">
      <c r="A179" s="89">
        <v>68465.5</v>
      </c>
      <c r="B179" s="89">
        <v>-9.3046532056177966E-3</v>
      </c>
      <c r="C179" s="89">
        <v>1</v>
      </c>
      <c r="D179" s="91">
        <f t="shared" si="35"/>
        <v>6.8465499999999997</v>
      </c>
      <c r="E179" s="91">
        <f t="shared" si="36"/>
        <v>-9.3046532056177966E-3</v>
      </c>
      <c r="F179" s="33">
        <f t="shared" si="37"/>
        <v>6.8465499999999997</v>
      </c>
      <c r="G179" s="33">
        <f t="shared" si="38"/>
        <v>-9.3046532056177966E-3</v>
      </c>
      <c r="H179" s="33">
        <f t="shared" si="39"/>
        <v>46.875246902499995</v>
      </c>
      <c r="I179" s="33">
        <f t="shared" si="40"/>
        <v>320.93372168031135</v>
      </c>
      <c r="J179" s="33">
        <f t="shared" si="41"/>
        <v>2197.2887721703355</v>
      </c>
      <c r="K179" s="33">
        <f t="shared" si="42"/>
        <v>-6.3704773404922518E-2</v>
      </c>
      <c r="L179" s="33">
        <f t="shared" si="43"/>
        <v>-0.43615791635547224</v>
      </c>
      <c r="M179" s="33">
        <f t="shared" ca="1" si="44"/>
        <v>-9.4485859665540128E-3</v>
      </c>
      <c r="N179" s="33">
        <f t="shared" ca="1" si="45"/>
        <v>2.0716639670721967E-8</v>
      </c>
      <c r="O179" s="92">
        <f t="shared" ca="1" si="46"/>
        <v>2372676510.5811205</v>
      </c>
      <c r="P179" s="33">
        <f t="shared" ca="1" si="47"/>
        <v>16719136132.247124</v>
      </c>
      <c r="Q179" s="33">
        <f t="shared" ca="1" si="48"/>
        <v>563907585.16668284</v>
      </c>
      <c r="R179" s="20">
        <f t="shared" ca="1" si="49"/>
        <v>1.4393276093621621E-4</v>
      </c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</row>
    <row r="180" spans="1:35" x14ac:dyDescent="0.2">
      <c r="A180" s="89">
        <v>68465.5</v>
      </c>
      <c r="B180" s="89">
        <v>-9.3046532056177966E-3</v>
      </c>
      <c r="C180" s="89">
        <v>1</v>
      </c>
      <c r="D180" s="91">
        <f t="shared" si="35"/>
        <v>6.8465499999999997</v>
      </c>
      <c r="E180" s="91">
        <f t="shared" si="36"/>
        <v>-9.3046532056177966E-3</v>
      </c>
      <c r="F180" s="33">
        <f t="shared" si="37"/>
        <v>6.8465499999999997</v>
      </c>
      <c r="G180" s="33">
        <f t="shared" si="38"/>
        <v>-9.3046532056177966E-3</v>
      </c>
      <c r="H180" s="33">
        <f t="shared" si="39"/>
        <v>46.875246902499995</v>
      </c>
      <c r="I180" s="33">
        <f t="shared" si="40"/>
        <v>320.93372168031135</v>
      </c>
      <c r="J180" s="33">
        <f t="shared" si="41"/>
        <v>2197.2887721703355</v>
      </c>
      <c r="K180" s="33">
        <f t="shared" si="42"/>
        <v>-6.3704773404922518E-2</v>
      </c>
      <c r="L180" s="33">
        <f t="shared" si="43"/>
        <v>-0.43615791635547224</v>
      </c>
      <c r="M180" s="33">
        <f t="shared" ca="1" si="44"/>
        <v>-9.4485859665540128E-3</v>
      </c>
      <c r="N180" s="33">
        <f t="shared" ca="1" si="45"/>
        <v>2.0716639670721967E-8</v>
      </c>
      <c r="O180" s="92">
        <f t="shared" ca="1" si="46"/>
        <v>2372676510.5811205</v>
      </c>
      <c r="P180" s="33">
        <f t="shared" ca="1" si="47"/>
        <v>16719136132.247124</v>
      </c>
      <c r="Q180" s="33">
        <f t="shared" ca="1" si="48"/>
        <v>563907585.16668284</v>
      </c>
      <c r="R180" s="20">
        <f t="shared" ca="1" si="49"/>
        <v>1.4393276093621621E-4</v>
      </c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</row>
    <row r="181" spans="1:35" x14ac:dyDescent="0.2">
      <c r="A181" s="89">
        <v>68465.5</v>
      </c>
      <c r="B181" s="89">
        <v>-9.2046532008680515E-3</v>
      </c>
      <c r="C181" s="89">
        <v>1</v>
      </c>
      <c r="D181" s="91">
        <f t="shared" si="35"/>
        <v>6.8465499999999997</v>
      </c>
      <c r="E181" s="91">
        <f t="shared" si="36"/>
        <v>-9.2046532008680515E-3</v>
      </c>
      <c r="F181" s="33">
        <f t="shared" si="37"/>
        <v>6.8465499999999997</v>
      </c>
      <c r="G181" s="33">
        <f t="shared" si="38"/>
        <v>-9.2046532008680515E-3</v>
      </c>
      <c r="H181" s="33">
        <f t="shared" si="39"/>
        <v>46.875246902499995</v>
      </c>
      <c r="I181" s="33">
        <f t="shared" si="40"/>
        <v>320.93372168031135</v>
      </c>
      <c r="J181" s="33">
        <f t="shared" si="41"/>
        <v>2197.2887721703355</v>
      </c>
      <c r="K181" s="33">
        <f t="shared" si="42"/>
        <v>-6.302011837240315E-2</v>
      </c>
      <c r="L181" s="33">
        <f t="shared" si="43"/>
        <v>-0.43147039144257676</v>
      </c>
      <c r="M181" s="33">
        <f t="shared" ca="1" si="44"/>
        <v>-9.4485859665540128E-3</v>
      </c>
      <c r="N181" s="33">
        <f t="shared" ca="1" si="45"/>
        <v>5.9503194175202117E-8</v>
      </c>
      <c r="O181" s="92">
        <f t="shared" ca="1" si="46"/>
        <v>2372676510.5811205</v>
      </c>
      <c r="P181" s="33">
        <f t="shared" ca="1" si="47"/>
        <v>16719136132.247124</v>
      </c>
      <c r="Q181" s="33">
        <f t="shared" ca="1" si="48"/>
        <v>563907585.16668284</v>
      </c>
      <c r="R181" s="20">
        <f t="shared" ca="1" si="49"/>
        <v>2.4393276568596134E-4</v>
      </c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</row>
    <row r="182" spans="1:35" x14ac:dyDescent="0.2">
      <c r="A182" s="89">
        <v>68472</v>
      </c>
      <c r="B182" s="89">
        <v>-7.3725433176150545E-3</v>
      </c>
      <c r="C182" s="89">
        <v>1</v>
      </c>
      <c r="D182" s="91">
        <f t="shared" si="35"/>
        <v>6.8472</v>
      </c>
      <c r="E182" s="91">
        <f t="shared" si="36"/>
        <v>-7.3725433176150545E-3</v>
      </c>
      <c r="F182" s="33">
        <f t="shared" si="37"/>
        <v>6.8472</v>
      </c>
      <c r="G182" s="33">
        <f t="shared" si="38"/>
        <v>-7.3725433176150545E-3</v>
      </c>
      <c r="H182" s="33">
        <f t="shared" si="39"/>
        <v>46.884147839999997</v>
      </c>
      <c r="I182" s="33">
        <f t="shared" si="40"/>
        <v>321.02513709004796</v>
      </c>
      <c r="J182" s="33">
        <f t="shared" si="41"/>
        <v>2198.1233186829763</v>
      </c>
      <c r="K182" s="33">
        <f t="shared" si="42"/>
        <v>-5.0481278604373798E-2</v>
      </c>
      <c r="L182" s="33">
        <f t="shared" si="43"/>
        <v>-0.34565541085986828</v>
      </c>
      <c r="M182" s="33">
        <f t="shared" ca="1" si="44"/>
        <v>-9.4641412292363336E-3</v>
      </c>
      <c r="N182" s="33">
        <f t="shared" ca="1" si="45"/>
        <v>4.374781823898496E-6</v>
      </c>
      <c r="O182" s="92">
        <f t="shared" ca="1" si="46"/>
        <v>2419407336.2221808</v>
      </c>
      <c r="P182" s="33">
        <f t="shared" ca="1" si="47"/>
        <v>16855554313.437418</v>
      </c>
      <c r="Q182" s="33">
        <f t="shared" ca="1" si="48"/>
        <v>567209627.96611154</v>
      </c>
      <c r="R182" s="20">
        <f t="shared" ca="1" si="49"/>
        <v>2.0915979116212791E-3</v>
      </c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</row>
    <row r="183" spans="1:35" x14ac:dyDescent="0.2">
      <c r="A183" s="89">
        <v>68472</v>
      </c>
      <c r="B183" s="89">
        <v>-7.3725433176150545E-3</v>
      </c>
      <c r="C183" s="89">
        <v>1</v>
      </c>
      <c r="D183" s="91">
        <f t="shared" si="35"/>
        <v>6.8472</v>
      </c>
      <c r="E183" s="91">
        <f t="shared" si="36"/>
        <v>-7.3725433176150545E-3</v>
      </c>
      <c r="F183" s="33">
        <f t="shared" si="37"/>
        <v>6.8472</v>
      </c>
      <c r="G183" s="33">
        <f t="shared" si="38"/>
        <v>-7.3725433176150545E-3</v>
      </c>
      <c r="H183" s="33">
        <f t="shared" si="39"/>
        <v>46.884147839999997</v>
      </c>
      <c r="I183" s="33">
        <f t="shared" si="40"/>
        <v>321.02513709004796</v>
      </c>
      <c r="J183" s="33">
        <f t="shared" si="41"/>
        <v>2198.1233186829763</v>
      </c>
      <c r="K183" s="33">
        <f t="shared" si="42"/>
        <v>-5.0481278604373798E-2</v>
      </c>
      <c r="L183" s="33">
        <f t="shared" si="43"/>
        <v>-0.34565541085986828</v>
      </c>
      <c r="M183" s="33">
        <f t="shared" ca="1" si="44"/>
        <v>-9.4641412292363336E-3</v>
      </c>
      <c r="N183" s="33">
        <f t="shared" ca="1" si="45"/>
        <v>4.374781823898496E-6</v>
      </c>
      <c r="O183" s="92">
        <f t="shared" ca="1" si="46"/>
        <v>2419407336.2221808</v>
      </c>
      <c r="P183" s="33">
        <f t="shared" ca="1" si="47"/>
        <v>16855554313.437418</v>
      </c>
      <c r="Q183" s="33">
        <f t="shared" ca="1" si="48"/>
        <v>567209627.96611154</v>
      </c>
      <c r="R183" s="20">
        <f t="shared" ca="1" si="49"/>
        <v>2.0915979116212791E-3</v>
      </c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</row>
    <row r="184" spans="1:35" x14ac:dyDescent="0.2">
      <c r="A184" s="89">
        <v>69296.5</v>
      </c>
      <c r="B184" s="89">
        <v>-1.2176450196420774E-2</v>
      </c>
      <c r="C184" s="89">
        <v>1</v>
      </c>
      <c r="D184" s="91">
        <f t="shared" si="35"/>
        <v>6.9296499999999996</v>
      </c>
      <c r="E184" s="91">
        <f t="shared" si="36"/>
        <v>-1.2176450196420774E-2</v>
      </c>
      <c r="F184" s="33">
        <f t="shared" si="37"/>
        <v>6.9296499999999996</v>
      </c>
      <c r="G184" s="33">
        <f t="shared" si="38"/>
        <v>-1.2176450196420774E-2</v>
      </c>
      <c r="H184" s="33">
        <f t="shared" si="39"/>
        <v>48.020049122499998</v>
      </c>
      <c r="I184" s="33">
        <f t="shared" si="40"/>
        <v>332.76213340173211</v>
      </c>
      <c r="J184" s="33">
        <f t="shared" si="41"/>
        <v>2305.9251177273127</v>
      </c>
      <c r="K184" s="33">
        <f t="shared" si="42"/>
        <v>-8.4378538103627207E-2</v>
      </c>
      <c r="L184" s="33">
        <f t="shared" si="43"/>
        <v>-0.58471373656980019</v>
      </c>
      <c r="M184" s="33">
        <f t="shared" ca="1" si="44"/>
        <v>-1.1485013256709864E-2</v>
      </c>
      <c r="N184" s="33">
        <f t="shared" ca="1" si="45"/>
        <v>4.7808504159678847E-7</v>
      </c>
      <c r="O184" s="92">
        <f t="shared" ca="1" si="46"/>
        <v>12508218605.5623</v>
      </c>
      <c r="P184" s="33">
        <f t="shared" ca="1" si="47"/>
        <v>39166373121.364105</v>
      </c>
      <c r="Q184" s="33">
        <f t="shared" ca="1" si="48"/>
        <v>1073918799.074388</v>
      </c>
      <c r="R184" s="20">
        <f t="shared" ca="1" si="49"/>
        <v>-6.9143693971090991E-4</v>
      </c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</row>
    <row r="185" spans="1:35" x14ac:dyDescent="0.2">
      <c r="A185" s="89">
        <v>69296.5</v>
      </c>
      <c r="B185" s="89">
        <v>-1.2176450196420774E-2</v>
      </c>
      <c r="C185" s="89">
        <v>1</v>
      </c>
      <c r="D185" s="91">
        <f t="shared" si="35"/>
        <v>6.9296499999999996</v>
      </c>
      <c r="E185" s="91">
        <f t="shared" si="36"/>
        <v>-1.2176450196420774E-2</v>
      </c>
      <c r="F185" s="33">
        <f t="shared" si="37"/>
        <v>6.9296499999999996</v>
      </c>
      <c r="G185" s="33">
        <f t="shared" si="38"/>
        <v>-1.2176450196420774E-2</v>
      </c>
      <c r="H185" s="33">
        <f t="shared" si="39"/>
        <v>48.020049122499998</v>
      </c>
      <c r="I185" s="33">
        <f t="shared" si="40"/>
        <v>332.76213340173211</v>
      </c>
      <c r="J185" s="33">
        <f t="shared" si="41"/>
        <v>2305.9251177273127</v>
      </c>
      <c r="K185" s="33">
        <f t="shared" si="42"/>
        <v>-8.4378538103627207E-2</v>
      </c>
      <c r="L185" s="33">
        <f t="shared" si="43"/>
        <v>-0.58471373656980019</v>
      </c>
      <c r="M185" s="33">
        <f t="shared" ca="1" si="44"/>
        <v>-1.1485013256709864E-2</v>
      </c>
      <c r="N185" s="33">
        <f t="shared" ca="1" si="45"/>
        <v>4.7808504159678847E-7</v>
      </c>
      <c r="O185" s="92">
        <f t="shared" ca="1" si="46"/>
        <v>12508218605.5623</v>
      </c>
      <c r="P185" s="33">
        <f t="shared" ca="1" si="47"/>
        <v>39166373121.364105</v>
      </c>
      <c r="Q185" s="33">
        <f t="shared" ca="1" si="48"/>
        <v>1073918799.074388</v>
      </c>
      <c r="R185" s="20">
        <f t="shared" ca="1" si="49"/>
        <v>-6.9143693971090991E-4</v>
      </c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</row>
    <row r="186" spans="1:35" x14ac:dyDescent="0.2">
      <c r="A186" s="89">
        <v>69424.5</v>
      </c>
      <c r="B186" s="89">
        <v>-1.2497978488681838E-2</v>
      </c>
      <c r="C186" s="89">
        <v>1</v>
      </c>
      <c r="D186" s="91">
        <f t="shared" si="35"/>
        <v>6.94245</v>
      </c>
      <c r="E186" s="91">
        <f t="shared" si="36"/>
        <v>-1.2497978488681838E-2</v>
      </c>
      <c r="F186" s="33">
        <f t="shared" si="37"/>
        <v>6.94245</v>
      </c>
      <c r="G186" s="33">
        <f t="shared" si="38"/>
        <v>-1.2497978488681838E-2</v>
      </c>
      <c r="H186" s="33">
        <f t="shared" si="39"/>
        <v>48.197612002500001</v>
      </c>
      <c r="I186" s="33">
        <f t="shared" si="40"/>
        <v>334.60951144675613</v>
      </c>
      <c r="J186" s="33">
        <f t="shared" si="41"/>
        <v>2323.009802743532</v>
      </c>
      <c r="K186" s="33">
        <f t="shared" si="42"/>
        <v>-8.6766590758749221E-2</v>
      </c>
      <c r="L186" s="33">
        <f t="shared" si="43"/>
        <v>-0.60237271801307857</v>
      </c>
      <c r="M186" s="33">
        <f t="shared" ca="1" si="44"/>
        <v>-1.1807241006221603E-2</v>
      </c>
      <c r="N186" s="33">
        <f t="shared" ca="1" si="45"/>
        <v>4.7711826967550385E-7</v>
      </c>
      <c r="O186" s="92">
        <f t="shared" ca="1" si="46"/>
        <v>14869605853.729271</v>
      </c>
      <c r="P186" s="33">
        <f t="shared" ca="1" si="47"/>
        <v>43557587060.175369</v>
      </c>
      <c r="Q186" s="33">
        <f t="shared" ca="1" si="48"/>
        <v>1168767193.8409345</v>
      </c>
      <c r="R186" s="20">
        <f t="shared" ca="1" si="49"/>
        <v>-6.9073748246023525E-4</v>
      </c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</row>
    <row r="187" spans="1:35" x14ac:dyDescent="0.2">
      <c r="A187" s="89">
        <v>69424.5</v>
      </c>
      <c r="B187" s="89">
        <v>-1.2497978488681838E-2</v>
      </c>
      <c r="C187" s="89">
        <v>1</v>
      </c>
      <c r="D187" s="91">
        <f t="shared" si="35"/>
        <v>6.94245</v>
      </c>
      <c r="E187" s="91">
        <f t="shared" si="36"/>
        <v>-1.2497978488681838E-2</v>
      </c>
      <c r="F187" s="33">
        <f t="shared" si="37"/>
        <v>6.94245</v>
      </c>
      <c r="G187" s="33">
        <f t="shared" si="38"/>
        <v>-1.2497978488681838E-2</v>
      </c>
      <c r="H187" s="33">
        <f t="shared" si="39"/>
        <v>48.197612002500001</v>
      </c>
      <c r="I187" s="33">
        <f t="shared" si="40"/>
        <v>334.60951144675613</v>
      </c>
      <c r="J187" s="33">
        <f t="shared" si="41"/>
        <v>2323.009802743532</v>
      </c>
      <c r="K187" s="33">
        <f t="shared" si="42"/>
        <v>-8.6766590758749221E-2</v>
      </c>
      <c r="L187" s="33">
        <f t="shared" si="43"/>
        <v>-0.60237271801307857</v>
      </c>
      <c r="M187" s="33">
        <f t="shared" ca="1" si="44"/>
        <v>-1.1807241006221603E-2</v>
      </c>
      <c r="N187" s="33">
        <f t="shared" ca="1" si="45"/>
        <v>4.7711826967550385E-7</v>
      </c>
      <c r="O187" s="92">
        <f t="shared" ca="1" si="46"/>
        <v>14869605853.729271</v>
      </c>
      <c r="P187" s="33">
        <f t="shared" ca="1" si="47"/>
        <v>43557587060.175369</v>
      </c>
      <c r="Q187" s="33">
        <f t="shared" ca="1" si="48"/>
        <v>1168767193.8409345</v>
      </c>
      <c r="R187" s="20">
        <f t="shared" ca="1" si="49"/>
        <v>-6.9073748246023525E-4</v>
      </c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</row>
    <row r="188" spans="1:35" x14ac:dyDescent="0.2">
      <c r="A188" s="89">
        <v>69445</v>
      </c>
      <c r="B188" s="89">
        <v>-1.1019785757525824E-2</v>
      </c>
      <c r="C188" s="89">
        <v>1</v>
      </c>
      <c r="D188" s="91">
        <f t="shared" si="35"/>
        <v>6.9444999999999997</v>
      </c>
      <c r="E188" s="91">
        <f t="shared" si="36"/>
        <v>-1.1019785757525824E-2</v>
      </c>
      <c r="F188" s="33">
        <f t="shared" si="37"/>
        <v>6.9444999999999997</v>
      </c>
      <c r="G188" s="33">
        <f t="shared" si="38"/>
        <v>-1.1019785757525824E-2</v>
      </c>
      <c r="H188" s="33">
        <f t="shared" si="39"/>
        <v>48.226080249999995</v>
      </c>
      <c r="I188" s="33">
        <f t="shared" si="40"/>
        <v>334.90601429612497</v>
      </c>
      <c r="J188" s="33">
        <f t="shared" si="41"/>
        <v>2325.7548162794396</v>
      </c>
      <c r="K188" s="33">
        <f t="shared" si="42"/>
        <v>-7.6526902193138083E-2</v>
      </c>
      <c r="L188" s="33">
        <f t="shared" si="43"/>
        <v>-0.5314410722802474</v>
      </c>
      <c r="M188" s="33">
        <f t="shared" ca="1" si="44"/>
        <v>-1.1859059939208216E-2</v>
      </c>
      <c r="N188" s="33">
        <f t="shared" ca="1" si="45"/>
        <v>7.0438115203864927E-7</v>
      </c>
      <c r="O188" s="92">
        <f t="shared" ca="1" si="46"/>
        <v>15269063654.687147</v>
      </c>
      <c r="P188" s="33">
        <f t="shared" ca="1" si="47"/>
        <v>44284966622.778664</v>
      </c>
      <c r="Q188" s="33">
        <f t="shared" ca="1" si="48"/>
        <v>1184375936.1177711</v>
      </c>
      <c r="R188" s="20">
        <f t="shared" ca="1" si="49"/>
        <v>8.3927418168239232E-4</v>
      </c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</row>
    <row r="189" spans="1:35" x14ac:dyDescent="0.2">
      <c r="A189" s="89">
        <v>69445</v>
      </c>
      <c r="B189" s="89">
        <v>-1.1019785757525824E-2</v>
      </c>
      <c r="C189" s="89">
        <v>1</v>
      </c>
      <c r="D189" s="91">
        <f t="shared" si="35"/>
        <v>6.9444999999999997</v>
      </c>
      <c r="E189" s="91">
        <f t="shared" si="36"/>
        <v>-1.1019785757525824E-2</v>
      </c>
      <c r="F189" s="33">
        <f t="shared" si="37"/>
        <v>6.9444999999999997</v>
      </c>
      <c r="G189" s="33">
        <f t="shared" si="38"/>
        <v>-1.1019785757525824E-2</v>
      </c>
      <c r="H189" s="33">
        <f t="shared" si="39"/>
        <v>48.226080249999995</v>
      </c>
      <c r="I189" s="33">
        <f t="shared" si="40"/>
        <v>334.90601429612497</v>
      </c>
      <c r="J189" s="33">
        <f t="shared" si="41"/>
        <v>2325.7548162794396</v>
      </c>
      <c r="K189" s="33">
        <f t="shared" si="42"/>
        <v>-7.6526902193138083E-2</v>
      </c>
      <c r="L189" s="33">
        <f t="shared" si="43"/>
        <v>-0.5314410722802474</v>
      </c>
      <c r="M189" s="33">
        <f t="shared" ca="1" si="44"/>
        <v>-1.1859059939208216E-2</v>
      </c>
      <c r="N189" s="33">
        <f t="shared" ca="1" si="45"/>
        <v>7.0438115203864927E-7</v>
      </c>
      <c r="O189" s="92">
        <f t="shared" ca="1" si="46"/>
        <v>15269063654.687147</v>
      </c>
      <c r="P189" s="33">
        <f t="shared" ca="1" si="47"/>
        <v>44284966622.778664</v>
      </c>
      <c r="Q189" s="33">
        <f t="shared" ca="1" si="48"/>
        <v>1184375936.1177711</v>
      </c>
      <c r="R189" s="20">
        <f t="shared" ca="1" si="49"/>
        <v>8.3927418168239232E-4</v>
      </c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</row>
    <row r="190" spans="1:35" x14ac:dyDescent="0.2">
      <c r="A190" s="89">
        <v>69467.5</v>
      </c>
      <c r="B190" s="89">
        <v>-1.2477866905101109E-2</v>
      </c>
      <c r="C190" s="89">
        <v>1</v>
      </c>
      <c r="D190" s="91">
        <f t="shared" si="35"/>
        <v>6.9467499999999998</v>
      </c>
      <c r="E190" s="91">
        <f t="shared" si="36"/>
        <v>-1.2477866905101109E-2</v>
      </c>
      <c r="F190" s="33">
        <f t="shared" si="37"/>
        <v>6.9467499999999998</v>
      </c>
      <c r="G190" s="33">
        <f t="shared" si="38"/>
        <v>-1.2477866905101109E-2</v>
      </c>
      <c r="H190" s="33">
        <f t="shared" si="39"/>
        <v>48.257335562499996</v>
      </c>
      <c r="I190" s="33">
        <f t="shared" si="40"/>
        <v>335.23164581879684</v>
      </c>
      <c r="J190" s="33">
        <f t="shared" si="41"/>
        <v>2328.7704355917267</v>
      </c>
      <c r="K190" s="33">
        <f t="shared" si="42"/>
        <v>-8.6680621923011125E-2</v>
      </c>
      <c r="L190" s="33">
        <f t="shared" si="43"/>
        <v>-0.6021486103436775</v>
      </c>
      <c r="M190" s="33">
        <f t="shared" ca="1" si="44"/>
        <v>-1.1916001800129028E-2</v>
      </c>
      <c r="N190" s="33">
        <f t="shared" ca="1" si="45"/>
        <v>3.1569239618528793E-7</v>
      </c>
      <c r="O190" s="92">
        <f t="shared" ca="1" si="46"/>
        <v>15714332281.431437</v>
      </c>
      <c r="P190" s="33">
        <f t="shared" ca="1" si="47"/>
        <v>45091022095.57386</v>
      </c>
      <c r="Q190" s="33">
        <f t="shared" ca="1" si="48"/>
        <v>1201641178.8798821</v>
      </c>
      <c r="R190" s="20">
        <f t="shared" ca="1" si="49"/>
        <v>-5.6186510497208131E-4</v>
      </c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</row>
    <row r="191" spans="1:35" x14ac:dyDescent="0.2">
      <c r="A191" s="89">
        <v>69553</v>
      </c>
      <c r="B191" s="89">
        <v>-1.2578575260704383E-2</v>
      </c>
      <c r="C191" s="89">
        <v>1</v>
      </c>
      <c r="D191" s="91">
        <f t="shared" si="35"/>
        <v>6.9553000000000003</v>
      </c>
      <c r="E191" s="91">
        <f t="shared" si="36"/>
        <v>-1.2578575260704383E-2</v>
      </c>
      <c r="F191" s="33">
        <f t="shared" si="37"/>
        <v>6.9553000000000003</v>
      </c>
      <c r="G191" s="33">
        <f t="shared" si="38"/>
        <v>-1.2578575260704383E-2</v>
      </c>
      <c r="H191" s="33">
        <f t="shared" si="39"/>
        <v>48.376198090000003</v>
      </c>
      <c r="I191" s="33">
        <f t="shared" si="40"/>
        <v>336.47097057537701</v>
      </c>
      <c r="J191" s="33">
        <f t="shared" si="41"/>
        <v>2340.2565416429197</v>
      </c>
      <c r="K191" s="33">
        <f t="shared" si="42"/>
        <v>-8.7487764510777194E-2</v>
      </c>
      <c r="L191" s="33">
        <f t="shared" si="43"/>
        <v>-0.6085036485018086</v>
      </c>
      <c r="M191" s="33">
        <f t="shared" ca="1" si="44"/>
        <v>-1.2133024362384837E-2</v>
      </c>
      <c r="N191" s="33">
        <f t="shared" ca="1" si="45"/>
        <v>1.9851560299335499E-7</v>
      </c>
      <c r="O191" s="92">
        <f t="shared" ca="1" si="46"/>
        <v>17472208860.326641</v>
      </c>
      <c r="P191" s="33">
        <f t="shared" ca="1" si="47"/>
        <v>48228019546.599052</v>
      </c>
      <c r="Q191" s="33">
        <f t="shared" ca="1" si="48"/>
        <v>1268530832.6891494</v>
      </c>
      <c r="R191" s="20">
        <f t="shared" ca="1" si="49"/>
        <v>-4.4555089831954664E-4</v>
      </c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</row>
    <row r="192" spans="1:35" x14ac:dyDescent="0.2">
      <c r="A192" s="89">
        <v>69553</v>
      </c>
      <c r="B192" s="89">
        <v>-1.2578575260704383E-2</v>
      </c>
      <c r="C192" s="89">
        <v>1</v>
      </c>
      <c r="D192" s="91">
        <f t="shared" si="35"/>
        <v>6.9553000000000003</v>
      </c>
      <c r="E192" s="91">
        <f t="shared" si="36"/>
        <v>-1.2578575260704383E-2</v>
      </c>
      <c r="F192" s="33">
        <f t="shared" si="37"/>
        <v>6.9553000000000003</v>
      </c>
      <c r="G192" s="33">
        <f t="shared" si="38"/>
        <v>-1.2578575260704383E-2</v>
      </c>
      <c r="H192" s="33">
        <f t="shared" si="39"/>
        <v>48.376198090000003</v>
      </c>
      <c r="I192" s="33">
        <f t="shared" si="40"/>
        <v>336.47097057537701</v>
      </c>
      <c r="J192" s="33">
        <f t="shared" si="41"/>
        <v>2340.2565416429197</v>
      </c>
      <c r="K192" s="33">
        <f t="shared" si="42"/>
        <v>-8.7487764510777194E-2</v>
      </c>
      <c r="L192" s="33">
        <f t="shared" si="43"/>
        <v>-0.6085036485018086</v>
      </c>
      <c r="M192" s="33">
        <f t="shared" ca="1" si="44"/>
        <v>-1.2133024362384837E-2</v>
      </c>
      <c r="N192" s="33">
        <f t="shared" ca="1" si="45"/>
        <v>1.9851560299335499E-7</v>
      </c>
      <c r="O192" s="92">
        <f t="shared" ca="1" si="46"/>
        <v>17472208860.326641</v>
      </c>
      <c r="P192" s="33">
        <f t="shared" ca="1" si="47"/>
        <v>48228019546.599052</v>
      </c>
      <c r="Q192" s="33">
        <f t="shared" ca="1" si="48"/>
        <v>1268530832.6891494</v>
      </c>
      <c r="R192" s="20">
        <f t="shared" ca="1" si="49"/>
        <v>-4.4555089831954664E-4</v>
      </c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</row>
    <row r="193" spans="1:35" x14ac:dyDescent="0.2">
      <c r="A193" s="89">
        <v>69604.5</v>
      </c>
      <c r="B193" s="89">
        <v>-1.7562627661391161E-2</v>
      </c>
      <c r="C193" s="89">
        <v>1</v>
      </c>
      <c r="D193" s="91">
        <f t="shared" si="35"/>
        <v>6.9604499999999998</v>
      </c>
      <c r="E193" s="91">
        <f t="shared" si="36"/>
        <v>-1.7562627661391161E-2</v>
      </c>
      <c r="F193" s="33">
        <f t="shared" si="37"/>
        <v>6.9604499999999998</v>
      </c>
      <c r="G193" s="33">
        <f t="shared" si="38"/>
        <v>-1.7562627661391161E-2</v>
      </c>
      <c r="H193" s="33">
        <f t="shared" si="39"/>
        <v>48.4478642025</v>
      </c>
      <c r="I193" s="33">
        <f t="shared" si="40"/>
        <v>337.21893638829113</v>
      </c>
      <c r="J193" s="33">
        <f t="shared" si="41"/>
        <v>2347.1955457838808</v>
      </c>
      <c r="K193" s="33">
        <f t="shared" si="42"/>
        <v>-0.1222437917057301</v>
      </c>
      <c r="L193" s="33">
        <f t="shared" si="43"/>
        <v>-0.8508717999781491</v>
      </c>
      <c r="M193" s="33">
        <f t="shared" ca="1" si="44"/>
        <v>-1.2264237232245956E-2</v>
      </c>
      <c r="N193" s="33">
        <f t="shared" ca="1" si="45"/>
        <v>2.8072941139657514E-5</v>
      </c>
      <c r="O193" s="92">
        <f t="shared" ca="1" si="46"/>
        <v>18581917712.549278</v>
      </c>
      <c r="P193" s="33">
        <f t="shared" ca="1" si="47"/>
        <v>50174450088.436813</v>
      </c>
      <c r="Q193" s="33">
        <f t="shared" ca="1" si="48"/>
        <v>1309805858.5763905</v>
      </c>
      <c r="R193" s="20">
        <f t="shared" ca="1" si="49"/>
        <v>-5.2983904291452055E-3</v>
      </c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</row>
    <row r="194" spans="1:35" x14ac:dyDescent="0.2">
      <c r="A194" s="89">
        <v>69604.5</v>
      </c>
      <c r="B194" s="89">
        <v>-1.7562627661391161E-2</v>
      </c>
      <c r="C194" s="89">
        <v>1</v>
      </c>
      <c r="D194" s="91">
        <f t="shared" si="35"/>
        <v>6.9604499999999998</v>
      </c>
      <c r="E194" s="91">
        <f t="shared" si="36"/>
        <v>-1.7562627661391161E-2</v>
      </c>
      <c r="F194" s="33">
        <f t="shared" si="37"/>
        <v>6.9604499999999998</v>
      </c>
      <c r="G194" s="33">
        <f t="shared" si="38"/>
        <v>-1.7562627661391161E-2</v>
      </c>
      <c r="H194" s="33">
        <f t="shared" si="39"/>
        <v>48.4478642025</v>
      </c>
      <c r="I194" s="33">
        <f t="shared" si="40"/>
        <v>337.21893638829113</v>
      </c>
      <c r="J194" s="33">
        <f t="shared" si="41"/>
        <v>2347.1955457838808</v>
      </c>
      <c r="K194" s="33">
        <f t="shared" si="42"/>
        <v>-0.1222437917057301</v>
      </c>
      <c r="L194" s="33">
        <f t="shared" si="43"/>
        <v>-0.8508717999781491</v>
      </c>
      <c r="M194" s="33">
        <f t="shared" ca="1" si="44"/>
        <v>-1.2264237232245956E-2</v>
      </c>
      <c r="N194" s="33">
        <f t="shared" ca="1" si="45"/>
        <v>2.8072941139657514E-5</v>
      </c>
      <c r="O194" s="92">
        <f t="shared" ca="1" si="46"/>
        <v>18581917712.549278</v>
      </c>
      <c r="P194" s="33">
        <f t="shared" ca="1" si="47"/>
        <v>50174450088.436813</v>
      </c>
      <c r="Q194" s="33">
        <f t="shared" ca="1" si="48"/>
        <v>1309805858.5763905</v>
      </c>
      <c r="R194" s="20">
        <f t="shared" ca="1" si="49"/>
        <v>-5.2983904291452055E-3</v>
      </c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</row>
    <row r="195" spans="1:35" x14ac:dyDescent="0.2">
      <c r="A195" s="89">
        <v>70177.5</v>
      </c>
      <c r="B195" s="89">
        <v>-1.6375094179238658E-2</v>
      </c>
      <c r="C195" s="89">
        <v>1</v>
      </c>
      <c r="D195" s="91">
        <f t="shared" si="35"/>
        <v>7.0177500000000004</v>
      </c>
      <c r="E195" s="91">
        <f t="shared" si="36"/>
        <v>-1.6375094179238658E-2</v>
      </c>
      <c r="F195" s="33">
        <f t="shared" si="37"/>
        <v>7.0177500000000004</v>
      </c>
      <c r="G195" s="33">
        <f t="shared" si="38"/>
        <v>-1.6375094179238658E-2</v>
      </c>
      <c r="H195" s="33">
        <f t="shared" si="39"/>
        <v>49.248815062500007</v>
      </c>
      <c r="I195" s="33">
        <f t="shared" si="40"/>
        <v>345.61587190485943</v>
      </c>
      <c r="J195" s="33">
        <f t="shared" si="41"/>
        <v>2425.4457850603276</v>
      </c>
      <c r="K195" s="33">
        <f t="shared" si="42"/>
        <v>-0.1149163171763521</v>
      </c>
      <c r="L195" s="33">
        <f t="shared" si="43"/>
        <v>-0.80645398486434505</v>
      </c>
      <c r="M195" s="33">
        <f t="shared" ca="1" si="44"/>
        <v>-1.3749076378604896E-2</v>
      </c>
      <c r="N195" s="33">
        <f t="shared" ca="1" si="45"/>
        <v>6.8959694892453807E-6</v>
      </c>
      <c r="O195" s="92">
        <f t="shared" ca="1" si="46"/>
        <v>33635187816.046879</v>
      </c>
      <c r="P195" s="33">
        <f t="shared" ca="1" si="47"/>
        <v>74798885829.721146</v>
      </c>
      <c r="Q195" s="33">
        <f t="shared" ca="1" si="48"/>
        <v>1820218796.570987</v>
      </c>
      <c r="R195" s="20">
        <f t="shared" ca="1" si="49"/>
        <v>-2.626017800633762E-3</v>
      </c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</row>
    <row r="196" spans="1:35" x14ac:dyDescent="0.2">
      <c r="A196" s="89">
        <v>70224</v>
      </c>
      <c r="B196" s="89">
        <v>-1.4868461883452255E-2</v>
      </c>
      <c r="C196" s="89">
        <v>1</v>
      </c>
      <c r="D196" s="91">
        <f t="shared" si="35"/>
        <v>7.0224000000000002</v>
      </c>
      <c r="E196" s="91">
        <f t="shared" si="36"/>
        <v>-1.4868461883452255E-2</v>
      </c>
      <c r="F196" s="33">
        <f t="shared" si="37"/>
        <v>7.0224000000000002</v>
      </c>
      <c r="G196" s="33">
        <f t="shared" si="38"/>
        <v>-1.4868461883452255E-2</v>
      </c>
      <c r="H196" s="33">
        <f t="shared" si="39"/>
        <v>49.31410176</v>
      </c>
      <c r="I196" s="33">
        <f t="shared" si="40"/>
        <v>346.30334819942402</v>
      </c>
      <c r="J196" s="33">
        <f t="shared" si="41"/>
        <v>2431.8806323956355</v>
      </c>
      <c r="K196" s="33">
        <f t="shared" si="42"/>
        <v>-0.10441228673035512</v>
      </c>
      <c r="L196" s="33">
        <f t="shared" si="43"/>
        <v>-0.73322484233524576</v>
      </c>
      <c r="M196" s="33">
        <f t="shared" ca="1" si="44"/>
        <v>-1.3871581255342769E-2</v>
      </c>
      <c r="N196" s="33">
        <f t="shared" ca="1" si="45"/>
        <v>9.9377098669996464E-7</v>
      </c>
      <c r="O196" s="92">
        <f t="shared" ca="1" si="46"/>
        <v>35084411324.483078</v>
      </c>
      <c r="P196" s="33">
        <f t="shared" ca="1" si="47"/>
        <v>77042465966.83194</v>
      </c>
      <c r="Q196" s="33">
        <f t="shared" ca="1" si="48"/>
        <v>1865854193.8003728</v>
      </c>
      <c r="R196" s="20">
        <f t="shared" ca="1" si="49"/>
        <v>-9.9688062810948663E-4</v>
      </c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</row>
    <row r="197" spans="1:35" x14ac:dyDescent="0.2">
      <c r="A197" s="89">
        <v>70227</v>
      </c>
      <c r="B197" s="89">
        <v>-1.5892872695985716E-2</v>
      </c>
      <c r="C197" s="89">
        <v>1</v>
      </c>
      <c r="D197" s="91">
        <f t="shared" si="35"/>
        <v>7.0227000000000004</v>
      </c>
      <c r="E197" s="91">
        <f t="shared" si="36"/>
        <v>-1.5892872695985716E-2</v>
      </c>
      <c r="F197" s="33">
        <f t="shared" si="37"/>
        <v>7.0227000000000004</v>
      </c>
      <c r="G197" s="33">
        <f t="shared" si="38"/>
        <v>-1.5892872695985716E-2</v>
      </c>
      <c r="H197" s="33">
        <f t="shared" si="39"/>
        <v>49.318315290000008</v>
      </c>
      <c r="I197" s="33">
        <f t="shared" si="40"/>
        <v>346.34773278708309</v>
      </c>
      <c r="J197" s="33">
        <f t="shared" si="41"/>
        <v>2432.2962230438484</v>
      </c>
      <c r="K197" s="33">
        <f t="shared" si="42"/>
        <v>-0.11161087708209889</v>
      </c>
      <c r="L197" s="33">
        <f t="shared" si="43"/>
        <v>-0.78380970648445591</v>
      </c>
      <c r="M197" s="33">
        <f t="shared" ca="1" si="44"/>
        <v>-1.3879495144313192E-2</v>
      </c>
      <c r="N197" s="33">
        <f t="shared" ca="1" si="45"/>
        <v>4.0536891655788465E-6</v>
      </c>
      <c r="O197" s="92">
        <f t="shared" ca="1" si="46"/>
        <v>35179130243.306465</v>
      </c>
      <c r="P197" s="33">
        <f t="shared" ca="1" si="47"/>
        <v>77188507900.949265</v>
      </c>
      <c r="Q197" s="33">
        <f t="shared" ca="1" si="48"/>
        <v>1868820593.5145445</v>
      </c>
      <c r="R197" s="20">
        <f t="shared" ca="1" si="49"/>
        <v>-2.0133775516725239E-3</v>
      </c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</row>
    <row r="198" spans="1:35" x14ac:dyDescent="0.2">
      <c r="A198" s="89">
        <v>70233</v>
      </c>
      <c r="B198" s="89">
        <v>-1.6941694346314762E-2</v>
      </c>
      <c r="C198" s="89">
        <v>1</v>
      </c>
      <c r="D198" s="91">
        <f t="shared" si="35"/>
        <v>7.0232999999999999</v>
      </c>
      <c r="E198" s="91">
        <f t="shared" si="36"/>
        <v>-1.6941694346314762E-2</v>
      </c>
      <c r="F198" s="33">
        <f t="shared" si="37"/>
        <v>7.0232999999999999</v>
      </c>
      <c r="G198" s="33">
        <f t="shared" si="38"/>
        <v>-1.6941694346314762E-2</v>
      </c>
      <c r="H198" s="33">
        <f t="shared" si="39"/>
        <v>49.326742889999998</v>
      </c>
      <c r="I198" s="33">
        <f t="shared" si="40"/>
        <v>346.43651333933695</v>
      </c>
      <c r="J198" s="33">
        <f t="shared" si="41"/>
        <v>2433.1275641361653</v>
      </c>
      <c r="K198" s="33">
        <f t="shared" si="42"/>
        <v>-0.11898660190247247</v>
      </c>
      <c r="L198" s="33">
        <f t="shared" si="43"/>
        <v>-0.83567860114163484</v>
      </c>
      <c r="M198" s="33">
        <f t="shared" ca="1" si="44"/>
        <v>-1.3895326685357479E-2</v>
      </c>
      <c r="N198" s="33">
        <f t="shared" ca="1" si="45"/>
        <v>9.2803559257263488E-6</v>
      </c>
      <c r="O198" s="92">
        <f t="shared" ca="1" si="46"/>
        <v>35369013494.369881</v>
      </c>
      <c r="P198" s="33">
        <f t="shared" ca="1" si="47"/>
        <v>77481063611.253311</v>
      </c>
      <c r="Q198" s="33">
        <f t="shared" ca="1" si="48"/>
        <v>1874761473.4281332</v>
      </c>
      <c r="R198" s="20">
        <f t="shared" ca="1" si="49"/>
        <v>-3.0463676609572832E-3</v>
      </c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</row>
    <row r="199" spans="1:35" x14ac:dyDescent="0.2">
      <c r="A199" s="89">
        <v>70308.5</v>
      </c>
      <c r="B199" s="89">
        <v>-1.7371033296512906E-2</v>
      </c>
      <c r="C199" s="89">
        <v>1</v>
      </c>
      <c r="D199" s="91">
        <f t="shared" si="35"/>
        <v>7.03085</v>
      </c>
      <c r="E199" s="91">
        <f t="shared" si="36"/>
        <v>-1.7371033296512906E-2</v>
      </c>
      <c r="F199" s="33">
        <f t="shared" si="37"/>
        <v>7.03085</v>
      </c>
      <c r="G199" s="33">
        <f t="shared" si="38"/>
        <v>-1.7371033296512906E-2</v>
      </c>
      <c r="H199" s="33">
        <f t="shared" si="39"/>
        <v>49.432851722500004</v>
      </c>
      <c r="I199" s="33">
        <f t="shared" si="40"/>
        <v>347.55496553313918</v>
      </c>
      <c r="J199" s="33">
        <f t="shared" si="41"/>
        <v>2443.6068294186716</v>
      </c>
      <c r="K199" s="33">
        <f t="shared" si="42"/>
        <v>-0.12213312945278776</v>
      </c>
      <c r="L199" s="33">
        <f t="shared" si="43"/>
        <v>-0.85869971321313276</v>
      </c>
      <c r="M199" s="33">
        <f t="shared" ca="1" si="44"/>
        <v>-1.4094969045696959E-2</v>
      </c>
      <c r="N199" s="33">
        <f t="shared" ca="1" si="45"/>
        <v>1.0732596975474249E-5</v>
      </c>
      <c r="O199" s="92">
        <f t="shared" ca="1" si="46"/>
        <v>37809401510.075615</v>
      </c>
      <c r="P199" s="33">
        <f t="shared" ca="1" si="47"/>
        <v>81216328527.411377</v>
      </c>
      <c r="Q199" s="33">
        <f t="shared" ca="1" si="48"/>
        <v>1950440886.4256237</v>
      </c>
      <c r="R199" s="20">
        <f t="shared" ca="1" si="49"/>
        <v>-3.2760642508159465E-3</v>
      </c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</row>
    <row r="200" spans="1:35" x14ac:dyDescent="0.2">
      <c r="A200" s="89">
        <v>70309</v>
      </c>
      <c r="B200" s="89">
        <v>-1.6350101766875014E-2</v>
      </c>
      <c r="C200" s="89">
        <v>1</v>
      </c>
      <c r="D200" s="91">
        <f t="shared" si="35"/>
        <v>7.0308999999999999</v>
      </c>
      <c r="E200" s="91">
        <f t="shared" si="36"/>
        <v>-1.6350101766875014E-2</v>
      </c>
      <c r="F200" s="33">
        <f t="shared" si="37"/>
        <v>7.0308999999999999</v>
      </c>
      <c r="G200" s="33">
        <f t="shared" si="38"/>
        <v>-1.6350101766875014E-2</v>
      </c>
      <c r="H200" s="33">
        <f t="shared" si="39"/>
        <v>49.433554809999997</v>
      </c>
      <c r="I200" s="33">
        <f t="shared" si="40"/>
        <v>347.56238051362897</v>
      </c>
      <c r="J200" s="33">
        <f t="shared" si="41"/>
        <v>2443.6763411532738</v>
      </c>
      <c r="K200" s="33">
        <f t="shared" si="42"/>
        <v>-0.11495593051272153</v>
      </c>
      <c r="L200" s="33">
        <f t="shared" si="43"/>
        <v>-0.80824365184189384</v>
      </c>
      <c r="M200" s="33">
        <f t="shared" ca="1" si="44"/>
        <v>-1.4096293828643691E-2</v>
      </c>
      <c r="N200" s="33">
        <f t="shared" ca="1" si="45"/>
        <v>5.0796502224345253E-6</v>
      </c>
      <c r="O200" s="92">
        <f t="shared" ca="1" si="46"/>
        <v>37825879738.979195</v>
      </c>
      <c r="P200" s="33">
        <f t="shared" ca="1" si="47"/>
        <v>81241399523.391846</v>
      </c>
      <c r="Q200" s="33">
        <f t="shared" ca="1" si="48"/>
        <v>1950947792.2283633</v>
      </c>
      <c r="R200" s="20">
        <f t="shared" ca="1" si="49"/>
        <v>-2.2538079382313225E-3</v>
      </c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</row>
    <row r="201" spans="1:35" x14ac:dyDescent="0.2">
      <c r="A201" s="89">
        <v>70343.5</v>
      </c>
      <c r="B201" s="89">
        <v>-1.6525826191355009E-2</v>
      </c>
      <c r="C201" s="89">
        <v>1</v>
      </c>
      <c r="D201" s="91">
        <f t="shared" si="35"/>
        <v>7.0343499999999999</v>
      </c>
      <c r="E201" s="91">
        <f t="shared" si="36"/>
        <v>-1.6525826191355009E-2</v>
      </c>
      <c r="F201" s="33">
        <f t="shared" si="37"/>
        <v>7.0343499999999999</v>
      </c>
      <c r="G201" s="33">
        <f t="shared" si="38"/>
        <v>-1.6525826191355009E-2</v>
      </c>
      <c r="H201" s="33">
        <f t="shared" si="39"/>
        <v>49.482079922499999</v>
      </c>
      <c r="I201" s="33">
        <f t="shared" si="40"/>
        <v>348.07426890283784</v>
      </c>
      <c r="J201" s="33">
        <f t="shared" si="41"/>
        <v>2448.4762334566772</v>
      </c>
      <c r="K201" s="33">
        <f t="shared" si="42"/>
        <v>-0.11624844546915811</v>
      </c>
      <c r="L201" s="33">
        <f t="shared" si="43"/>
        <v>-0.81773225238597236</v>
      </c>
      <c r="M201" s="33">
        <f t="shared" ca="1" si="44"/>
        <v>-1.4187787999155543E-2</v>
      </c>
      <c r="N201" s="33">
        <f t="shared" ca="1" si="45"/>
        <v>5.4664225881833437E-6</v>
      </c>
      <c r="O201" s="92">
        <f t="shared" ca="1" si="46"/>
        <v>38973011059.770111</v>
      </c>
      <c r="P201" s="33">
        <f t="shared" ca="1" si="47"/>
        <v>82981960528.151855</v>
      </c>
      <c r="Q201" s="33">
        <f t="shared" ca="1" si="48"/>
        <v>1986106640.6125703</v>
      </c>
      <c r="R201" s="20">
        <f t="shared" ca="1" si="49"/>
        <v>-2.3380381921994653E-3</v>
      </c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</row>
    <row r="202" spans="1:35" x14ac:dyDescent="0.2">
      <c r="A202" s="89">
        <v>70423</v>
      </c>
      <c r="B202" s="89">
        <v>-1.635771290602861E-2</v>
      </c>
      <c r="C202" s="89">
        <v>1</v>
      </c>
      <c r="D202" s="91">
        <f t="shared" si="35"/>
        <v>7.0423</v>
      </c>
      <c r="E202" s="91">
        <f t="shared" si="36"/>
        <v>-1.635771290602861E-2</v>
      </c>
      <c r="F202" s="33">
        <f t="shared" si="37"/>
        <v>7.0423</v>
      </c>
      <c r="G202" s="33">
        <f t="shared" si="38"/>
        <v>-1.635771290602861E-2</v>
      </c>
      <c r="H202" s="33">
        <f t="shared" si="39"/>
        <v>49.593989290000003</v>
      </c>
      <c r="I202" s="33">
        <f t="shared" si="40"/>
        <v>349.25575077696703</v>
      </c>
      <c r="J202" s="33">
        <f t="shared" si="41"/>
        <v>2459.5637736966351</v>
      </c>
      <c r="K202" s="33">
        <f t="shared" si="42"/>
        <v>-0.11519592159812528</v>
      </c>
      <c r="L202" s="33">
        <f t="shared" si="43"/>
        <v>-0.81124423867047768</v>
      </c>
      <c r="M202" s="33">
        <f t="shared" ca="1" si="44"/>
        <v>-1.439925396633468E-2</v>
      </c>
      <c r="N202" s="33">
        <f t="shared" ca="1" si="45"/>
        <v>3.8355614184670724E-6</v>
      </c>
      <c r="O202" s="92">
        <f t="shared" ca="1" si="46"/>
        <v>41693000070.436417</v>
      </c>
      <c r="P202" s="33">
        <f t="shared" ca="1" si="47"/>
        <v>87073191801.483643</v>
      </c>
      <c r="Q202" s="33">
        <f t="shared" ca="1" si="48"/>
        <v>2068498647.8032517</v>
      </c>
      <c r="R202" s="20">
        <f t="shared" ca="1" si="49"/>
        <v>-1.95845893969393E-3</v>
      </c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</row>
    <row r="203" spans="1:35" x14ac:dyDescent="0.2">
      <c r="A203" s="89">
        <v>70460</v>
      </c>
      <c r="B203" s="89">
        <v>-1.6268779676465783E-2</v>
      </c>
      <c r="C203" s="89">
        <v>1</v>
      </c>
      <c r="D203" s="91">
        <f t="shared" si="35"/>
        <v>7.0460000000000003</v>
      </c>
      <c r="E203" s="91">
        <f t="shared" si="36"/>
        <v>-1.6268779676465783E-2</v>
      </c>
      <c r="F203" s="33">
        <f t="shared" si="37"/>
        <v>7.0460000000000003</v>
      </c>
      <c r="G203" s="33">
        <f t="shared" si="38"/>
        <v>-1.6268779676465783E-2</v>
      </c>
      <c r="H203" s="33">
        <f t="shared" si="39"/>
        <v>49.646116000000006</v>
      </c>
      <c r="I203" s="33">
        <f t="shared" si="40"/>
        <v>349.80653333600003</v>
      </c>
      <c r="J203" s="33">
        <f t="shared" si="41"/>
        <v>2464.7368338854562</v>
      </c>
      <c r="K203" s="33">
        <f t="shared" si="42"/>
        <v>-0.11462982160037791</v>
      </c>
      <c r="L203" s="33">
        <f t="shared" si="43"/>
        <v>-0.80768172299626273</v>
      </c>
      <c r="M203" s="33">
        <f t="shared" ca="1" si="44"/>
        <v>-1.4497972475703946E-2</v>
      </c>
      <c r="N203" s="33">
        <f t="shared" ca="1" si="45"/>
        <v>3.1357581422699728E-6</v>
      </c>
      <c r="O203" s="92">
        <f t="shared" ca="1" si="46"/>
        <v>42995679242.238762</v>
      </c>
      <c r="P203" s="33">
        <f t="shared" ca="1" si="47"/>
        <v>89015731364.976303</v>
      </c>
      <c r="Q203" s="33">
        <f t="shared" ca="1" si="48"/>
        <v>2107501251.7954178</v>
      </c>
      <c r="R203" s="20">
        <f t="shared" ca="1" si="49"/>
        <v>-1.770807200761837E-3</v>
      </c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</row>
    <row r="204" spans="1:35" x14ac:dyDescent="0.2">
      <c r="A204" s="89">
        <v>70460.5</v>
      </c>
      <c r="B204" s="89">
        <v>-1.8117848143447191E-2</v>
      </c>
      <c r="C204" s="89">
        <v>1</v>
      </c>
      <c r="D204" s="91">
        <f t="shared" si="35"/>
        <v>7.0460500000000001</v>
      </c>
      <c r="E204" s="91">
        <f t="shared" si="36"/>
        <v>-1.8117848143447191E-2</v>
      </c>
      <c r="F204" s="33">
        <f t="shared" si="37"/>
        <v>7.0460500000000001</v>
      </c>
      <c r="G204" s="33">
        <f t="shared" si="38"/>
        <v>-1.8117848143447191E-2</v>
      </c>
      <c r="H204" s="33">
        <f t="shared" si="39"/>
        <v>49.6468206025</v>
      </c>
      <c r="I204" s="33">
        <f t="shared" si="40"/>
        <v>349.81398030624513</v>
      </c>
      <c r="J204" s="33">
        <f t="shared" si="41"/>
        <v>2464.8067959368186</v>
      </c>
      <c r="K204" s="33">
        <f t="shared" si="42"/>
        <v>-0.12765926391113608</v>
      </c>
      <c r="L204" s="33">
        <f t="shared" si="43"/>
        <v>-0.89949355648106033</v>
      </c>
      <c r="M204" s="33">
        <f t="shared" ca="1" si="44"/>
        <v>-1.4499307816247586E-2</v>
      </c>
      <c r="N204" s="33">
        <f t="shared" ca="1" si="45"/>
        <v>1.3093834099569819E-5</v>
      </c>
      <c r="O204" s="92">
        <f t="shared" ca="1" si="46"/>
        <v>43013444119.42804</v>
      </c>
      <c r="P204" s="33">
        <f t="shared" ca="1" si="47"/>
        <v>89042149862.277313</v>
      </c>
      <c r="Q204" s="33">
        <f t="shared" ca="1" si="48"/>
        <v>2108031181.2294915</v>
      </c>
      <c r="R204" s="20">
        <f t="shared" ca="1" si="49"/>
        <v>-3.6185403271996042E-3</v>
      </c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</row>
    <row r="205" spans="1:35" x14ac:dyDescent="0.2">
      <c r="A205" s="89">
        <v>70480.5</v>
      </c>
      <c r="B205" s="89">
        <v>-1.8410586941172369E-2</v>
      </c>
      <c r="C205" s="89">
        <v>1</v>
      </c>
      <c r="D205" s="91">
        <f t="shared" si="35"/>
        <v>7.0480499999999999</v>
      </c>
      <c r="E205" s="91">
        <f t="shared" si="36"/>
        <v>-1.8410586941172369E-2</v>
      </c>
      <c r="F205" s="33">
        <f t="shared" si="37"/>
        <v>7.0480499999999999</v>
      </c>
      <c r="G205" s="33">
        <f t="shared" si="38"/>
        <v>-1.8410586941172369E-2</v>
      </c>
      <c r="H205" s="33">
        <f t="shared" si="39"/>
        <v>49.675008802500003</v>
      </c>
      <c r="I205" s="33">
        <f t="shared" si="40"/>
        <v>350.11194579046014</v>
      </c>
      <c r="J205" s="33">
        <f t="shared" si="41"/>
        <v>2467.6064995284528</v>
      </c>
      <c r="K205" s="33">
        <f t="shared" si="42"/>
        <v>-0.12975873729072993</v>
      </c>
      <c r="L205" s="33">
        <f t="shared" si="43"/>
        <v>-0.91454606836192909</v>
      </c>
      <c r="M205" s="33">
        <f t="shared" ca="1" si="44"/>
        <v>-1.4552750009708848E-2</v>
      </c>
      <c r="N205" s="33">
        <f t="shared" ca="1" si="45"/>
        <v>1.4882905789763874E-5</v>
      </c>
      <c r="O205" s="92">
        <f t="shared" ca="1" si="46"/>
        <v>43727574423.845917</v>
      </c>
      <c r="P205" s="33">
        <f t="shared" ca="1" si="47"/>
        <v>90102570448.985718</v>
      </c>
      <c r="Q205" s="33">
        <f t="shared" ca="1" si="48"/>
        <v>2129291172.8511353</v>
      </c>
      <c r="R205" s="20">
        <f t="shared" ca="1" si="49"/>
        <v>-3.8578369314635208E-3</v>
      </c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</row>
    <row r="206" spans="1:35" x14ac:dyDescent="0.2">
      <c r="A206" s="89">
        <v>70481</v>
      </c>
      <c r="B206" s="89">
        <v>-1.7449655417294707E-2</v>
      </c>
      <c r="C206" s="89">
        <v>1</v>
      </c>
      <c r="D206" s="91">
        <f t="shared" si="35"/>
        <v>7.0480999999999998</v>
      </c>
      <c r="E206" s="91">
        <f t="shared" si="36"/>
        <v>-1.7449655417294707E-2</v>
      </c>
      <c r="F206" s="33">
        <f t="shared" si="37"/>
        <v>7.0480999999999998</v>
      </c>
      <c r="G206" s="33">
        <f t="shared" si="38"/>
        <v>-1.7449655417294707E-2</v>
      </c>
      <c r="H206" s="33">
        <f t="shared" si="39"/>
        <v>49.675713609999995</v>
      </c>
      <c r="I206" s="33">
        <f t="shared" si="40"/>
        <v>350.11939709464093</v>
      </c>
      <c r="J206" s="33">
        <f t="shared" si="41"/>
        <v>2467.6765226627385</v>
      </c>
      <c r="K206" s="33">
        <f t="shared" si="42"/>
        <v>-0.12298691634663482</v>
      </c>
      <c r="L206" s="33">
        <f t="shared" si="43"/>
        <v>-0.8668240851027168</v>
      </c>
      <c r="M206" s="33">
        <f t="shared" ca="1" si="44"/>
        <v>-1.4554086778838182E-2</v>
      </c>
      <c r="N206" s="33">
        <f t="shared" ca="1" si="45"/>
        <v>8.3843177400129739E-6</v>
      </c>
      <c r="O206" s="92">
        <f t="shared" ca="1" si="46"/>
        <v>43745516175.17762</v>
      </c>
      <c r="P206" s="33">
        <f t="shared" ca="1" si="47"/>
        <v>90129173053.294479</v>
      </c>
      <c r="Q206" s="33">
        <f t="shared" ca="1" si="48"/>
        <v>2129824244.0738854</v>
      </c>
      <c r="R206" s="20">
        <f t="shared" ca="1" si="49"/>
        <v>-2.8955686384565249E-3</v>
      </c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</row>
    <row r="207" spans="1:35" x14ac:dyDescent="0.2">
      <c r="A207" s="89">
        <v>70481</v>
      </c>
      <c r="B207" s="89">
        <v>-1.6779655416030437E-2</v>
      </c>
      <c r="C207" s="89">
        <v>1</v>
      </c>
      <c r="D207" s="91">
        <f t="shared" si="35"/>
        <v>7.0480999999999998</v>
      </c>
      <c r="E207" s="91">
        <f t="shared" si="36"/>
        <v>-1.6779655416030437E-2</v>
      </c>
      <c r="F207" s="33">
        <f t="shared" si="37"/>
        <v>7.0480999999999998</v>
      </c>
      <c r="G207" s="33">
        <f t="shared" si="38"/>
        <v>-1.6779655416030437E-2</v>
      </c>
      <c r="H207" s="33">
        <f t="shared" si="39"/>
        <v>49.675713609999995</v>
      </c>
      <c r="I207" s="33">
        <f t="shared" si="40"/>
        <v>350.11939709464093</v>
      </c>
      <c r="J207" s="33">
        <f t="shared" si="41"/>
        <v>2467.6765226627385</v>
      </c>
      <c r="K207" s="33">
        <f t="shared" si="42"/>
        <v>-0.11826468933772412</v>
      </c>
      <c r="L207" s="33">
        <f t="shared" si="43"/>
        <v>-0.83354135692121334</v>
      </c>
      <c r="M207" s="33">
        <f t="shared" ca="1" si="44"/>
        <v>-1.4554086778838182E-2</v>
      </c>
      <c r="N207" s="33">
        <f t="shared" ca="1" si="45"/>
        <v>4.953155758853789E-6</v>
      </c>
      <c r="O207" s="92">
        <f t="shared" ca="1" si="46"/>
        <v>43745516175.17762</v>
      </c>
      <c r="P207" s="33">
        <f t="shared" ca="1" si="47"/>
        <v>90129173053.294479</v>
      </c>
      <c r="Q207" s="33">
        <f t="shared" ca="1" si="48"/>
        <v>2129824244.0738854</v>
      </c>
      <c r="R207" s="20">
        <f t="shared" ca="1" si="49"/>
        <v>-2.2255686371922545E-3</v>
      </c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</row>
    <row r="208" spans="1:35" x14ac:dyDescent="0.2">
      <c r="A208" s="89">
        <v>70481</v>
      </c>
      <c r="B208" s="89">
        <v>-1.6739655417040922E-2</v>
      </c>
      <c r="C208" s="89">
        <v>1</v>
      </c>
      <c r="D208" s="91">
        <f t="shared" ref="D208:D268" si="50">A208/A$18</f>
        <v>7.0480999999999998</v>
      </c>
      <c r="E208" s="91">
        <f t="shared" ref="E208:E268" si="51">B208/B$18</f>
        <v>-1.6739655417040922E-2</v>
      </c>
      <c r="F208" s="33">
        <f t="shared" ref="F208:F268" si="52">$C208*D208</f>
        <v>7.0480999999999998</v>
      </c>
      <c r="G208" s="33">
        <f t="shared" ref="G208:G268" si="53">$C208*E208</f>
        <v>-1.6739655417040922E-2</v>
      </c>
      <c r="H208" s="33">
        <f t="shared" ref="H208:H268" si="54">C208*D208*D208</f>
        <v>49.675713609999995</v>
      </c>
      <c r="I208" s="33">
        <f t="shared" ref="I208:I268" si="55">C208*D208*D208*D208</f>
        <v>350.11939709464093</v>
      </c>
      <c r="J208" s="33">
        <f t="shared" ref="J208:J268" si="56">C208*D208*D208*D208*D208</f>
        <v>2467.6765226627385</v>
      </c>
      <c r="K208" s="33">
        <f t="shared" ref="K208:K268" si="57">C208*E208*D208</f>
        <v>-0.11798276534484611</v>
      </c>
      <c r="L208" s="33">
        <f t="shared" ref="L208:L268" si="58">C208*E208*D208*D208</f>
        <v>-0.83155432842700983</v>
      </c>
      <c r="M208" s="33">
        <f t="shared" ref="M208:M268" ca="1" si="59">+E$4+E$5*D208+E$6*D208^2</f>
        <v>-1.4554086778838182E-2</v>
      </c>
      <c r="N208" s="33">
        <f t="shared" ref="N208:N268" ca="1" si="60">C208*(M208-E208)^2</f>
        <v>4.7767102722953768E-6</v>
      </c>
      <c r="O208" s="92">
        <f t="shared" ref="O208:O268" ca="1" si="61">(C208*O$1-O$2*F208+O$3*H208)^2</f>
        <v>43745516175.17762</v>
      </c>
      <c r="P208" s="33">
        <f t="shared" ref="P208:P268" ca="1" si="62">(-C208*O$2+O$4*F208-O$5*H208)^2</f>
        <v>90129173053.294479</v>
      </c>
      <c r="Q208" s="33">
        <f t="shared" ref="Q208:Q268" ca="1" si="63">+(C208*O$3-F208*O$5+H208*O$6)^2</f>
        <v>2129824244.0738854</v>
      </c>
      <c r="R208" s="20">
        <f t="shared" ref="R208:R268" ca="1" si="64">+E208-M208</f>
        <v>-2.1855686382027395E-3</v>
      </c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</row>
    <row r="209" spans="1:35" x14ac:dyDescent="0.2">
      <c r="A209" s="89">
        <v>70481</v>
      </c>
      <c r="B209" s="89">
        <v>-1.6139655417646281E-2</v>
      </c>
      <c r="C209" s="89">
        <v>1</v>
      </c>
      <c r="D209" s="91">
        <f t="shared" si="50"/>
        <v>7.0480999999999998</v>
      </c>
      <c r="E209" s="91">
        <f t="shared" si="51"/>
        <v>-1.6139655417646281E-2</v>
      </c>
      <c r="F209" s="33">
        <f t="shared" si="52"/>
        <v>7.0480999999999998</v>
      </c>
      <c r="G209" s="33">
        <f t="shared" si="53"/>
        <v>-1.6139655417646281E-2</v>
      </c>
      <c r="H209" s="33">
        <f t="shared" si="54"/>
        <v>49.675713609999995</v>
      </c>
      <c r="I209" s="33">
        <f t="shared" si="55"/>
        <v>350.11939709464093</v>
      </c>
      <c r="J209" s="33">
        <f t="shared" si="56"/>
        <v>2467.6765226627385</v>
      </c>
      <c r="K209" s="33">
        <f t="shared" si="57"/>
        <v>-0.11375390534911275</v>
      </c>
      <c r="L209" s="33">
        <f t="shared" si="58"/>
        <v>-0.80174890029108159</v>
      </c>
      <c r="M209" s="33">
        <f t="shared" ca="1" si="59"/>
        <v>-1.4554086778838182E-2</v>
      </c>
      <c r="N209" s="33">
        <f t="shared" ca="1" si="60"/>
        <v>2.5140279083717683E-6</v>
      </c>
      <c r="O209" s="92">
        <f t="shared" ca="1" si="61"/>
        <v>43745516175.17762</v>
      </c>
      <c r="P209" s="33">
        <f t="shared" ca="1" si="62"/>
        <v>90129173053.294479</v>
      </c>
      <c r="Q209" s="33">
        <f t="shared" ca="1" si="63"/>
        <v>2129824244.0738854</v>
      </c>
      <c r="R209" s="20">
        <f t="shared" ca="1" si="64"/>
        <v>-1.5855686388080992E-3</v>
      </c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</row>
    <row r="210" spans="1:35" x14ac:dyDescent="0.2">
      <c r="A210" s="89">
        <v>70485</v>
      </c>
      <c r="B210" s="89">
        <v>-1.5982203171006404E-2</v>
      </c>
      <c r="C210" s="89">
        <v>1</v>
      </c>
      <c r="D210" s="91">
        <f t="shared" si="50"/>
        <v>7.0484999999999998</v>
      </c>
      <c r="E210" s="91">
        <f t="shared" si="51"/>
        <v>-1.5982203171006404E-2</v>
      </c>
      <c r="F210" s="33">
        <f t="shared" si="52"/>
        <v>7.0484999999999998</v>
      </c>
      <c r="G210" s="33">
        <f t="shared" si="53"/>
        <v>-1.5982203171006404E-2</v>
      </c>
      <c r="H210" s="33">
        <f t="shared" si="54"/>
        <v>49.681352249999996</v>
      </c>
      <c r="I210" s="33">
        <f t="shared" si="55"/>
        <v>350.17901133412494</v>
      </c>
      <c r="J210" s="33">
        <f t="shared" si="56"/>
        <v>2468.2367613885795</v>
      </c>
      <c r="K210" s="33">
        <f t="shared" si="57"/>
        <v>-0.11265055905083864</v>
      </c>
      <c r="L210" s="33">
        <f t="shared" si="58"/>
        <v>-0.79401746546983609</v>
      </c>
      <c r="M210" s="33">
        <f t="shared" ca="1" si="59"/>
        <v>-1.4564782186241132E-2</v>
      </c>
      <c r="N210" s="33">
        <f t="shared" ca="1" si="60"/>
        <v>2.009082248052953E-6</v>
      </c>
      <c r="O210" s="92">
        <f t="shared" ca="1" si="61"/>
        <v>43889205821.675919</v>
      </c>
      <c r="P210" s="33">
        <f t="shared" ca="1" si="62"/>
        <v>90342155754.290253</v>
      </c>
      <c r="Q210" s="33">
        <f t="shared" ca="1" si="63"/>
        <v>2134091575.6488621</v>
      </c>
      <c r="R210" s="20">
        <f t="shared" ca="1" si="64"/>
        <v>-1.4174209847652719E-3</v>
      </c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</row>
    <row r="211" spans="1:35" x14ac:dyDescent="0.2">
      <c r="A211" s="89">
        <v>70485</v>
      </c>
      <c r="B211" s="89">
        <v>-1.5982203171006404E-2</v>
      </c>
      <c r="C211" s="89">
        <v>1</v>
      </c>
      <c r="D211" s="91">
        <f t="shared" si="50"/>
        <v>7.0484999999999998</v>
      </c>
      <c r="E211" s="91">
        <f t="shared" si="51"/>
        <v>-1.5982203171006404E-2</v>
      </c>
      <c r="F211" s="33">
        <f t="shared" si="52"/>
        <v>7.0484999999999998</v>
      </c>
      <c r="G211" s="33">
        <f t="shared" si="53"/>
        <v>-1.5982203171006404E-2</v>
      </c>
      <c r="H211" s="33">
        <f t="shared" si="54"/>
        <v>49.681352249999996</v>
      </c>
      <c r="I211" s="33">
        <f t="shared" si="55"/>
        <v>350.17901133412494</v>
      </c>
      <c r="J211" s="33">
        <f t="shared" si="56"/>
        <v>2468.2367613885795</v>
      </c>
      <c r="K211" s="33">
        <f t="shared" si="57"/>
        <v>-0.11265055905083864</v>
      </c>
      <c r="L211" s="33">
        <f t="shared" si="58"/>
        <v>-0.79401746546983609</v>
      </c>
      <c r="M211" s="33">
        <f t="shared" ca="1" si="59"/>
        <v>-1.4564782186241132E-2</v>
      </c>
      <c r="N211" s="33">
        <f t="shared" ca="1" si="60"/>
        <v>2.009082248052953E-6</v>
      </c>
      <c r="O211" s="92">
        <f t="shared" ca="1" si="61"/>
        <v>43889205821.675919</v>
      </c>
      <c r="P211" s="33">
        <f t="shared" ca="1" si="62"/>
        <v>90342155754.290253</v>
      </c>
      <c r="Q211" s="33">
        <f t="shared" ca="1" si="63"/>
        <v>2134091575.6488621</v>
      </c>
      <c r="R211" s="20">
        <f t="shared" ca="1" si="64"/>
        <v>-1.4174209847652719E-3</v>
      </c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</row>
    <row r="212" spans="1:35" x14ac:dyDescent="0.2">
      <c r="A212" s="89">
        <v>71428</v>
      </c>
      <c r="B212" s="89">
        <v>-2.0585337420925498E-2</v>
      </c>
      <c r="C212" s="89">
        <v>1</v>
      </c>
      <c r="D212" s="91">
        <f t="shared" si="50"/>
        <v>7.1428000000000003</v>
      </c>
      <c r="E212" s="91">
        <f t="shared" si="51"/>
        <v>-2.0585337420925498E-2</v>
      </c>
      <c r="F212" s="33">
        <f t="shared" si="52"/>
        <v>7.1428000000000003</v>
      </c>
      <c r="G212" s="33">
        <f t="shared" si="53"/>
        <v>-2.0585337420925498E-2</v>
      </c>
      <c r="H212" s="33">
        <f t="shared" si="54"/>
        <v>51.019591840000004</v>
      </c>
      <c r="I212" s="33">
        <f t="shared" si="55"/>
        <v>364.42274059475204</v>
      </c>
      <c r="J212" s="33">
        <f t="shared" si="56"/>
        <v>2602.9987515201951</v>
      </c>
      <c r="K212" s="33">
        <f t="shared" si="57"/>
        <v>-0.14703694813018664</v>
      </c>
      <c r="L212" s="33">
        <f t="shared" si="58"/>
        <v>-1.0502555131042972</v>
      </c>
      <c r="M212" s="33">
        <f t="shared" ca="1" si="59"/>
        <v>-1.7148456532479484E-2</v>
      </c>
      <c r="N212" s="33">
        <f t="shared" ca="1" si="60"/>
        <v>1.1812150241365465E-5</v>
      </c>
      <c r="O212" s="92">
        <f t="shared" ca="1" si="61"/>
        <v>85938784624.856094</v>
      </c>
      <c r="P212" s="33">
        <f t="shared" ca="1" si="62"/>
        <v>148870527352.16199</v>
      </c>
      <c r="Q212" s="33">
        <f t="shared" ca="1" si="63"/>
        <v>3281401963.974031</v>
      </c>
      <c r="R212" s="20">
        <f t="shared" ca="1" si="64"/>
        <v>-3.4368808884460145E-3</v>
      </c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</row>
    <row r="213" spans="1:35" x14ac:dyDescent="0.2">
      <c r="A213" s="89">
        <v>71470</v>
      </c>
      <c r="B213" s="89">
        <v>-1.9847088893584441E-2</v>
      </c>
      <c r="C213" s="89">
        <v>1</v>
      </c>
      <c r="D213" s="91">
        <f t="shared" si="50"/>
        <v>7.1470000000000002</v>
      </c>
      <c r="E213" s="91">
        <f t="shared" si="51"/>
        <v>-1.9847088893584441E-2</v>
      </c>
      <c r="F213" s="33">
        <f t="shared" si="52"/>
        <v>7.1470000000000002</v>
      </c>
      <c r="G213" s="33">
        <f t="shared" si="53"/>
        <v>-1.9847088893584441E-2</v>
      </c>
      <c r="H213" s="33">
        <f t="shared" si="54"/>
        <v>51.079609000000005</v>
      </c>
      <c r="I213" s="33">
        <f t="shared" si="55"/>
        <v>365.06596552300005</v>
      </c>
      <c r="J213" s="33">
        <f t="shared" si="56"/>
        <v>2609.1264555928815</v>
      </c>
      <c r="K213" s="33">
        <f t="shared" si="57"/>
        <v>-0.14184714432244802</v>
      </c>
      <c r="L213" s="33">
        <f t="shared" si="58"/>
        <v>-1.0137815404725361</v>
      </c>
      <c r="M213" s="33">
        <f t="shared" ca="1" si="59"/>
        <v>-1.7266413000911751E-2</v>
      </c>
      <c r="N213" s="33">
        <f t="shared" ca="1" si="60"/>
        <v>6.6598880630219864E-6</v>
      </c>
      <c r="O213" s="92">
        <f t="shared" ca="1" si="61"/>
        <v>88212621525.882767</v>
      </c>
      <c r="P213" s="33">
        <f t="shared" ca="1" si="62"/>
        <v>151876659975.99512</v>
      </c>
      <c r="Q213" s="33">
        <f t="shared" ca="1" si="63"/>
        <v>3339255211.6418748</v>
      </c>
      <c r="R213" s="20">
        <f t="shared" ca="1" si="64"/>
        <v>-2.5806758926726903E-3</v>
      </c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</row>
    <row r="214" spans="1:35" x14ac:dyDescent="0.2">
      <c r="A214" s="89">
        <v>71592.5</v>
      </c>
      <c r="B214" s="89">
        <v>-2.0518864024779759E-2</v>
      </c>
      <c r="C214" s="89">
        <v>1</v>
      </c>
      <c r="D214" s="91">
        <f t="shared" si="50"/>
        <v>7.1592500000000001</v>
      </c>
      <c r="E214" s="91">
        <f t="shared" si="51"/>
        <v>-2.0518864024779759E-2</v>
      </c>
      <c r="F214" s="33">
        <f t="shared" si="52"/>
        <v>7.1592500000000001</v>
      </c>
      <c r="G214" s="33">
        <f t="shared" si="53"/>
        <v>-2.0518864024779759E-2</v>
      </c>
      <c r="H214" s="33">
        <f t="shared" si="54"/>
        <v>51.254860562499999</v>
      </c>
      <c r="I214" s="33">
        <f t="shared" si="55"/>
        <v>366.94636048207815</v>
      </c>
      <c r="J214" s="33">
        <f t="shared" si="56"/>
        <v>2627.0607312813181</v>
      </c>
      <c r="K214" s="33">
        <f t="shared" si="57"/>
        <v>-0.1468996772694045</v>
      </c>
      <c r="L214" s="33">
        <f t="shared" si="58"/>
        <v>-1.0516915144909842</v>
      </c>
      <c r="M214" s="33">
        <f t="shared" ca="1" si="59"/>
        <v>-1.7611856982843177E-2</v>
      </c>
      <c r="N214" s="33">
        <f t="shared" ca="1" si="60"/>
        <v>8.4506899418688789E-6</v>
      </c>
      <c r="O214" s="92">
        <f t="shared" ca="1" si="61"/>
        <v>95052371611.427765</v>
      </c>
      <c r="P214" s="33">
        <f t="shared" ca="1" si="62"/>
        <v>160846813515.47238</v>
      </c>
      <c r="Q214" s="33">
        <f t="shared" ca="1" si="63"/>
        <v>3511398252.4707441</v>
      </c>
      <c r="R214" s="20">
        <f t="shared" ca="1" si="64"/>
        <v>-2.9070070419365823E-3</v>
      </c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</row>
    <row r="215" spans="1:35" x14ac:dyDescent="0.2">
      <c r="A215" s="89">
        <v>71644</v>
      </c>
      <c r="B215" s="89">
        <v>-2.100291641545482E-2</v>
      </c>
      <c r="C215" s="89">
        <v>1</v>
      </c>
      <c r="D215" s="91">
        <f t="shared" si="50"/>
        <v>7.1643999999999997</v>
      </c>
      <c r="E215" s="91">
        <f t="shared" si="51"/>
        <v>-2.100291641545482E-2</v>
      </c>
      <c r="F215" s="33">
        <f t="shared" si="52"/>
        <v>7.1643999999999997</v>
      </c>
      <c r="G215" s="33">
        <f t="shared" si="53"/>
        <v>-2.100291641545482E-2</v>
      </c>
      <c r="H215" s="33">
        <f t="shared" si="54"/>
        <v>51.328627359999992</v>
      </c>
      <c r="I215" s="33">
        <f t="shared" si="55"/>
        <v>367.73881785798392</v>
      </c>
      <c r="J215" s="33">
        <f t="shared" si="56"/>
        <v>2634.6279866617397</v>
      </c>
      <c r="K215" s="33">
        <f t="shared" si="57"/>
        <v>-0.1504732943668845</v>
      </c>
      <c r="L215" s="33">
        <f t="shared" si="58"/>
        <v>-1.0780508701621072</v>
      </c>
      <c r="M215" s="33">
        <f t="shared" ca="1" si="59"/>
        <v>-1.7757708918973825E-2</v>
      </c>
      <c r="N215" s="33">
        <f t="shared" ca="1" si="60"/>
        <v>1.0531371695216448E-5</v>
      </c>
      <c r="O215" s="92">
        <f t="shared" ca="1" si="61"/>
        <v>98021327756.9841</v>
      </c>
      <c r="P215" s="33">
        <f t="shared" ca="1" si="62"/>
        <v>164708564178.99219</v>
      </c>
      <c r="Q215" s="33">
        <f t="shared" ca="1" si="63"/>
        <v>3585292544.5487103</v>
      </c>
      <c r="R215" s="20">
        <f t="shared" ca="1" si="64"/>
        <v>-3.2452074964809952E-3</v>
      </c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</row>
    <row r="216" spans="1:35" x14ac:dyDescent="0.2">
      <c r="A216" s="89">
        <v>71656</v>
      </c>
      <c r="B216" s="89">
        <v>-2.2120559697214048E-2</v>
      </c>
      <c r="C216" s="89">
        <v>1</v>
      </c>
      <c r="D216" s="91">
        <f t="shared" si="50"/>
        <v>7.1656000000000004</v>
      </c>
      <c r="E216" s="91">
        <f t="shared" si="51"/>
        <v>-2.2120559697214048E-2</v>
      </c>
      <c r="F216" s="33">
        <f t="shared" si="52"/>
        <v>7.1656000000000004</v>
      </c>
      <c r="G216" s="33">
        <f t="shared" si="53"/>
        <v>-2.2120559697214048E-2</v>
      </c>
      <c r="H216" s="33">
        <f t="shared" si="54"/>
        <v>51.345823360000004</v>
      </c>
      <c r="I216" s="33">
        <f t="shared" si="55"/>
        <v>367.92363186841607</v>
      </c>
      <c r="J216" s="33">
        <f t="shared" si="56"/>
        <v>2636.3935765163224</v>
      </c>
      <c r="K216" s="33">
        <f t="shared" si="57"/>
        <v>-0.15850708256635698</v>
      </c>
      <c r="L216" s="33">
        <f t="shared" si="58"/>
        <v>-1.1357983508374876</v>
      </c>
      <c r="M216" s="33">
        <f t="shared" ca="1" si="59"/>
        <v>-1.7791746937706854E-2</v>
      </c>
      <c r="N216" s="33">
        <f t="shared" ca="1" si="60"/>
        <v>1.8738619906872294E-5</v>
      </c>
      <c r="O216" s="92">
        <f t="shared" ca="1" si="61"/>
        <v>98721152134.74649</v>
      </c>
      <c r="P216" s="33">
        <f t="shared" ca="1" si="62"/>
        <v>165616145749.75641</v>
      </c>
      <c r="Q216" s="33">
        <f t="shared" ca="1" si="63"/>
        <v>3602640959.6381731</v>
      </c>
      <c r="R216" s="20">
        <f t="shared" ca="1" si="64"/>
        <v>-4.3288127595071946E-3</v>
      </c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</row>
    <row r="217" spans="1:35" x14ac:dyDescent="0.2">
      <c r="A217" s="89">
        <v>71658.5</v>
      </c>
      <c r="B217" s="89">
        <v>-2.1615902056510095E-2</v>
      </c>
      <c r="C217" s="89">
        <v>1</v>
      </c>
      <c r="D217" s="91">
        <f t="shared" si="50"/>
        <v>7.1658499999999998</v>
      </c>
      <c r="E217" s="91">
        <f t="shared" si="51"/>
        <v>-2.1615902056510095E-2</v>
      </c>
      <c r="F217" s="33">
        <f t="shared" si="52"/>
        <v>7.1658499999999998</v>
      </c>
      <c r="G217" s="33">
        <f t="shared" si="53"/>
        <v>-2.1615902056510095E-2</v>
      </c>
      <c r="H217" s="33">
        <f t="shared" si="54"/>
        <v>51.349406222500001</v>
      </c>
      <c r="I217" s="33">
        <f t="shared" si="55"/>
        <v>367.96214257950163</v>
      </c>
      <c r="J217" s="33">
        <f t="shared" si="56"/>
        <v>2636.7615194033215</v>
      </c>
      <c r="K217" s="33">
        <f t="shared" si="57"/>
        <v>-0.15489631175164287</v>
      </c>
      <c r="L217" s="33">
        <f t="shared" si="58"/>
        <v>-1.1099637355655101</v>
      </c>
      <c r="M217" s="33">
        <f t="shared" ca="1" si="59"/>
        <v>-1.7798840717767328E-2</v>
      </c>
      <c r="N217" s="33">
        <f t="shared" ca="1" si="60"/>
        <v>1.4569957263724721E-5</v>
      </c>
      <c r="O217" s="92">
        <f t="shared" ca="1" si="61"/>
        <v>98867332190.862915</v>
      </c>
      <c r="P217" s="33">
        <f t="shared" ca="1" si="62"/>
        <v>165805595065.21613</v>
      </c>
      <c r="Q217" s="33">
        <f t="shared" ca="1" si="63"/>
        <v>3606261425.2306757</v>
      </c>
      <c r="R217" s="20">
        <f t="shared" ca="1" si="64"/>
        <v>-3.8170613387427665E-3</v>
      </c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</row>
    <row r="218" spans="1:35" x14ac:dyDescent="0.2">
      <c r="A218" s="89">
        <v>71670.5</v>
      </c>
      <c r="B218" s="89">
        <v>-2.193354533665115E-2</v>
      </c>
      <c r="C218" s="89">
        <v>1</v>
      </c>
      <c r="D218" s="91">
        <f t="shared" si="50"/>
        <v>7.1670499999999997</v>
      </c>
      <c r="E218" s="91">
        <f t="shared" si="51"/>
        <v>-2.193354533665115E-2</v>
      </c>
      <c r="F218" s="33">
        <f t="shared" si="52"/>
        <v>7.1670499999999997</v>
      </c>
      <c r="G218" s="33">
        <f t="shared" si="53"/>
        <v>-2.193354533665115E-2</v>
      </c>
      <c r="H218" s="33">
        <f t="shared" si="54"/>
        <v>51.366605702499996</v>
      </c>
      <c r="I218" s="33">
        <f t="shared" si="55"/>
        <v>368.14703140010261</v>
      </c>
      <c r="J218" s="33">
        <f t="shared" si="56"/>
        <v>2638.5281813961051</v>
      </c>
      <c r="K218" s="33">
        <f t="shared" si="57"/>
        <v>-0.15719881610504563</v>
      </c>
      <c r="L218" s="33">
        <f t="shared" si="58"/>
        <v>-1.1266517749656673</v>
      </c>
      <c r="M218" s="33">
        <f t="shared" ca="1" si="59"/>
        <v>-1.7832902987613863E-2</v>
      </c>
      <c r="N218" s="33">
        <f t="shared" ca="1" si="60"/>
        <v>1.6815267674718037E-5</v>
      </c>
      <c r="O218" s="92">
        <f t="shared" ca="1" si="61"/>
        <v>99570838985.198456</v>
      </c>
      <c r="P218" s="33">
        <f t="shared" ca="1" si="62"/>
        <v>166716728549.7869</v>
      </c>
      <c r="Q218" s="33">
        <f t="shared" ca="1" si="63"/>
        <v>3623669503.8992615</v>
      </c>
      <c r="R218" s="20">
        <f t="shared" ca="1" si="64"/>
        <v>-4.1006423490372867E-3</v>
      </c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</row>
    <row r="219" spans="1:35" x14ac:dyDescent="0.2">
      <c r="A219" s="89">
        <v>71782</v>
      </c>
      <c r="B219" s="89">
        <v>-2.1705814120650757E-2</v>
      </c>
      <c r="C219" s="89">
        <v>1</v>
      </c>
      <c r="D219" s="91">
        <f t="shared" si="50"/>
        <v>7.1782000000000004</v>
      </c>
      <c r="E219" s="91">
        <f t="shared" si="51"/>
        <v>-2.1705814120650757E-2</v>
      </c>
      <c r="F219" s="33">
        <f t="shared" si="52"/>
        <v>7.1782000000000004</v>
      </c>
      <c r="G219" s="33">
        <f t="shared" si="53"/>
        <v>-2.1705814120650757E-2</v>
      </c>
      <c r="H219" s="33">
        <f t="shared" si="54"/>
        <v>51.526555240000008</v>
      </c>
      <c r="I219" s="33">
        <f t="shared" si="55"/>
        <v>369.86791882376809</v>
      </c>
      <c r="J219" s="33">
        <f t="shared" si="56"/>
        <v>2654.9858949007721</v>
      </c>
      <c r="K219" s="33">
        <f t="shared" si="57"/>
        <v>-0.15580867492085526</v>
      </c>
      <c r="L219" s="33">
        <f t="shared" si="58"/>
        <v>-1.1184258303168833</v>
      </c>
      <c r="M219" s="33">
        <f t="shared" ca="1" si="59"/>
        <v>-1.8150357853839505E-2</v>
      </c>
      <c r="N219" s="33">
        <f t="shared" ca="1" si="60"/>
        <v>1.2641269265207406E-5</v>
      </c>
      <c r="O219" s="92">
        <f t="shared" ca="1" si="61"/>
        <v>106254399039.07776</v>
      </c>
      <c r="P219" s="33">
        <f t="shared" ca="1" si="62"/>
        <v>175323902705.17908</v>
      </c>
      <c r="Q219" s="33">
        <f t="shared" ca="1" si="63"/>
        <v>3787790457.9389243</v>
      </c>
      <c r="R219" s="20">
        <f t="shared" ca="1" si="64"/>
        <v>-3.5554562668112522E-3</v>
      </c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</row>
    <row r="220" spans="1:35" x14ac:dyDescent="0.2">
      <c r="A220" s="89">
        <v>72559.5</v>
      </c>
      <c r="B220" s="89">
        <v>-2.625728482962586E-2</v>
      </c>
      <c r="C220" s="89">
        <v>0.1</v>
      </c>
      <c r="D220" s="91">
        <f t="shared" si="50"/>
        <v>7.2559500000000003</v>
      </c>
      <c r="E220" s="91">
        <f t="shared" si="51"/>
        <v>-2.625728482962586E-2</v>
      </c>
      <c r="F220" s="33">
        <f t="shared" si="52"/>
        <v>0.7255950000000001</v>
      </c>
      <c r="G220" s="33">
        <f t="shared" si="53"/>
        <v>-2.6257284829625861E-3</v>
      </c>
      <c r="H220" s="33">
        <f t="shared" si="54"/>
        <v>5.2648810402500006</v>
      </c>
      <c r="I220" s="33">
        <f t="shared" si="55"/>
        <v>38.201713584001993</v>
      </c>
      <c r="J220" s="33">
        <f t="shared" si="56"/>
        <v>277.18972367983929</v>
      </c>
      <c r="K220" s="33">
        <f t="shared" si="57"/>
        <v>-1.9052154585952379E-2</v>
      </c>
      <c r="L220" s="33">
        <f t="shared" si="58"/>
        <v>-0.13824148106794118</v>
      </c>
      <c r="M220" s="33">
        <f t="shared" ca="1" si="59"/>
        <v>-2.0412168085789384E-2</v>
      </c>
      <c r="N220" s="33">
        <f t="shared" ca="1" si="60"/>
        <v>3.4165389749077533E-6</v>
      </c>
      <c r="O220" s="92">
        <f t="shared" ca="1" si="61"/>
        <v>1605903718.9460509</v>
      </c>
      <c r="P220" s="33">
        <f t="shared" ca="1" si="62"/>
        <v>2426534158.98492</v>
      </c>
      <c r="Q220" s="33">
        <f t="shared" ca="1" si="63"/>
        <v>50545093.890281834</v>
      </c>
      <c r="R220" s="20">
        <f t="shared" ca="1" si="64"/>
        <v>-5.8451167438364759E-3</v>
      </c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</row>
    <row r="221" spans="1:35" x14ac:dyDescent="0.2">
      <c r="A221" s="89">
        <v>72749</v>
      </c>
      <c r="B221" s="89">
        <v>-2.6944234923576005E-2</v>
      </c>
      <c r="C221" s="89">
        <v>1</v>
      </c>
      <c r="D221" s="91">
        <f t="shared" si="50"/>
        <v>7.2748999999999997</v>
      </c>
      <c r="E221" s="91">
        <f t="shared" si="51"/>
        <v>-2.6944234923576005E-2</v>
      </c>
      <c r="F221" s="33">
        <f t="shared" si="52"/>
        <v>7.2748999999999997</v>
      </c>
      <c r="G221" s="33">
        <f t="shared" si="53"/>
        <v>-2.6944234923576005E-2</v>
      </c>
      <c r="H221" s="33">
        <f t="shared" si="54"/>
        <v>52.924170009999997</v>
      </c>
      <c r="I221" s="33">
        <f t="shared" si="55"/>
        <v>385.01804440574898</v>
      </c>
      <c r="J221" s="33">
        <f t="shared" si="56"/>
        <v>2800.9677712473831</v>
      </c>
      <c r="K221" s="33">
        <f t="shared" si="57"/>
        <v>-0.19601661464552306</v>
      </c>
      <c r="L221" s="33">
        <f t="shared" si="58"/>
        <v>-1.4260012698847155</v>
      </c>
      <c r="M221" s="33">
        <f t="shared" ca="1" si="59"/>
        <v>-2.0976208794097284E-2</v>
      </c>
      <c r="N221" s="33">
        <f t="shared" ca="1" si="60"/>
        <v>3.561733588214076E-5</v>
      </c>
      <c r="O221" s="92">
        <f t="shared" ca="1" si="61"/>
        <v>176000082014.63574</v>
      </c>
      <c r="P221" s="33">
        <f t="shared" ca="1" si="62"/>
        <v>261073096093.09836</v>
      </c>
      <c r="Q221" s="33">
        <f t="shared" ca="1" si="63"/>
        <v>5396718400.7338734</v>
      </c>
      <c r="R221" s="20">
        <f t="shared" ca="1" si="64"/>
        <v>-5.9680261294787207E-3</v>
      </c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</row>
    <row r="222" spans="1:35" x14ac:dyDescent="0.2">
      <c r="A222" s="89"/>
      <c r="B222" s="89"/>
      <c r="C222" s="89"/>
      <c r="D222" s="91">
        <f t="shared" si="50"/>
        <v>0</v>
      </c>
      <c r="E222" s="91">
        <f t="shared" si="51"/>
        <v>0</v>
      </c>
      <c r="F222" s="33">
        <f t="shared" si="52"/>
        <v>0</v>
      </c>
      <c r="G222" s="33">
        <f t="shared" si="53"/>
        <v>0</v>
      </c>
      <c r="H222" s="33">
        <f t="shared" si="54"/>
        <v>0</v>
      </c>
      <c r="I222" s="33">
        <f t="shared" si="55"/>
        <v>0</v>
      </c>
      <c r="J222" s="33">
        <f t="shared" si="56"/>
        <v>0</v>
      </c>
      <c r="K222" s="33">
        <f t="shared" si="57"/>
        <v>0</v>
      </c>
      <c r="L222" s="33">
        <f t="shared" si="58"/>
        <v>0</v>
      </c>
      <c r="M222" s="33">
        <f t="shared" ca="1" si="59"/>
        <v>-0.1722936634205374</v>
      </c>
      <c r="N222" s="33">
        <f t="shared" ca="1" si="60"/>
        <v>0</v>
      </c>
      <c r="O222" s="92">
        <f t="shared" ca="1" si="61"/>
        <v>0</v>
      </c>
      <c r="P222" s="33">
        <f t="shared" ca="1" si="62"/>
        <v>0</v>
      </c>
      <c r="Q222" s="33">
        <f t="shared" ca="1" si="63"/>
        <v>0</v>
      </c>
      <c r="R222" s="20">
        <f t="shared" ca="1" si="64"/>
        <v>0.1722936634205374</v>
      </c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</row>
    <row r="223" spans="1:35" x14ac:dyDescent="0.2">
      <c r="A223" s="89"/>
      <c r="B223" s="89"/>
      <c r="C223" s="89"/>
      <c r="D223" s="91">
        <f t="shared" si="50"/>
        <v>0</v>
      </c>
      <c r="E223" s="91">
        <f t="shared" si="51"/>
        <v>0</v>
      </c>
      <c r="F223" s="33">
        <f t="shared" si="52"/>
        <v>0</v>
      </c>
      <c r="G223" s="33">
        <f t="shared" si="53"/>
        <v>0</v>
      </c>
      <c r="H223" s="33">
        <f t="shared" si="54"/>
        <v>0</v>
      </c>
      <c r="I223" s="33">
        <f t="shared" si="55"/>
        <v>0</v>
      </c>
      <c r="J223" s="33">
        <f t="shared" si="56"/>
        <v>0</v>
      </c>
      <c r="K223" s="33">
        <f t="shared" si="57"/>
        <v>0</v>
      </c>
      <c r="L223" s="33">
        <f t="shared" si="58"/>
        <v>0</v>
      </c>
      <c r="M223" s="33">
        <f t="shared" ca="1" si="59"/>
        <v>-0.1722936634205374</v>
      </c>
      <c r="N223" s="33">
        <f t="shared" ca="1" si="60"/>
        <v>0</v>
      </c>
      <c r="O223" s="92">
        <f t="shared" ca="1" si="61"/>
        <v>0</v>
      </c>
      <c r="P223" s="33">
        <f t="shared" ca="1" si="62"/>
        <v>0</v>
      </c>
      <c r="Q223" s="33">
        <f t="shared" ca="1" si="63"/>
        <v>0</v>
      </c>
      <c r="R223" s="20">
        <f t="shared" ca="1" si="64"/>
        <v>0.1722936634205374</v>
      </c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</row>
    <row r="224" spans="1:35" x14ac:dyDescent="0.2">
      <c r="A224" s="89"/>
      <c r="B224" s="89"/>
      <c r="C224" s="89"/>
      <c r="D224" s="91">
        <f t="shared" si="50"/>
        <v>0</v>
      </c>
      <c r="E224" s="91">
        <f t="shared" si="51"/>
        <v>0</v>
      </c>
      <c r="F224" s="33">
        <f t="shared" si="52"/>
        <v>0</v>
      </c>
      <c r="G224" s="33">
        <f t="shared" si="53"/>
        <v>0</v>
      </c>
      <c r="H224" s="33">
        <f t="shared" si="54"/>
        <v>0</v>
      </c>
      <c r="I224" s="33">
        <f t="shared" si="55"/>
        <v>0</v>
      </c>
      <c r="J224" s="33">
        <f t="shared" si="56"/>
        <v>0</v>
      </c>
      <c r="K224" s="33">
        <f t="shared" si="57"/>
        <v>0</v>
      </c>
      <c r="L224" s="33">
        <f t="shared" si="58"/>
        <v>0</v>
      </c>
      <c r="M224" s="33">
        <f t="shared" ca="1" si="59"/>
        <v>-0.1722936634205374</v>
      </c>
      <c r="N224" s="33">
        <f t="shared" ca="1" si="60"/>
        <v>0</v>
      </c>
      <c r="O224" s="92">
        <f t="shared" ca="1" si="61"/>
        <v>0</v>
      </c>
      <c r="P224" s="33">
        <f t="shared" ca="1" si="62"/>
        <v>0</v>
      </c>
      <c r="Q224" s="33">
        <f t="shared" ca="1" si="63"/>
        <v>0</v>
      </c>
      <c r="R224" s="20">
        <f t="shared" ca="1" si="64"/>
        <v>0.1722936634205374</v>
      </c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</row>
    <row r="225" spans="1:35" x14ac:dyDescent="0.2">
      <c r="A225" s="89"/>
      <c r="B225" s="89"/>
      <c r="C225" s="89"/>
      <c r="D225" s="91">
        <f t="shared" si="50"/>
        <v>0</v>
      </c>
      <c r="E225" s="91">
        <f t="shared" si="51"/>
        <v>0</v>
      </c>
      <c r="F225" s="33">
        <f t="shared" si="52"/>
        <v>0</v>
      </c>
      <c r="G225" s="33">
        <f t="shared" si="53"/>
        <v>0</v>
      </c>
      <c r="H225" s="33">
        <f t="shared" si="54"/>
        <v>0</v>
      </c>
      <c r="I225" s="33">
        <f t="shared" si="55"/>
        <v>0</v>
      </c>
      <c r="J225" s="33">
        <f t="shared" si="56"/>
        <v>0</v>
      </c>
      <c r="K225" s="33">
        <f t="shared" si="57"/>
        <v>0</v>
      </c>
      <c r="L225" s="33">
        <f t="shared" si="58"/>
        <v>0</v>
      </c>
      <c r="M225" s="33">
        <f t="shared" ca="1" si="59"/>
        <v>-0.1722936634205374</v>
      </c>
      <c r="N225" s="33">
        <f t="shared" ca="1" si="60"/>
        <v>0</v>
      </c>
      <c r="O225" s="92">
        <f t="shared" ca="1" si="61"/>
        <v>0</v>
      </c>
      <c r="P225" s="33">
        <f t="shared" ca="1" si="62"/>
        <v>0</v>
      </c>
      <c r="Q225" s="33">
        <f t="shared" ca="1" si="63"/>
        <v>0</v>
      </c>
      <c r="R225" s="20">
        <f t="shared" ca="1" si="64"/>
        <v>0.1722936634205374</v>
      </c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</row>
    <row r="226" spans="1:35" x14ac:dyDescent="0.2">
      <c r="A226" s="89"/>
      <c r="B226" s="89"/>
      <c r="C226" s="89"/>
      <c r="D226" s="91">
        <f t="shared" si="50"/>
        <v>0</v>
      </c>
      <c r="E226" s="91">
        <f t="shared" si="51"/>
        <v>0</v>
      </c>
      <c r="F226" s="33">
        <f t="shared" si="52"/>
        <v>0</v>
      </c>
      <c r="G226" s="33">
        <f t="shared" si="53"/>
        <v>0</v>
      </c>
      <c r="H226" s="33">
        <f t="shared" si="54"/>
        <v>0</v>
      </c>
      <c r="I226" s="33">
        <f t="shared" si="55"/>
        <v>0</v>
      </c>
      <c r="J226" s="33">
        <f t="shared" si="56"/>
        <v>0</v>
      </c>
      <c r="K226" s="33">
        <f t="shared" si="57"/>
        <v>0</v>
      </c>
      <c r="L226" s="33">
        <f t="shared" si="58"/>
        <v>0</v>
      </c>
      <c r="M226" s="33">
        <f t="shared" ca="1" si="59"/>
        <v>-0.1722936634205374</v>
      </c>
      <c r="N226" s="33">
        <f t="shared" ca="1" si="60"/>
        <v>0</v>
      </c>
      <c r="O226" s="92">
        <f t="shared" ca="1" si="61"/>
        <v>0</v>
      </c>
      <c r="P226" s="33">
        <f t="shared" ca="1" si="62"/>
        <v>0</v>
      </c>
      <c r="Q226" s="33">
        <f t="shared" ca="1" si="63"/>
        <v>0</v>
      </c>
      <c r="R226" s="20">
        <f t="shared" ca="1" si="64"/>
        <v>0.1722936634205374</v>
      </c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</row>
    <row r="227" spans="1:35" x14ac:dyDescent="0.2">
      <c r="A227" s="89"/>
      <c r="B227" s="89"/>
      <c r="C227" s="89"/>
      <c r="D227" s="91">
        <f t="shared" si="50"/>
        <v>0</v>
      </c>
      <c r="E227" s="91">
        <f t="shared" si="51"/>
        <v>0</v>
      </c>
      <c r="F227" s="33">
        <f t="shared" si="52"/>
        <v>0</v>
      </c>
      <c r="G227" s="33">
        <f t="shared" si="53"/>
        <v>0</v>
      </c>
      <c r="H227" s="33">
        <f t="shared" si="54"/>
        <v>0</v>
      </c>
      <c r="I227" s="33">
        <f t="shared" si="55"/>
        <v>0</v>
      </c>
      <c r="J227" s="33">
        <f t="shared" si="56"/>
        <v>0</v>
      </c>
      <c r="K227" s="33">
        <f t="shared" si="57"/>
        <v>0</v>
      </c>
      <c r="L227" s="33">
        <f t="shared" si="58"/>
        <v>0</v>
      </c>
      <c r="M227" s="33">
        <f t="shared" ca="1" si="59"/>
        <v>-0.1722936634205374</v>
      </c>
      <c r="N227" s="33">
        <f t="shared" ca="1" si="60"/>
        <v>0</v>
      </c>
      <c r="O227" s="92">
        <f t="shared" ca="1" si="61"/>
        <v>0</v>
      </c>
      <c r="P227" s="33">
        <f t="shared" ca="1" si="62"/>
        <v>0</v>
      </c>
      <c r="Q227" s="33">
        <f t="shared" ca="1" si="63"/>
        <v>0</v>
      </c>
      <c r="R227" s="20">
        <f t="shared" ca="1" si="64"/>
        <v>0.1722936634205374</v>
      </c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</row>
    <row r="228" spans="1:35" x14ac:dyDescent="0.2">
      <c r="A228" s="89"/>
      <c r="B228" s="89"/>
      <c r="C228" s="89"/>
      <c r="D228" s="91">
        <f t="shared" si="50"/>
        <v>0</v>
      </c>
      <c r="E228" s="91">
        <f t="shared" si="51"/>
        <v>0</v>
      </c>
      <c r="F228" s="33">
        <f t="shared" si="52"/>
        <v>0</v>
      </c>
      <c r="G228" s="33">
        <f t="shared" si="53"/>
        <v>0</v>
      </c>
      <c r="H228" s="33">
        <f t="shared" si="54"/>
        <v>0</v>
      </c>
      <c r="I228" s="33">
        <f t="shared" si="55"/>
        <v>0</v>
      </c>
      <c r="J228" s="33">
        <f t="shared" si="56"/>
        <v>0</v>
      </c>
      <c r="K228" s="33">
        <f t="shared" si="57"/>
        <v>0</v>
      </c>
      <c r="L228" s="33">
        <f t="shared" si="58"/>
        <v>0</v>
      </c>
      <c r="M228" s="33">
        <f t="shared" ca="1" si="59"/>
        <v>-0.1722936634205374</v>
      </c>
      <c r="N228" s="33">
        <f t="shared" ca="1" si="60"/>
        <v>0</v>
      </c>
      <c r="O228" s="92">
        <f t="shared" ca="1" si="61"/>
        <v>0</v>
      </c>
      <c r="P228" s="33">
        <f t="shared" ca="1" si="62"/>
        <v>0</v>
      </c>
      <c r="Q228" s="33">
        <f t="shared" ca="1" si="63"/>
        <v>0</v>
      </c>
      <c r="R228" s="20">
        <f t="shared" ca="1" si="64"/>
        <v>0.1722936634205374</v>
      </c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</row>
    <row r="229" spans="1:35" x14ac:dyDescent="0.2">
      <c r="A229" s="89"/>
      <c r="B229" s="89"/>
      <c r="C229" s="89"/>
      <c r="D229" s="91">
        <f t="shared" si="50"/>
        <v>0</v>
      </c>
      <c r="E229" s="91">
        <f t="shared" si="51"/>
        <v>0</v>
      </c>
      <c r="F229" s="33">
        <f t="shared" si="52"/>
        <v>0</v>
      </c>
      <c r="G229" s="33">
        <f t="shared" si="53"/>
        <v>0</v>
      </c>
      <c r="H229" s="33">
        <f t="shared" si="54"/>
        <v>0</v>
      </c>
      <c r="I229" s="33">
        <f t="shared" si="55"/>
        <v>0</v>
      </c>
      <c r="J229" s="33">
        <f t="shared" si="56"/>
        <v>0</v>
      </c>
      <c r="K229" s="33">
        <f t="shared" si="57"/>
        <v>0</v>
      </c>
      <c r="L229" s="33">
        <f t="shared" si="58"/>
        <v>0</v>
      </c>
      <c r="M229" s="33">
        <f t="shared" ca="1" si="59"/>
        <v>-0.1722936634205374</v>
      </c>
      <c r="N229" s="33">
        <f t="shared" ca="1" si="60"/>
        <v>0</v>
      </c>
      <c r="O229" s="92">
        <f t="shared" ca="1" si="61"/>
        <v>0</v>
      </c>
      <c r="P229" s="33">
        <f t="shared" ca="1" si="62"/>
        <v>0</v>
      </c>
      <c r="Q229" s="33">
        <f t="shared" ca="1" si="63"/>
        <v>0</v>
      </c>
      <c r="R229" s="20">
        <f t="shared" ca="1" si="64"/>
        <v>0.1722936634205374</v>
      </c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</row>
    <row r="230" spans="1:35" x14ac:dyDescent="0.2">
      <c r="A230" s="89"/>
      <c r="B230" s="89"/>
      <c r="C230" s="89"/>
      <c r="D230" s="91">
        <f t="shared" si="50"/>
        <v>0</v>
      </c>
      <c r="E230" s="91">
        <f t="shared" si="51"/>
        <v>0</v>
      </c>
      <c r="F230" s="33">
        <f t="shared" si="52"/>
        <v>0</v>
      </c>
      <c r="G230" s="33">
        <f t="shared" si="53"/>
        <v>0</v>
      </c>
      <c r="H230" s="33">
        <f t="shared" si="54"/>
        <v>0</v>
      </c>
      <c r="I230" s="33">
        <f t="shared" si="55"/>
        <v>0</v>
      </c>
      <c r="J230" s="33">
        <f t="shared" si="56"/>
        <v>0</v>
      </c>
      <c r="K230" s="33">
        <f t="shared" si="57"/>
        <v>0</v>
      </c>
      <c r="L230" s="33">
        <f t="shared" si="58"/>
        <v>0</v>
      </c>
      <c r="M230" s="33">
        <f t="shared" ca="1" si="59"/>
        <v>-0.1722936634205374</v>
      </c>
      <c r="N230" s="33">
        <f t="shared" ca="1" si="60"/>
        <v>0</v>
      </c>
      <c r="O230" s="92">
        <f t="shared" ca="1" si="61"/>
        <v>0</v>
      </c>
      <c r="P230" s="33">
        <f t="shared" ca="1" si="62"/>
        <v>0</v>
      </c>
      <c r="Q230" s="33">
        <f t="shared" ca="1" si="63"/>
        <v>0</v>
      </c>
      <c r="R230" s="20">
        <f t="shared" ca="1" si="64"/>
        <v>0.1722936634205374</v>
      </c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</row>
    <row r="231" spans="1:35" x14ac:dyDescent="0.2">
      <c r="A231" s="89"/>
      <c r="B231" s="89"/>
      <c r="C231" s="89"/>
      <c r="D231" s="91">
        <f t="shared" si="50"/>
        <v>0</v>
      </c>
      <c r="E231" s="91">
        <f t="shared" si="51"/>
        <v>0</v>
      </c>
      <c r="F231" s="33">
        <f t="shared" si="52"/>
        <v>0</v>
      </c>
      <c r="G231" s="33">
        <f t="shared" si="53"/>
        <v>0</v>
      </c>
      <c r="H231" s="33">
        <f t="shared" si="54"/>
        <v>0</v>
      </c>
      <c r="I231" s="33">
        <f t="shared" si="55"/>
        <v>0</v>
      </c>
      <c r="J231" s="33">
        <f t="shared" si="56"/>
        <v>0</v>
      </c>
      <c r="K231" s="33">
        <f t="shared" si="57"/>
        <v>0</v>
      </c>
      <c r="L231" s="33">
        <f t="shared" si="58"/>
        <v>0</v>
      </c>
      <c r="M231" s="33">
        <f t="shared" ca="1" si="59"/>
        <v>-0.1722936634205374</v>
      </c>
      <c r="N231" s="33">
        <f t="shared" ca="1" si="60"/>
        <v>0</v>
      </c>
      <c r="O231" s="92">
        <f t="shared" ca="1" si="61"/>
        <v>0</v>
      </c>
      <c r="P231" s="33">
        <f t="shared" ca="1" si="62"/>
        <v>0</v>
      </c>
      <c r="Q231" s="33">
        <f t="shared" ca="1" si="63"/>
        <v>0</v>
      </c>
      <c r="R231" s="20">
        <f t="shared" ca="1" si="64"/>
        <v>0.1722936634205374</v>
      </c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</row>
    <row r="232" spans="1:35" x14ac:dyDescent="0.2">
      <c r="A232" s="89"/>
      <c r="B232" s="89"/>
      <c r="C232" s="89"/>
      <c r="D232" s="91">
        <f t="shared" si="50"/>
        <v>0</v>
      </c>
      <c r="E232" s="91">
        <f t="shared" si="51"/>
        <v>0</v>
      </c>
      <c r="F232" s="33">
        <f t="shared" si="52"/>
        <v>0</v>
      </c>
      <c r="G232" s="33">
        <f t="shared" si="53"/>
        <v>0</v>
      </c>
      <c r="H232" s="33">
        <f t="shared" si="54"/>
        <v>0</v>
      </c>
      <c r="I232" s="33">
        <f t="shared" si="55"/>
        <v>0</v>
      </c>
      <c r="J232" s="33">
        <f t="shared" si="56"/>
        <v>0</v>
      </c>
      <c r="K232" s="33">
        <f t="shared" si="57"/>
        <v>0</v>
      </c>
      <c r="L232" s="33">
        <f t="shared" si="58"/>
        <v>0</v>
      </c>
      <c r="M232" s="33">
        <f t="shared" ca="1" si="59"/>
        <v>-0.1722936634205374</v>
      </c>
      <c r="N232" s="33">
        <f t="shared" ca="1" si="60"/>
        <v>0</v>
      </c>
      <c r="O232" s="92">
        <f t="shared" ca="1" si="61"/>
        <v>0</v>
      </c>
      <c r="P232" s="33">
        <f t="shared" ca="1" si="62"/>
        <v>0</v>
      </c>
      <c r="Q232" s="33">
        <f t="shared" ca="1" si="63"/>
        <v>0</v>
      </c>
      <c r="R232" s="20">
        <f t="shared" ca="1" si="64"/>
        <v>0.1722936634205374</v>
      </c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</row>
    <row r="233" spans="1:35" x14ac:dyDescent="0.2">
      <c r="A233" s="89"/>
      <c r="B233" s="89"/>
      <c r="C233" s="89"/>
      <c r="D233" s="91">
        <f t="shared" si="50"/>
        <v>0</v>
      </c>
      <c r="E233" s="91">
        <f t="shared" si="51"/>
        <v>0</v>
      </c>
      <c r="F233" s="33">
        <f t="shared" si="52"/>
        <v>0</v>
      </c>
      <c r="G233" s="33">
        <f t="shared" si="53"/>
        <v>0</v>
      </c>
      <c r="H233" s="33">
        <f t="shared" si="54"/>
        <v>0</v>
      </c>
      <c r="I233" s="33">
        <f t="shared" si="55"/>
        <v>0</v>
      </c>
      <c r="J233" s="33">
        <f t="shared" si="56"/>
        <v>0</v>
      </c>
      <c r="K233" s="33">
        <f t="shared" si="57"/>
        <v>0</v>
      </c>
      <c r="L233" s="33">
        <f t="shared" si="58"/>
        <v>0</v>
      </c>
      <c r="M233" s="33">
        <f t="shared" ca="1" si="59"/>
        <v>-0.1722936634205374</v>
      </c>
      <c r="N233" s="33">
        <f t="shared" ca="1" si="60"/>
        <v>0</v>
      </c>
      <c r="O233" s="92">
        <f t="shared" ca="1" si="61"/>
        <v>0</v>
      </c>
      <c r="P233" s="33">
        <f t="shared" ca="1" si="62"/>
        <v>0</v>
      </c>
      <c r="Q233" s="33">
        <f t="shared" ca="1" si="63"/>
        <v>0</v>
      </c>
      <c r="R233" s="20">
        <f t="shared" ca="1" si="64"/>
        <v>0.1722936634205374</v>
      </c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</row>
    <row r="234" spans="1:35" x14ac:dyDescent="0.2">
      <c r="A234" s="89"/>
      <c r="B234" s="89"/>
      <c r="C234" s="89"/>
      <c r="D234" s="91">
        <f t="shared" si="50"/>
        <v>0</v>
      </c>
      <c r="E234" s="91">
        <f t="shared" si="51"/>
        <v>0</v>
      </c>
      <c r="F234" s="33">
        <f t="shared" si="52"/>
        <v>0</v>
      </c>
      <c r="G234" s="33">
        <f t="shared" si="53"/>
        <v>0</v>
      </c>
      <c r="H234" s="33">
        <f t="shared" si="54"/>
        <v>0</v>
      </c>
      <c r="I234" s="33">
        <f t="shared" si="55"/>
        <v>0</v>
      </c>
      <c r="J234" s="33">
        <f t="shared" si="56"/>
        <v>0</v>
      </c>
      <c r="K234" s="33">
        <f t="shared" si="57"/>
        <v>0</v>
      </c>
      <c r="L234" s="33">
        <f t="shared" si="58"/>
        <v>0</v>
      </c>
      <c r="M234" s="33">
        <f t="shared" ca="1" si="59"/>
        <v>-0.1722936634205374</v>
      </c>
      <c r="N234" s="33">
        <f t="shared" ca="1" si="60"/>
        <v>0</v>
      </c>
      <c r="O234" s="92">
        <f t="shared" ca="1" si="61"/>
        <v>0</v>
      </c>
      <c r="P234" s="33">
        <f t="shared" ca="1" si="62"/>
        <v>0</v>
      </c>
      <c r="Q234" s="33">
        <f t="shared" ca="1" si="63"/>
        <v>0</v>
      </c>
      <c r="R234" s="20">
        <f t="shared" ca="1" si="64"/>
        <v>0.1722936634205374</v>
      </c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</row>
    <row r="235" spans="1:35" x14ac:dyDescent="0.2">
      <c r="A235" s="89"/>
      <c r="B235" s="89"/>
      <c r="C235" s="89"/>
      <c r="D235" s="91">
        <f t="shared" si="50"/>
        <v>0</v>
      </c>
      <c r="E235" s="91">
        <f t="shared" si="51"/>
        <v>0</v>
      </c>
      <c r="F235" s="33">
        <f t="shared" si="52"/>
        <v>0</v>
      </c>
      <c r="G235" s="33">
        <f t="shared" si="53"/>
        <v>0</v>
      </c>
      <c r="H235" s="33">
        <f t="shared" si="54"/>
        <v>0</v>
      </c>
      <c r="I235" s="33">
        <f t="shared" si="55"/>
        <v>0</v>
      </c>
      <c r="J235" s="33">
        <f t="shared" si="56"/>
        <v>0</v>
      </c>
      <c r="K235" s="33">
        <f t="shared" si="57"/>
        <v>0</v>
      </c>
      <c r="L235" s="33">
        <f t="shared" si="58"/>
        <v>0</v>
      </c>
      <c r="M235" s="33">
        <f t="shared" ca="1" si="59"/>
        <v>-0.1722936634205374</v>
      </c>
      <c r="N235" s="33">
        <f t="shared" ca="1" si="60"/>
        <v>0</v>
      </c>
      <c r="O235" s="92">
        <f t="shared" ca="1" si="61"/>
        <v>0</v>
      </c>
      <c r="P235" s="33">
        <f t="shared" ca="1" si="62"/>
        <v>0</v>
      </c>
      <c r="Q235" s="33">
        <f t="shared" ca="1" si="63"/>
        <v>0</v>
      </c>
      <c r="R235" s="20">
        <f t="shared" ca="1" si="64"/>
        <v>0.1722936634205374</v>
      </c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</row>
    <row r="236" spans="1:35" x14ac:dyDescent="0.2">
      <c r="A236" s="89"/>
      <c r="B236" s="89"/>
      <c r="C236" s="89"/>
      <c r="D236" s="91">
        <f t="shared" si="50"/>
        <v>0</v>
      </c>
      <c r="E236" s="91">
        <f t="shared" si="51"/>
        <v>0</v>
      </c>
      <c r="F236" s="33">
        <f t="shared" si="52"/>
        <v>0</v>
      </c>
      <c r="G236" s="33">
        <f t="shared" si="53"/>
        <v>0</v>
      </c>
      <c r="H236" s="33">
        <f t="shared" si="54"/>
        <v>0</v>
      </c>
      <c r="I236" s="33">
        <f t="shared" si="55"/>
        <v>0</v>
      </c>
      <c r="J236" s="33">
        <f t="shared" si="56"/>
        <v>0</v>
      </c>
      <c r="K236" s="33">
        <f t="shared" si="57"/>
        <v>0</v>
      </c>
      <c r="L236" s="33">
        <f t="shared" si="58"/>
        <v>0</v>
      </c>
      <c r="M236" s="33">
        <f t="shared" ca="1" si="59"/>
        <v>-0.1722936634205374</v>
      </c>
      <c r="N236" s="33">
        <f t="shared" ca="1" si="60"/>
        <v>0</v>
      </c>
      <c r="O236" s="92">
        <f t="shared" ca="1" si="61"/>
        <v>0</v>
      </c>
      <c r="P236" s="33">
        <f t="shared" ca="1" si="62"/>
        <v>0</v>
      </c>
      <c r="Q236" s="33">
        <f t="shared" ca="1" si="63"/>
        <v>0</v>
      </c>
      <c r="R236" s="20">
        <f t="shared" ca="1" si="64"/>
        <v>0.1722936634205374</v>
      </c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</row>
    <row r="237" spans="1:35" x14ac:dyDescent="0.2">
      <c r="A237" s="89"/>
      <c r="B237" s="89"/>
      <c r="C237" s="89"/>
      <c r="D237" s="91">
        <f t="shared" si="50"/>
        <v>0</v>
      </c>
      <c r="E237" s="91">
        <f t="shared" si="51"/>
        <v>0</v>
      </c>
      <c r="F237" s="33">
        <f t="shared" si="52"/>
        <v>0</v>
      </c>
      <c r="G237" s="33">
        <f t="shared" si="53"/>
        <v>0</v>
      </c>
      <c r="H237" s="33">
        <f t="shared" si="54"/>
        <v>0</v>
      </c>
      <c r="I237" s="33">
        <f t="shared" si="55"/>
        <v>0</v>
      </c>
      <c r="J237" s="33">
        <f t="shared" si="56"/>
        <v>0</v>
      </c>
      <c r="K237" s="33">
        <f t="shared" si="57"/>
        <v>0</v>
      </c>
      <c r="L237" s="33">
        <f t="shared" si="58"/>
        <v>0</v>
      </c>
      <c r="M237" s="33">
        <f t="shared" ca="1" si="59"/>
        <v>-0.1722936634205374</v>
      </c>
      <c r="N237" s="33">
        <f t="shared" ca="1" si="60"/>
        <v>0</v>
      </c>
      <c r="O237" s="92">
        <f t="shared" ca="1" si="61"/>
        <v>0</v>
      </c>
      <c r="P237" s="33">
        <f t="shared" ca="1" si="62"/>
        <v>0</v>
      </c>
      <c r="Q237" s="33">
        <f t="shared" ca="1" si="63"/>
        <v>0</v>
      </c>
      <c r="R237" s="20">
        <f t="shared" ca="1" si="64"/>
        <v>0.1722936634205374</v>
      </c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</row>
    <row r="238" spans="1:35" x14ac:dyDescent="0.2">
      <c r="A238" s="89"/>
      <c r="B238" s="89"/>
      <c r="C238" s="89"/>
      <c r="D238" s="91">
        <f t="shared" si="50"/>
        <v>0</v>
      </c>
      <c r="E238" s="91">
        <f t="shared" si="51"/>
        <v>0</v>
      </c>
      <c r="F238" s="33">
        <f t="shared" si="52"/>
        <v>0</v>
      </c>
      <c r="G238" s="33">
        <f t="shared" si="53"/>
        <v>0</v>
      </c>
      <c r="H238" s="33">
        <f t="shared" si="54"/>
        <v>0</v>
      </c>
      <c r="I238" s="33">
        <f t="shared" si="55"/>
        <v>0</v>
      </c>
      <c r="J238" s="33">
        <f t="shared" si="56"/>
        <v>0</v>
      </c>
      <c r="K238" s="33">
        <f t="shared" si="57"/>
        <v>0</v>
      </c>
      <c r="L238" s="33">
        <f t="shared" si="58"/>
        <v>0</v>
      </c>
      <c r="M238" s="33">
        <f t="shared" ca="1" si="59"/>
        <v>-0.1722936634205374</v>
      </c>
      <c r="N238" s="33">
        <f t="shared" ca="1" si="60"/>
        <v>0</v>
      </c>
      <c r="O238" s="92">
        <f t="shared" ca="1" si="61"/>
        <v>0</v>
      </c>
      <c r="P238" s="33">
        <f t="shared" ca="1" si="62"/>
        <v>0</v>
      </c>
      <c r="Q238" s="33">
        <f t="shared" ca="1" si="63"/>
        <v>0</v>
      </c>
      <c r="R238" s="20">
        <f t="shared" ca="1" si="64"/>
        <v>0.1722936634205374</v>
      </c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</row>
    <row r="239" spans="1:35" x14ac:dyDescent="0.2">
      <c r="A239" s="89"/>
      <c r="B239" s="89"/>
      <c r="C239" s="89"/>
      <c r="D239" s="91">
        <f t="shared" si="50"/>
        <v>0</v>
      </c>
      <c r="E239" s="91">
        <f t="shared" si="51"/>
        <v>0</v>
      </c>
      <c r="F239" s="33">
        <f t="shared" si="52"/>
        <v>0</v>
      </c>
      <c r="G239" s="33">
        <f t="shared" si="53"/>
        <v>0</v>
      </c>
      <c r="H239" s="33">
        <f t="shared" si="54"/>
        <v>0</v>
      </c>
      <c r="I239" s="33">
        <f t="shared" si="55"/>
        <v>0</v>
      </c>
      <c r="J239" s="33">
        <f t="shared" si="56"/>
        <v>0</v>
      </c>
      <c r="K239" s="33">
        <f t="shared" si="57"/>
        <v>0</v>
      </c>
      <c r="L239" s="33">
        <f t="shared" si="58"/>
        <v>0</v>
      </c>
      <c r="M239" s="33">
        <f t="shared" ca="1" si="59"/>
        <v>-0.1722936634205374</v>
      </c>
      <c r="N239" s="33">
        <f t="shared" ca="1" si="60"/>
        <v>0</v>
      </c>
      <c r="O239" s="92">
        <f t="shared" ca="1" si="61"/>
        <v>0</v>
      </c>
      <c r="P239" s="33">
        <f t="shared" ca="1" si="62"/>
        <v>0</v>
      </c>
      <c r="Q239" s="33">
        <f t="shared" ca="1" si="63"/>
        <v>0</v>
      </c>
      <c r="R239" s="20">
        <f t="shared" ca="1" si="64"/>
        <v>0.1722936634205374</v>
      </c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</row>
    <row r="240" spans="1:35" x14ac:dyDescent="0.2">
      <c r="A240" s="89"/>
      <c r="B240" s="89"/>
      <c r="C240" s="89"/>
      <c r="D240" s="91">
        <f t="shared" si="50"/>
        <v>0</v>
      </c>
      <c r="E240" s="91">
        <f t="shared" si="51"/>
        <v>0</v>
      </c>
      <c r="F240" s="33">
        <f t="shared" si="52"/>
        <v>0</v>
      </c>
      <c r="G240" s="33">
        <f t="shared" si="53"/>
        <v>0</v>
      </c>
      <c r="H240" s="33">
        <f t="shared" si="54"/>
        <v>0</v>
      </c>
      <c r="I240" s="33">
        <f t="shared" si="55"/>
        <v>0</v>
      </c>
      <c r="J240" s="33">
        <f t="shared" si="56"/>
        <v>0</v>
      </c>
      <c r="K240" s="33">
        <f t="shared" si="57"/>
        <v>0</v>
      </c>
      <c r="L240" s="33">
        <f t="shared" si="58"/>
        <v>0</v>
      </c>
      <c r="M240" s="33">
        <f t="shared" ca="1" si="59"/>
        <v>-0.1722936634205374</v>
      </c>
      <c r="N240" s="33">
        <f t="shared" ca="1" si="60"/>
        <v>0</v>
      </c>
      <c r="O240" s="92">
        <f t="shared" ca="1" si="61"/>
        <v>0</v>
      </c>
      <c r="P240" s="33">
        <f t="shared" ca="1" si="62"/>
        <v>0</v>
      </c>
      <c r="Q240" s="33">
        <f t="shared" ca="1" si="63"/>
        <v>0</v>
      </c>
      <c r="R240" s="20">
        <f t="shared" ca="1" si="64"/>
        <v>0.1722936634205374</v>
      </c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</row>
    <row r="241" spans="1:35" x14ac:dyDescent="0.2">
      <c r="A241" s="89"/>
      <c r="B241" s="89"/>
      <c r="C241" s="89"/>
      <c r="D241" s="91">
        <f t="shared" si="50"/>
        <v>0</v>
      </c>
      <c r="E241" s="91">
        <f t="shared" si="51"/>
        <v>0</v>
      </c>
      <c r="F241" s="33">
        <f t="shared" si="52"/>
        <v>0</v>
      </c>
      <c r="G241" s="33">
        <f t="shared" si="53"/>
        <v>0</v>
      </c>
      <c r="H241" s="33">
        <f t="shared" si="54"/>
        <v>0</v>
      </c>
      <c r="I241" s="33">
        <f t="shared" si="55"/>
        <v>0</v>
      </c>
      <c r="J241" s="33">
        <f t="shared" si="56"/>
        <v>0</v>
      </c>
      <c r="K241" s="33">
        <f t="shared" si="57"/>
        <v>0</v>
      </c>
      <c r="L241" s="33">
        <f t="shared" si="58"/>
        <v>0</v>
      </c>
      <c r="M241" s="33">
        <f t="shared" ca="1" si="59"/>
        <v>-0.1722936634205374</v>
      </c>
      <c r="N241" s="33">
        <f t="shared" ca="1" si="60"/>
        <v>0</v>
      </c>
      <c r="O241" s="92">
        <f t="shared" ca="1" si="61"/>
        <v>0</v>
      </c>
      <c r="P241" s="33">
        <f t="shared" ca="1" si="62"/>
        <v>0</v>
      </c>
      <c r="Q241" s="33">
        <f t="shared" ca="1" si="63"/>
        <v>0</v>
      </c>
      <c r="R241" s="20">
        <f t="shared" ca="1" si="64"/>
        <v>0.1722936634205374</v>
      </c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</row>
    <row r="242" spans="1:35" x14ac:dyDescent="0.2">
      <c r="A242" s="89"/>
      <c r="B242" s="89"/>
      <c r="C242" s="89"/>
      <c r="D242" s="91">
        <f t="shared" si="50"/>
        <v>0</v>
      </c>
      <c r="E242" s="91">
        <f t="shared" si="51"/>
        <v>0</v>
      </c>
      <c r="F242" s="33">
        <f t="shared" si="52"/>
        <v>0</v>
      </c>
      <c r="G242" s="33">
        <f t="shared" si="53"/>
        <v>0</v>
      </c>
      <c r="H242" s="33">
        <f t="shared" si="54"/>
        <v>0</v>
      </c>
      <c r="I242" s="33">
        <f t="shared" si="55"/>
        <v>0</v>
      </c>
      <c r="J242" s="33">
        <f t="shared" si="56"/>
        <v>0</v>
      </c>
      <c r="K242" s="33">
        <f t="shared" si="57"/>
        <v>0</v>
      </c>
      <c r="L242" s="33">
        <f t="shared" si="58"/>
        <v>0</v>
      </c>
      <c r="M242" s="33">
        <f t="shared" ca="1" si="59"/>
        <v>-0.1722936634205374</v>
      </c>
      <c r="N242" s="33">
        <f t="shared" ca="1" si="60"/>
        <v>0</v>
      </c>
      <c r="O242" s="92">
        <f t="shared" ca="1" si="61"/>
        <v>0</v>
      </c>
      <c r="P242" s="33">
        <f t="shared" ca="1" si="62"/>
        <v>0</v>
      </c>
      <c r="Q242" s="33">
        <f t="shared" ca="1" si="63"/>
        <v>0</v>
      </c>
      <c r="R242" s="20">
        <f t="shared" ca="1" si="64"/>
        <v>0.1722936634205374</v>
      </c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</row>
    <row r="243" spans="1:35" x14ac:dyDescent="0.2">
      <c r="A243" s="89"/>
      <c r="B243" s="89"/>
      <c r="C243" s="89"/>
      <c r="D243" s="91">
        <f t="shared" si="50"/>
        <v>0</v>
      </c>
      <c r="E243" s="91">
        <f t="shared" si="51"/>
        <v>0</v>
      </c>
      <c r="F243" s="33">
        <f t="shared" si="52"/>
        <v>0</v>
      </c>
      <c r="G243" s="33">
        <f t="shared" si="53"/>
        <v>0</v>
      </c>
      <c r="H243" s="33">
        <f t="shared" si="54"/>
        <v>0</v>
      </c>
      <c r="I243" s="33">
        <f t="shared" si="55"/>
        <v>0</v>
      </c>
      <c r="J243" s="33">
        <f t="shared" si="56"/>
        <v>0</v>
      </c>
      <c r="K243" s="33">
        <f t="shared" si="57"/>
        <v>0</v>
      </c>
      <c r="L243" s="33">
        <f t="shared" si="58"/>
        <v>0</v>
      </c>
      <c r="M243" s="33">
        <f t="shared" ca="1" si="59"/>
        <v>-0.1722936634205374</v>
      </c>
      <c r="N243" s="33">
        <f t="shared" ca="1" si="60"/>
        <v>0</v>
      </c>
      <c r="O243" s="92">
        <f t="shared" ca="1" si="61"/>
        <v>0</v>
      </c>
      <c r="P243" s="33">
        <f t="shared" ca="1" si="62"/>
        <v>0</v>
      </c>
      <c r="Q243" s="33">
        <f t="shared" ca="1" si="63"/>
        <v>0</v>
      </c>
      <c r="R243" s="20">
        <f t="shared" ca="1" si="64"/>
        <v>0.1722936634205374</v>
      </c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</row>
    <row r="244" spans="1:35" x14ac:dyDescent="0.2">
      <c r="A244" s="89"/>
      <c r="B244" s="89"/>
      <c r="C244" s="89"/>
      <c r="D244" s="91">
        <f t="shared" si="50"/>
        <v>0</v>
      </c>
      <c r="E244" s="91">
        <f t="shared" si="51"/>
        <v>0</v>
      </c>
      <c r="F244" s="33">
        <f t="shared" si="52"/>
        <v>0</v>
      </c>
      <c r="G244" s="33">
        <f t="shared" si="53"/>
        <v>0</v>
      </c>
      <c r="H244" s="33">
        <f t="shared" si="54"/>
        <v>0</v>
      </c>
      <c r="I244" s="33">
        <f t="shared" si="55"/>
        <v>0</v>
      </c>
      <c r="J244" s="33">
        <f t="shared" si="56"/>
        <v>0</v>
      </c>
      <c r="K244" s="33">
        <f t="shared" si="57"/>
        <v>0</v>
      </c>
      <c r="L244" s="33">
        <f t="shared" si="58"/>
        <v>0</v>
      </c>
      <c r="M244" s="33">
        <f t="shared" ca="1" si="59"/>
        <v>-0.1722936634205374</v>
      </c>
      <c r="N244" s="33">
        <f t="shared" ca="1" si="60"/>
        <v>0</v>
      </c>
      <c r="O244" s="92">
        <f t="shared" ca="1" si="61"/>
        <v>0</v>
      </c>
      <c r="P244" s="33">
        <f t="shared" ca="1" si="62"/>
        <v>0</v>
      </c>
      <c r="Q244" s="33">
        <f t="shared" ca="1" si="63"/>
        <v>0</v>
      </c>
      <c r="R244" s="20">
        <f t="shared" ca="1" si="64"/>
        <v>0.1722936634205374</v>
      </c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</row>
    <row r="245" spans="1:35" x14ac:dyDescent="0.2">
      <c r="A245" s="89"/>
      <c r="B245" s="89"/>
      <c r="C245" s="89"/>
      <c r="D245" s="91">
        <f t="shared" si="50"/>
        <v>0</v>
      </c>
      <c r="E245" s="91">
        <f t="shared" si="51"/>
        <v>0</v>
      </c>
      <c r="F245" s="33">
        <f t="shared" si="52"/>
        <v>0</v>
      </c>
      <c r="G245" s="33">
        <f t="shared" si="53"/>
        <v>0</v>
      </c>
      <c r="H245" s="33">
        <f t="shared" si="54"/>
        <v>0</v>
      </c>
      <c r="I245" s="33">
        <f t="shared" si="55"/>
        <v>0</v>
      </c>
      <c r="J245" s="33">
        <f t="shared" si="56"/>
        <v>0</v>
      </c>
      <c r="K245" s="33">
        <f t="shared" si="57"/>
        <v>0</v>
      </c>
      <c r="L245" s="33">
        <f t="shared" si="58"/>
        <v>0</v>
      </c>
      <c r="M245" s="33">
        <f t="shared" ca="1" si="59"/>
        <v>-0.1722936634205374</v>
      </c>
      <c r="N245" s="33">
        <f t="shared" ca="1" si="60"/>
        <v>0</v>
      </c>
      <c r="O245" s="92">
        <f t="shared" ca="1" si="61"/>
        <v>0</v>
      </c>
      <c r="P245" s="33">
        <f t="shared" ca="1" si="62"/>
        <v>0</v>
      </c>
      <c r="Q245" s="33">
        <f t="shared" ca="1" si="63"/>
        <v>0</v>
      </c>
      <c r="R245" s="20">
        <f t="shared" ca="1" si="64"/>
        <v>0.1722936634205374</v>
      </c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</row>
    <row r="246" spans="1:35" x14ac:dyDescent="0.2">
      <c r="A246" s="89"/>
      <c r="B246" s="89"/>
      <c r="C246" s="89"/>
      <c r="D246" s="91">
        <f t="shared" si="50"/>
        <v>0</v>
      </c>
      <c r="E246" s="91">
        <f t="shared" si="51"/>
        <v>0</v>
      </c>
      <c r="F246" s="33">
        <f t="shared" si="52"/>
        <v>0</v>
      </c>
      <c r="G246" s="33">
        <f t="shared" si="53"/>
        <v>0</v>
      </c>
      <c r="H246" s="33">
        <f t="shared" si="54"/>
        <v>0</v>
      </c>
      <c r="I246" s="33">
        <f t="shared" si="55"/>
        <v>0</v>
      </c>
      <c r="J246" s="33">
        <f t="shared" si="56"/>
        <v>0</v>
      </c>
      <c r="K246" s="33">
        <f t="shared" si="57"/>
        <v>0</v>
      </c>
      <c r="L246" s="33">
        <f t="shared" si="58"/>
        <v>0</v>
      </c>
      <c r="M246" s="33">
        <f t="shared" ca="1" si="59"/>
        <v>-0.1722936634205374</v>
      </c>
      <c r="N246" s="33">
        <f t="shared" ca="1" si="60"/>
        <v>0</v>
      </c>
      <c r="O246" s="92">
        <f t="shared" ca="1" si="61"/>
        <v>0</v>
      </c>
      <c r="P246" s="33">
        <f t="shared" ca="1" si="62"/>
        <v>0</v>
      </c>
      <c r="Q246" s="33">
        <f t="shared" ca="1" si="63"/>
        <v>0</v>
      </c>
      <c r="R246" s="20">
        <f t="shared" ca="1" si="64"/>
        <v>0.1722936634205374</v>
      </c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</row>
    <row r="247" spans="1:35" x14ac:dyDescent="0.2">
      <c r="A247" s="89"/>
      <c r="B247" s="89"/>
      <c r="C247" s="89"/>
      <c r="D247" s="91">
        <f t="shared" si="50"/>
        <v>0</v>
      </c>
      <c r="E247" s="91">
        <f t="shared" si="51"/>
        <v>0</v>
      </c>
      <c r="F247" s="33">
        <f t="shared" si="52"/>
        <v>0</v>
      </c>
      <c r="G247" s="33">
        <f t="shared" si="53"/>
        <v>0</v>
      </c>
      <c r="H247" s="33">
        <f t="shared" si="54"/>
        <v>0</v>
      </c>
      <c r="I247" s="33">
        <f t="shared" si="55"/>
        <v>0</v>
      </c>
      <c r="J247" s="33">
        <f t="shared" si="56"/>
        <v>0</v>
      </c>
      <c r="K247" s="33">
        <f t="shared" si="57"/>
        <v>0</v>
      </c>
      <c r="L247" s="33">
        <f t="shared" si="58"/>
        <v>0</v>
      </c>
      <c r="M247" s="33">
        <f t="shared" ca="1" si="59"/>
        <v>-0.1722936634205374</v>
      </c>
      <c r="N247" s="33">
        <f t="shared" ca="1" si="60"/>
        <v>0</v>
      </c>
      <c r="O247" s="92">
        <f t="shared" ca="1" si="61"/>
        <v>0</v>
      </c>
      <c r="P247" s="33">
        <f t="shared" ca="1" si="62"/>
        <v>0</v>
      </c>
      <c r="Q247" s="33">
        <f t="shared" ca="1" si="63"/>
        <v>0</v>
      </c>
      <c r="R247" s="20">
        <f t="shared" ca="1" si="64"/>
        <v>0.1722936634205374</v>
      </c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</row>
    <row r="248" spans="1:35" x14ac:dyDescent="0.2">
      <c r="A248" s="89"/>
      <c r="B248" s="89"/>
      <c r="C248" s="89"/>
      <c r="D248" s="91">
        <f t="shared" si="50"/>
        <v>0</v>
      </c>
      <c r="E248" s="91">
        <f t="shared" si="51"/>
        <v>0</v>
      </c>
      <c r="F248" s="33">
        <f t="shared" si="52"/>
        <v>0</v>
      </c>
      <c r="G248" s="33">
        <f t="shared" si="53"/>
        <v>0</v>
      </c>
      <c r="H248" s="33">
        <f t="shared" si="54"/>
        <v>0</v>
      </c>
      <c r="I248" s="33">
        <f t="shared" si="55"/>
        <v>0</v>
      </c>
      <c r="J248" s="33">
        <f t="shared" si="56"/>
        <v>0</v>
      </c>
      <c r="K248" s="33">
        <f t="shared" si="57"/>
        <v>0</v>
      </c>
      <c r="L248" s="33">
        <f t="shared" si="58"/>
        <v>0</v>
      </c>
      <c r="M248" s="33">
        <f t="shared" ca="1" si="59"/>
        <v>-0.1722936634205374</v>
      </c>
      <c r="N248" s="33">
        <f t="shared" ca="1" si="60"/>
        <v>0</v>
      </c>
      <c r="O248" s="92">
        <f t="shared" ca="1" si="61"/>
        <v>0</v>
      </c>
      <c r="P248" s="33">
        <f t="shared" ca="1" si="62"/>
        <v>0</v>
      </c>
      <c r="Q248" s="33">
        <f t="shared" ca="1" si="63"/>
        <v>0</v>
      </c>
      <c r="R248" s="20">
        <f t="shared" ca="1" si="64"/>
        <v>0.1722936634205374</v>
      </c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</row>
    <row r="249" spans="1:35" x14ac:dyDescent="0.2">
      <c r="A249" s="89"/>
      <c r="B249" s="89"/>
      <c r="C249" s="89"/>
      <c r="D249" s="91">
        <f t="shared" si="50"/>
        <v>0</v>
      </c>
      <c r="E249" s="91">
        <f t="shared" si="51"/>
        <v>0</v>
      </c>
      <c r="F249" s="33">
        <f t="shared" si="52"/>
        <v>0</v>
      </c>
      <c r="G249" s="33">
        <f t="shared" si="53"/>
        <v>0</v>
      </c>
      <c r="H249" s="33">
        <f t="shared" si="54"/>
        <v>0</v>
      </c>
      <c r="I249" s="33">
        <f t="shared" si="55"/>
        <v>0</v>
      </c>
      <c r="J249" s="33">
        <f t="shared" si="56"/>
        <v>0</v>
      </c>
      <c r="K249" s="33">
        <f t="shared" si="57"/>
        <v>0</v>
      </c>
      <c r="L249" s="33">
        <f t="shared" si="58"/>
        <v>0</v>
      </c>
      <c r="M249" s="33">
        <f t="shared" ca="1" si="59"/>
        <v>-0.1722936634205374</v>
      </c>
      <c r="N249" s="33">
        <f t="shared" ca="1" si="60"/>
        <v>0</v>
      </c>
      <c r="O249" s="92">
        <f t="shared" ca="1" si="61"/>
        <v>0</v>
      </c>
      <c r="P249" s="33">
        <f t="shared" ca="1" si="62"/>
        <v>0</v>
      </c>
      <c r="Q249" s="33">
        <f t="shared" ca="1" si="63"/>
        <v>0</v>
      </c>
      <c r="R249" s="20">
        <f t="shared" ca="1" si="64"/>
        <v>0.1722936634205374</v>
      </c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</row>
    <row r="250" spans="1:35" x14ac:dyDescent="0.2">
      <c r="A250" s="89"/>
      <c r="B250" s="89"/>
      <c r="C250" s="89"/>
      <c r="D250" s="91">
        <f t="shared" si="50"/>
        <v>0</v>
      </c>
      <c r="E250" s="91">
        <f t="shared" si="51"/>
        <v>0</v>
      </c>
      <c r="F250" s="33">
        <f t="shared" si="52"/>
        <v>0</v>
      </c>
      <c r="G250" s="33">
        <f t="shared" si="53"/>
        <v>0</v>
      </c>
      <c r="H250" s="33">
        <f t="shared" si="54"/>
        <v>0</v>
      </c>
      <c r="I250" s="33">
        <f t="shared" si="55"/>
        <v>0</v>
      </c>
      <c r="J250" s="33">
        <f t="shared" si="56"/>
        <v>0</v>
      </c>
      <c r="K250" s="33">
        <f t="shared" si="57"/>
        <v>0</v>
      </c>
      <c r="L250" s="33">
        <f t="shared" si="58"/>
        <v>0</v>
      </c>
      <c r="M250" s="33">
        <f t="shared" ca="1" si="59"/>
        <v>-0.1722936634205374</v>
      </c>
      <c r="N250" s="33">
        <f t="shared" ca="1" si="60"/>
        <v>0</v>
      </c>
      <c r="O250" s="92">
        <f t="shared" ca="1" si="61"/>
        <v>0</v>
      </c>
      <c r="P250" s="33">
        <f t="shared" ca="1" si="62"/>
        <v>0</v>
      </c>
      <c r="Q250" s="33">
        <f t="shared" ca="1" si="63"/>
        <v>0</v>
      </c>
      <c r="R250" s="20">
        <f t="shared" ca="1" si="64"/>
        <v>0.1722936634205374</v>
      </c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</row>
    <row r="251" spans="1:35" x14ac:dyDescent="0.2">
      <c r="A251" s="89"/>
      <c r="B251" s="89"/>
      <c r="C251" s="89"/>
      <c r="D251" s="91">
        <f t="shared" si="50"/>
        <v>0</v>
      </c>
      <c r="E251" s="91">
        <f t="shared" si="51"/>
        <v>0</v>
      </c>
      <c r="F251" s="33">
        <f t="shared" si="52"/>
        <v>0</v>
      </c>
      <c r="G251" s="33">
        <f t="shared" si="53"/>
        <v>0</v>
      </c>
      <c r="H251" s="33">
        <f t="shared" si="54"/>
        <v>0</v>
      </c>
      <c r="I251" s="33">
        <f t="shared" si="55"/>
        <v>0</v>
      </c>
      <c r="J251" s="33">
        <f t="shared" si="56"/>
        <v>0</v>
      </c>
      <c r="K251" s="33">
        <f t="shared" si="57"/>
        <v>0</v>
      </c>
      <c r="L251" s="33">
        <f t="shared" si="58"/>
        <v>0</v>
      </c>
      <c r="M251" s="33">
        <f t="shared" ca="1" si="59"/>
        <v>-0.1722936634205374</v>
      </c>
      <c r="N251" s="33">
        <f t="shared" ca="1" si="60"/>
        <v>0</v>
      </c>
      <c r="O251" s="92">
        <f t="shared" ca="1" si="61"/>
        <v>0</v>
      </c>
      <c r="P251" s="33">
        <f t="shared" ca="1" si="62"/>
        <v>0</v>
      </c>
      <c r="Q251" s="33">
        <f t="shared" ca="1" si="63"/>
        <v>0</v>
      </c>
      <c r="R251" s="20">
        <f t="shared" ca="1" si="64"/>
        <v>0.1722936634205374</v>
      </c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</row>
    <row r="252" spans="1:35" x14ac:dyDescent="0.2">
      <c r="A252" s="89"/>
      <c r="B252" s="89"/>
      <c r="C252" s="89"/>
      <c r="D252" s="91">
        <f t="shared" si="50"/>
        <v>0</v>
      </c>
      <c r="E252" s="91">
        <f t="shared" si="51"/>
        <v>0</v>
      </c>
      <c r="F252" s="33">
        <f t="shared" si="52"/>
        <v>0</v>
      </c>
      <c r="G252" s="33">
        <f t="shared" si="53"/>
        <v>0</v>
      </c>
      <c r="H252" s="33">
        <f t="shared" si="54"/>
        <v>0</v>
      </c>
      <c r="I252" s="33">
        <f t="shared" si="55"/>
        <v>0</v>
      </c>
      <c r="J252" s="33">
        <f t="shared" si="56"/>
        <v>0</v>
      </c>
      <c r="K252" s="33">
        <f t="shared" si="57"/>
        <v>0</v>
      </c>
      <c r="L252" s="33">
        <f t="shared" si="58"/>
        <v>0</v>
      </c>
      <c r="M252" s="33">
        <f t="shared" ca="1" si="59"/>
        <v>-0.1722936634205374</v>
      </c>
      <c r="N252" s="33">
        <f t="shared" ca="1" si="60"/>
        <v>0</v>
      </c>
      <c r="O252" s="92">
        <f t="shared" ca="1" si="61"/>
        <v>0</v>
      </c>
      <c r="P252" s="33">
        <f t="shared" ca="1" si="62"/>
        <v>0</v>
      </c>
      <c r="Q252" s="33">
        <f t="shared" ca="1" si="63"/>
        <v>0</v>
      </c>
      <c r="R252" s="20">
        <f t="shared" ca="1" si="64"/>
        <v>0.1722936634205374</v>
      </c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</row>
    <row r="253" spans="1:35" x14ac:dyDescent="0.2">
      <c r="A253" s="89"/>
      <c r="B253" s="89"/>
      <c r="C253" s="89"/>
      <c r="D253" s="91">
        <f t="shared" si="50"/>
        <v>0</v>
      </c>
      <c r="E253" s="91">
        <f t="shared" si="51"/>
        <v>0</v>
      </c>
      <c r="F253" s="33">
        <f t="shared" si="52"/>
        <v>0</v>
      </c>
      <c r="G253" s="33">
        <f t="shared" si="53"/>
        <v>0</v>
      </c>
      <c r="H253" s="33">
        <f t="shared" si="54"/>
        <v>0</v>
      </c>
      <c r="I253" s="33">
        <f t="shared" si="55"/>
        <v>0</v>
      </c>
      <c r="J253" s="33">
        <f t="shared" si="56"/>
        <v>0</v>
      </c>
      <c r="K253" s="33">
        <f t="shared" si="57"/>
        <v>0</v>
      </c>
      <c r="L253" s="33">
        <f t="shared" si="58"/>
        <v>0</v>
      </c>
      <c r="M253" s="33">
        <f t="shared" ca="1" si="59"/>
        <v>-0.1722936634205374</v>
      </c>
      <c r="N253" s="33">
        <f t="shared" ca="1" si="60"/>
        <v>0</v>
      </c>
      <c r="O253" s="92">
        <f t="shared" ca="1" si="61"/>
        <v>0</v>
      </c>
      <c r="P253" s="33">
        <f t="shared" ca="1" si="62"/>
        <v>0</v>
      </c>
      <c r="Q253" s="33">
        <f t="shared" ca="1" si="63"/>
        <v>0</v>
      </c>
      <c r="R253" s="20">
        <f t="shared" ca="1" si="64"/>
        <v>0.1722936634205374</v>
      </c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</row>
    <row r="254" spans="1:35" x14ac:dyDescent="0.2">
      <c r="A254" s="89"/>
      <c r="B254" s="89"/>
      <c r="C254" s="89"/>
      <c r="D254" s="91">
        <f t="shared" si="50"/>
        <v>0</v>
      </c>
      <c r="E254" s="91">
        <f t="shared" si="51"/>
        <v>0</v>
      </c>
      <c r="F254" s="33">
        <f t="shared" si="52"/>
        <v>0</v>
      </c>
      <c r="G254" s="33">
        <f t="shared" si="53"/>
        <v>0</v>
      </c>
      <c r="H254" s="33">
        <f t="shared" si="54"/>
        <v>0</v>
      </c>
      <c r="I254" s="33">
        <f t="shared" si="55"/>
        <v>0</v>
      </c>
      <c r="J254" s="33">
        <f t="shared" si="56"/>
        <v>0</v>
      </c>
      <c r="K254" s="33">
        <f t="shared" si="57"/>
        <v>0</v>
      </c>
      <c r="L254" s="33">
        <f t="shared" si="58"/>
        <v>0</v>
      </c>
      <c r="M254" s="33">
        <f t="shared" ca="1" si="59"/>
        <v>-0.1722936634205374</v>
      </c>
      <c r="N254" s="33">
        <f t="shared" ca="1" si="60"/>
        <v>0</v>
      </c>
      <c r="O254" s="92">
        <f t="shared" ca="1" si="61"/>
        <v>0</v>
      </c>
      <c r="P254" s="33">
        <f t="shared" ca="1" si="62"/>
        <v>0</v>
      </c>
      <c r="Q254" s="33">
        <f t="shared" ca="1" si="63"/>
        <v>0</v>
      </c>
      <c r="R254" s="20">
        <f t="shared" ca="1" si="64"/>
        <v>0.1722936634205374</v>
      </c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</row>
    <row r="255" spans="1:35" x14ac:dyDescent="0.2">
      <c r="A255" s="89"/>
      <c r="B255" s="89"/>
      <c r="C255" s="89"/>
      <c r="D255" s="91">
        <f t="shared" si="50"/>
        <v>0</v>
      </c>
      <c r="E255" s="91">
        <f t="shared" si="51"/>
        <v>0</v>
      </c>
      <c r="F255" s="33">
        <f t="shared" si="52"/>
        <v>0</v>
      </c>
      <c r="G255" s="33">
        <f t="shared" si="53"/>
        <v>0</v>
      </c>
      <c r="H255" s="33">
        <f t="shared" si="54"/>
        <v>0</v>
      </c>
      <c r="I255" s="33">
        <f t="shared" si="55"/>
        <v>0</v>
      </c>
      <c r="J255" s="33">
        <f t="shared" si="56"/>
        <v>0</v>
      </c>
      <c r="K255" s="33">
        <f t="shared" si="57"/>
        <v>0</v>
      </c>
      <c r="L255" s="33">
        <f t="shared" si="58"/>
        <v>0</v>
      </c>
      <c r="M255" s="33">
        <f t="shared" ca="1" si="59"/>
        <v>-0.1722936634205374</v>
      </c>
      <c r="N255" s="33">
        <f t="shared" ca="1" si="60"/>
        <v>0</v>
      </c>
      <c r="O255" s="92">
        <f t="shared" ca="1" si="61"/>
        <v>0</v>
      </c>
      <c r="P255" s="33">
        <f t="shared" ca="1" si="62"/>
        <v>0</v>
      </c>
      <c r="Q255" s="33">
        <f t="shared" ca="1" si="63"/>
        <v>0</v>
      </c>
      <c r="R255" s="20">
        <f t="shared" ca="1" si="64"/>
        <v>0.1722936634205374</v>
      </c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</row>
    <row r="256" spans="1:35" x14ac:dyDescent="0.2">
      <c r="A256" s="89"/>
      <c r="B256" s="89"/>
      <c r="C256" s="89"/>
      <c r="D256" s="91">
        <f t="shared" si="50"/>
        <v>0</v>
      </c>
      <c r="E256" s="91">
        <f t="shared" si="51"/>
        <v>0</v>
      </c>
      <c r="F256" s="33">
        <f t="shared" si="52"/>
        <v>0</v>
      </c>
      <c r="G256" s="33">
        <f t="shared" si="53"/>
        <v>0</v>
      </c>
      <c r="H256" s="33">
        <f t="shared" si="54"/>
        <v>0</v>
      </c>
      <c r="I256" s="33">
        <f t="shared" si="55"/>
        <v>0</v>
      </c>
      <c r="J256" s="33">
        <f t="shared" si="56"/>
        <v>0</v>
      </c>
      <c r="K256" s="33">
        <f t="shared" si="57"/>
        <v>0</v>
      </c>
      <c r="L256" s="33">
        <f t="shared" si="58"/>
        <v>0</v>
      </c>
      <c r="M256" s="33">
        <f t="shared" ca="1" si="59"/>
        <v>-0.1722936634205374</v>
      </c>
      <c r="N256" s="33">
        <f t="shared" ca="1" si="60"/>
        <v>0</v>
      </c>
      <c r="O256" s="92">
        <f t="shared" ca="1" si="61"/>
        <v>0</v>
      </c>
      <c r="P256" s="33">
        <f t="shared" ca="1" si="62"/>
        <v>0</v>
      </c>
      <c r="Q256" s="33">
        <f t="shared" ca="1" si="63"/>
        <v>0</v>
      </c>
      <c r="R256" s="20">
        <f t="shared" ca="1" si="64"/>
        <v>0.1722936634205374</v>
      </c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</row>
    <row r="257" spans="1:35" x14ac:dyDescent="0.2">
      <c r="A257" s="89"/>
      <c r="B257" s="89"/>
      <c r="C257" s="89"/>
      <c r="D257" s="91">
        <f t="shared" si="50"/>
        <v>0</v>
      </c>
      <c r="E257" s="91">
        <f t="shared" si="51"/>
        <v>0</v>
      </c>
      <c r="F257" s="33">
        <f t="shared" si="52"/>
        <v>0</v>
      </c>
      <c r="G257" s="33">
        <f t="shared" si="53"/>
        <v>0</v>
      </c>
      <c r="H257" s="33">
        <f t="shared" si="54"/>
        <v>0</v>
      </c>
      <c r="I257" s="33">
        <f t="shared" si="55"/>
        <v>0</v>
      </c>
      <c r="J257" s="33">
        <f t="shared" si="56"/>
        <v>0</v>
      </c>
      <c r="K257" s="33">
        <f t="shared" si="57"/>
        <v>0</v>
      </c>
      <c r="L257" s="33">
        <f t="shared" si="58"/>
        <v>0</v>
      </c>
      <c r="M257" s="33">
        <f t="shared" ca="1" si="59"/>
        <v>-0.1722936634205374</v>
      </c>
      <c r="N257" s="33">
        <f t="shared" ca="1" si="60"/>
        <v>0</v>
      </c>
      <c r="O257" s="92">
        <f t="shared" ca="1" si="61"/>
        <v>0</v>
      </c>
      <c r="P257" s="33">
        <f t="shared" ca="1" si="62"/>
        <v>0</v>
      </c>
      <c r="Q257" s="33">
        <f t="shared" ca="1" si="63"/>
        <v>0</v>
      </c>
      <c r="R257" s="20">
        <f t="shared" ca="1" si="64"/>
        <v>0.1722936634205374</v>
      </c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</row>
    <row r="258" spans="1:35" x14ac:dyDescent="0.2">
      <c r="A258" s="89"/>
      <c r="B258" s="89"/>
      <c r="C258" s="89"/>
      <c r="D258" s="91">
        <f t="shared" si="50"/>
        <v>0</v>
      </c>
      <c r="E258" s="91">
        <f t="shared" si="51"/>
        <v>0</v>
      </c>
      <c r="F258" s="33">
        <f t="shared" si="52"/>
        <v>0</v>
      </c>
      <c r="G258" s="33">
        <f t="shared" si="53"/>
        <v>0</v>
      </c>
      <c r="H258" s="33">
        <f t="shared" si="54"/>
        <v>0</v>
      </c>
      <c r="I258" s="33">
        <f t="shared" si="55"/>
        <v>0</v>
      </c>
      <c r="J258" s="33">
        <f t="shared" si="56"/>
        <v>0</v>
      </c>
      <c r="K258" s="33">
        <f t="shared" si="57"/>
        <v>0</v>
      </c>
      <c r="L258" s="33">
        <f t="shared" si="58"/>
        <v>0</v>
      </c>
      <c r="M258" s="33">
        <f t="shared" ca="1" si="59"/>
        <v>-0.1722936634205374</v>
      </c>
      <c r="N258" s="33">
        <f t="shared" ca="1" si="60"/>
        <v>0</v>
      </c>
      <c r="O258" s="92">
        <f t="shared" ca="1" si="61"/>
        <v>0</v>
      </c>
      <c r="P258" s="33">
        <f t="shared" ca="1" si="62"/>
        <v>0</v>
      </c>
      <c r="Q258" s="33">
        <f t="shared" ca="1" si="63"/>
        <v>0</v>
      </c>
      <c r="R258" s="20">
        <f t="shared" ca="1" si="64"/>
        <v>0.1722936634205374</v>
      </c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</row>
    <row r="259" spans="1:35" x14ac:dyDescent="0.2">
      <c r="A259" s="89"/>
      <c r="B259" s="89"/>
      <c r="C259" s="89"/>
      <c r="D259" s="91">
        <f t="shared" si="50"/>
        <v>0</v>
      </c>
      <c r="E259" s="91">
        <f t="shared" si="51"/>
        <v>0</v>
      </c>
      <c r="F259" s="33">
        <f t="shared" si="52"/>
        <v>0</v>
      </c>
      <c r="G259" s="33">
        <f t="shared" si="53"/>
        <v>0</v>
      </c>
      <c r="H259" s="33">
        <f t="shared" si="54"/>
        <v>0</v>
      </c>
      <c r="I259" s="33">
        <f t="shared" si="55"/>
        <v>0</v>
      </c>
      <c r="J259" s="33">
        <f t="shared" si="56"/>
        <v>0</v>
      </c>
      <c r="K259" s="33">
        <f t="shared" si="57"/>
        <v>0</v>
      </c>
      <c r="L259" s="33">
        <f t="shared" si="58"/>
        <v>0</v>
      </c>
      <c r="M259" s="33">
        <f t="shared" ca="1" si="59"/>
        <v>-0.1722936634205374</v>
      </c>
      <c r="N259" s="33">
        <f t="shared" ca="1" si="60"/>
        <v>0</v>
      </c>
      <c r="O259" s="92">
        <f t="shared" ca="1" si="61"/>
        <v>0</v>
      </c>
      <c r="P259" s="33">
        <f t="shared" ca="1" si="62"/>
        <v>0</v>
      </c>
      <c r="Q259" s="33">
        <f t="shared" ca="1" si="63"/>
        <v>0</v>
      </c>
      <c r="R259" s="20">
        <f t="shared" ca="1" si="64"/>
        <v>0.1722936634205374</v>
      </c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</row>
    <row r="260" spans="1:35" x14ac:dyDescent="0.2">
      <c r="A260" s="89"/>
      <c r="B260" s="89"/>
      <c r="C260" s="89"/>
      <c r="D260" s="91">
        <f t="shared" si="50"/>
        <v>0</v>
      </c>
      <c r="E260" s="91">
        <f t="shared" si="51"/>
        <v>0</v>
      </c>
      <c r="F260" s="33">
        <f t="shared" si="52"/>
        <v>0</v>
      </c>
      <c r="G260" s="33">
        <f t="shared" si="53"/>
        <v>0</v>
      </c>
      <c r="H260" s="33">
        <f t="shared" si="54"/>
        <v>0</v>
      </c>
      <c r="I260" s="33">
        <f t="shared" si="55"/>
        <v>0</v>
      </c>
      <c r="J260" s="33">
        <f t="shared" si="56"/>
        <v>0</v>
      </c>
      <c r="K260" s="33">
        <f t="shared" si="57"/>
        <v>0</v>
      </c>
      <c r="L260" s="33">
        <f t="shared" si="58"/>
        <v>0</v>
      </c>
      <c r="M260" s="33">
        <f t="shared" ca="1" si="59"/>
        <v>-0.1722936634205374</v>
      </c>
      <c r="N260" s="33">
        <f t="shared" ca="1" si="60"/>
        <v>0</v>
      </c>
      <c r="O260" s="92">
        <f t="shared" ca="1" si="61"/>
        <v>0</v>
      </c>
      <c r="P260" s="33">
        <f t="shared" ca="1" si="62"/>
        <v>0</v>
      </c>
      <c r="Q260" s="33">
        <f t="shared" ca="1" si="63"/>
        <v>0</v>
      </c>
      <c r="R260" s="20">
        <f t="shared" ca="1" si="64"/>
        <v>0.1722936634205374</v>
      </c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</row>
    <row r="261" spans="1:35" x14ac:dyDescent="0.2">
      <c r="A261" s="89"/>
      <c r="B261" s="89"/>
      <c r="C261" s="89"/>
      <c r="D261" s="91">
        <f t="shared" si="50"/>
        <v>0</v>
      </c>
      <c r="E261" s="91">
        <f t="shared" si="51"/>
        <v>0</v>
      </c>
      <c r="F261" s="33">
        <f t="shared" si="52"/>
        <v>0</v>
      </c>
      <c r="G261" s="33">
        <f t="shared" si="53"/>
        <v>0</v>
      </c>
      <c r="H261" s="33">
        <f t="shared" si="54"/>
        <v>0</v>
      </c>
      <c r="I261" s="33">
        <f t="shared" si="55"/>
        <v>0</v>
      </c>
      <c r="J261" s="33">
        <f t="shared" si="56"/>
        <v>0</v>
      </c>
      <c r="K261" s="33">
        <f t="shared" si="57"/>
        <v>0</v>
      </c>
      <c r="L261" s="33">
        <f t="shared" si="58"/>
        <v>0</v>
      </c>
      <c r="M261" s="33">
        <f t="shared" ca="1" si="59"/>
        <v>-0.1722936634205374</v>
      </c>
      <c r="N261" s="33">
        <f t="shared" ca="1" si="60"/>
        <v>0</v>
      </c>
      <c r="O261" s="92">
        <f t="shared" ca="1" si="61"/>
        <v>0</v>
      </c>
      <c r="P261" s="33">
        <f t="shared" ca="1" si="62"/>
        <v>0</v>
      </c>
      <c r="Q261" s="33">
        <f t="shared" ca="1" si="63"/>
        <v>0</v>
      </c>
      <c r="R261" s="20">
        <f t="shared" ca="1" si="64"/>
        <v>0.1722936634205374</v>
      </c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</row>
    <row r="262" spans="1:35" x14ac:dyDescent="0.2">
      <c r="A262" s="89"/>
      <c r="B262" s="89"/>
      <c r="C262" s="89"/>
      <c r="D262" s="91">
        <f t="shared" si="50"/>
        <v>0</v>
      </c>
      <c r="E262" s="91">
        <f t="shared" si="51"/>
        <v>0</v>
      </c>
      <c r="F262" s="33">
        <f t="shared" si="52"/>
        <v>0</v>
      </c>
      <c r="G262" s="33">
        <f t="shared" si="53"/>
        <v>0</v>
      </c>
      <c r="H262" s="33">
        <f t="shared" si="54"/>
        <v>0</v>
      </c>
      <c r="I262" s="33">
        <f t="shared" si="55"/>
        <v>0</v>
      </c>
      <c r="J262" s="33">
        <f t="shared" si="56"/>
        <v>0</v>
      </c>
      <c r="K262" s="33">
        <f t="shared" si="57"/>
        <v>0</v>
      </c>
      <c r="L262" s="33">
        <f t="shared" si="58"/>
        <v>0</v>
      </c>
      <c r="M262" s="33">
        <f t="shared" ca="1" si="59"/>
        <v>-0.1722936634205374</v>
      </c>
      <c r="N262" s="33">
        <f t="shared" ca="1" si="60"/>
        <v>0</v>
      </c>
      <c r="O262" s="92">
        <f t="shared" ca="1" si="61"/>
        <v>0</v>
      </c>
      <c r="P262" s="33">
        <f t="shared" ca="1" si="62"/>
        <v>0</v>
      </c>
      <c r="Q262" s="33">
        <f t="shared" ca="1" si="63"/>
        <v>0</v>
      </c>
      <c r="R262" s="20">
        <f t="shared" ca="1" si="64"/>
        <v>0.1722936634205374</v>
      </c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</row>
    <row r="263" spans="1:35" x14ac:dyDescent="0.2">
      <c r="A263" s="89"/>
      <c r="B263" s="89"/>
      <c r="C263" s="89"/>
      <c r="D263" s="91">
        <f t="shared" si="50"/>
        <v>0</v>
      </c>
      <c r="E263" s="91">
        <f t="shared" si="51"/>
        <v>0</v>
      </c>
      <c r="F263" s="33">
        <f t="shared" si="52"/>
        <v>0</v>
      </c>
      <c r="G263" s="33">
        <f t="shared" si="53"/>
        <v>0</v>
      </c>
      <c r="H263" s="33">
        <f t="shared" si="54"/>
        <v>0</v>
      </c>
      <c r="I263" s="33">
        <f t="shared" si="55"/>
        <v>0</v>
      </c>
      <c r="J263" s="33">
        <f t="shared" si="56"/>
        <v>0</v>
      </c>
      <c r="K263" s="33">
        <f t="shared" si="57"/>
        <v>0</v>
      </c>
      <c r="L263" s="33">
        <f t="shared" si="58"/>
        <v>0</v>
      </c>
      <c r="M263" s="33">
        <f t="shared" ca="1" si="59"/>
        <v>-0.1722936634205374</v>
      </c>
      <c r="N263" s="33">
        <f t="shared" ca="1" si="60"/>
        <v>0</v>
      </c>
      <c r="O263" s="92">
        <f t="shared" ca="1" si="61"/>
        <v>0</v>
      </c>
      <c r="P263" s="33">
        <f t="shared" ca="1" si="62"/>
        <v>0</v>
      </c>
      <c r="Q263" s="33">
        <f t="shared" ca="1" si="63"/>
        <v>0</v>
      </c>
      <c r="R263" s="20">
        <f t="shared" ca="1" si="64"/>
        <v>0.1722936634205374</v>
      </c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</row>
    <row r="264" spans="1:35" x14ac:dyDescent="0.2">
      <c r="A264" s="89"/>
      <c r="B264" s="89"/>
      <c r="C264" s="89"/>
      <c r="D264" s="91">
        <f t="shared" si="50"/>
        <v>0</v>
      </c>
      <c r="E264" s="91">
        <f t="shared" si="51"/>
        <v>0</v>
      </c>
      <c r="F264" s="33">
        <f t="shared" si="52"/>
        <v>0</v>
      </c>
      <c r="G264" s="33">
        <f t="shared" si="53"/>
        <v>0</v>
      </c>
      <c r="H264" s="33">
        <f t="shared" si="54"/>
        <v>0</v>
      </c>
      <c r="I264" s="33">
        <f t="shared" si="55"/>
        <v>0</v>
      </c>
      <c r="J264" s="33">
        <f t="shared" si="56"/>
        <v>0</v>
      </c>
      <c r="K264" s="33">
        <f t="shared" si="57"/>
        <v>0</v>
      </c>
      <c r="L264" s="33">
        <f t="shared" si="58"/>
        <v>0</v>
      </c>
      <c r="M264" s="33">
        <f t="shared" ca="1" si="59"/>
        <v>-0.1722936634205374</v>
      </c>
      <c r="N264" s="33">
        <f t="shared" ca="1" si="60"/>
        <v>0</v>
      </c>
      <c r="O264" s="92">
        <f t="shared" ca="1" si="61"/>
        <v>0</v>
      </c>
      <c r="P264" s="33">
        <f t="shared" ca="1" si="62"/>
        <v>0</v>
      </c>
      <c r="Q264" s="33">
        <f t="shared" ca="1" si="63"/>
        <v>0</v>
      </c>
      <c r="R264" s="20">
        <f t="shared" ca="1" si="64"/>
        <v>0.1722936634205374</v>
      </c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</row>
    <row r="265" spans="1:35" x14ac:dyDescent="0.2">
      <c r="A265" s="89"/>
      <c r="B265" s="89"/>
      <c r="C265" s="89"/>
      <c r="D265" s="91">
        <f t="shared" si="50"/>
        <v>0</v>
      </c>
      <c r="E265" s="91">
        <f t="shared" si="51"/>
        <v>0</v>
      </c>
      <c r="F265" s="33">
        <f t="shared" si="52"/>
        <v>0</v>
      </c>
      <c r="G265" s="33">
        <f t="shared" si="53"/>
        <v>0</v>
      </c>
      <c r="H265" s="33">
        <f t="shared" si="54"/>
        <v>0</v>
      </c>
      <c r="I265" s="33">
        <f t="shared" si="55"/>
        <v>0</v>
      </c>
      <c r="J265" s="33">
        <f t="shared" si="56"/>
        <v>0</v>
      </c>
      <c r="K265" s="33">
        <f t="shared" si="57"/>
        <v>0</v>
      </c>
      <c r="L265" s="33">
        <f t="shared" si="58"/>
        <v>0</v>
      </c>
      <c r="M265" s="33">
        <f t="shared" ca="1" si="59"/>
        <v>-0.1722936634205374</v>
      </c>
      <c r="N265" s="33">
        <f t="shared" ca="1" si="60"/>
        <v>0</v>
      </c>
      <c r="O265" s="92">
        <f t="shared" ca="1" si="61"/>
        <v>0</v>
      </c>
      <c r="P265" s="33">
        <f t="shared" ca="1" si="62"/>
        <v>0</v>
      </c>
      <c r="Q265" s="33">
        <f t="shared" ca="1" si="63"/>
        <v>0</v>
      </c>
      <c r="R265" s="20">
        <f t="shared" ca="1" si="64"/>
        <v>0.1722936634205374</v>
      </c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</row>
    <row r="266" spans="1:35" x14ac:dyDescent="0.2">
      <c r="A266" s="89"/>
      <c r="B266" s="89"/>
      <c r="C266" s="89"/>
      <c r="D266" s="91">
        <f t="shared" si="50"/>
        <v>0</v>
      </c>
      <c r="E266" s="91">
        <f t="shared" si="51"/>
        <v>0</v>
      </c>
      <c r="F266" s="33">
        <f t="shared" si="52"/>
        <v>0</v>
      </c>
      <c r="G266" s="33">
        <f t="shared" si="53"/>
        <v>0</v>
      </c>
      <c r="H266" s="33">
        <f t="shared" si="54"/>
        <v>0</v>
      </c>
      <c r="I266" s="33">
        <f t="shared" si="55"/>
        <v>0</v>
      </c>
      <c r="J266" s="33">
        <f t="shared" si="56"/>
        <v>0</v>
      </c>
      <c r="K266" s="33">
        <f t="shared" si="57"/>
        <v>0</v>
      </c>
      <c r="L266" s="33">
        <f t="shared" si="58"/>
        <v>0</v>
      </c>
      <c r="M266" s="33">
        <f t="shared" ca="1" si="59"/>
        <v>-0.1722936634205374</v>
      </c>
      <c r="N266" s="33">
        <f t="shared" ca="1" si="60"/>
        <v>0</v>
      </c>
      <c r="O266" s="92">
        <f t="shared" ca="1" si="61"/>
        <v>0</v>
      </c>
      <c r="P266" s="33">
        <f t="shared" ca="1" si="62"/>
        <v>0</v>
      </c>
      <c r="Q266" s="33">
        <f t="shared" ca="1" si="63"/>
        <v>0</v>
      </c>
      <c r="R266" s="20">
        <f t="shared" ca="1" si="64"/>
        <v>0.1722936634205374</v>
      </c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</row>
    <row r="267" spans="1:35" x14ac:dyDescent="0.2">
      <c r="A267" s="89"/>
      <c r="B267" s="89"/>
      <c r="C267" s="89"/>
      <c r="D267" s="91">
        <f t="shared" si="50"/>
        <v>0</v>
      </c>
      <c r="E267" s="91">
        <f t="shared" si="51"/>
        <v>0</v>
      </c>
      <c r="F267" s="33">
        <f t="shared" si="52"/>
        <v>0</v>
      </c>
      <c r="G267" s="33">
        <f t="shared" si="53"/>
        <v>0</v>
      </c>
      <c r="H267" s="33">
        <f t="shared" si="54"/>
        <v>0</v>
      </c>
      <c r="I267" s="33">
        <f t="shared" si="55"/>
        <v>0</v>
      </c>
      <c r="J267" s="33">
        <f t="shared" si="56"/>
        <v>0</v>
      </c>
      <c r="K267" s="33">
        <f t="shared" si="57"/>
        <v>0</v>
      </c>
      <c r="L267" s="33">
        <f t="shared" si="58"/>
        <v>0</v>
      </c>
      <c r="M267" s="33">
        <f t="shared" ca="1" si="59"/>
        <v>-0.1722936634205374</v>
      </c>
      <c r="N267" s="33">
        <f t="shared" ca="1" si="60"/>
        <v>0</v>
      </c>
      <c r="O267" s="92">
        <f t="shared" ca="1" si="61"/>
        <v>0</v>
      </c>
      <c r="P267" s="33">
        <f t="shared" ca="1" si="62"/>
        <v>0</v>
      </c>
      <c r="Q267" s="33">
        <f t="shared" ca="1" si="63"/>
        <v>0</v>
      </c>
      <c r="R267" s="20">
        <f t="shared" ca="1" si="64"/>
        <v>0.1722936634205374</v>
      </c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</row>
    <row r="268" spans="1:35" x14ac:dyDescent="0.2">
      <c r="A268" s="89"/>
      <c r="B268" s="89"/>
      <c r="C268" s="89"/>
      <c r="D268" s="91">
        <f t="shared" si="50"/>
        <v>0</v>
      </c>
      <c r="E268" s="91">
        <f t="shared" si="51"/>
        <v>0</v>
      </c>
      <c r="F268" s="33">
        <f t="shared" si="52"/>
        <v>0</v>
      </c>
      <c r="G268" s="33">
        <f t="shared" si="53"/>
        <v>0</v>
      </c>
      <c r="H268" s="33">
        <f t="shared" si="54"/>
        <v>0</v>
      </c>
      <c r="I268" s="33">
        <f t="shared" si="55"/>
        <v>0</v>
      </c>
      <c r="J268" s="33">
        <f t="shared" si="56"/>
        <v>0</v>
      </c>
      <c r="K268" s="33">
        <f t="shared" si="57"/>
        <v>0</v>
      </c>
      <c r="L268" s="33">
        <f t="shared" si="58"/>
        <v>0</v>
      </c>
      <c r="M268" s="33">
        <f t="shared" ca="1" si="59"/>
        <v>-0.1722936634205374</v>
      </c>
      <c r="N268" s="33">
        <f t="shared" ca="1" si="60"/>
        <v>0</v>
      </c>
      <c r="O268" s="92">
        <f t="shared" ca="1" si="61"/>
        <v>0</v>
      </c>
      <c r="P268" s="33">
        <f t="shared" ca="1" si="62"/>
        <v>0</v>
      </c>
      <c r="Q268" s="33">
        <f t="shared" ca="1" si="63"/>
        <v>0</v>
      </c>
      <c r="R268" s="20">
        <f t="shared" ca="1" si="64"/>
        <v>0.1722936634205374</v>
      </c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</row>
    <row r="269" spans="1:35" x14ac:dyDescent="0.2">
      <c r="A269" s="89"/>
      <c r="B269" s="89"/>
      <c r="C269" s="89"/>
      <c r="D269" s="91">
        <f t="shared" ref="D269:D326" si="65">A269/A$18</f>
        <v>0</v>
      </c>
      <c r="E269" s="91">
        <f t="shared" ref="E269:E326" si="66">B269/B$18</f>
        <v>0</v>
      </c>
      <c r="F269" s="33">
        <f t="shared" ref="F269:F326" si="67">$C269*D269</f>
        <v>0</v>
      </c>
      <c r="G269" s="33">
        <f t="shared" ref="G269:G326" si="68">$C269*E269</f>
        <v>0</v>
      </c>
      <c r="H269" s="33">
        <f t="shared" ref="H269:H326" si="69">C269*D269*D269</f>
        <v>0</v>
      </c>
      <c r="I269" s="33">
        <f t="shared" ref="I269:I326" si="70">C269*D269*D269*D269</f>
        <v>0</v>
      </c>
      <c r="J269" s="33">
        <f t="shared" ref="J269:J326" si="71">C269*D269*D269*D269*D269</f>
        <v>0</v>
      </c>
      <c r="K269" s="33">
        <f t="shared" ref="K269:K326" si="72">C269*E269*D269</f>
        <v>0</v>
      </c>
      <c r="L269" s="33">
        <f t="shared" ref="L269:L326" si="73">C269*E269*D269*D269</f>
        <v>0</v>
      </c>
      <c r="M269" s="33">
        <f t="shared" ref="M269:M326" ca="1" si="74">+E$4+E$5*D269+E$6*D269^2</f>
        <v>-0.1722936634205374</v>
      </c>
      <c r="N269" s="33">
        <f t="shared" ref="N269:N326" ca="1" si="75">C269*(M269-E269)^2</f>
        <v>0</v>
      </c>
      <c r="O269" s="92">
        <f t="shared" ref="O269:O326" ca="1" si="76">(C269*O$1-O$2*F269+O$3*H269)^2</f>
        <v>0</v>
      </c>
      <c r="P269" s="33">
        <f t="shared" ref="P269:P326" ca="1" si="77">(-C269*O$2+O$4*F269-O$5*H269)^2</f>
        <v>0</v>
      </c>
      <c r="Q269" s="33">
        <f t="shared" ref="Q269:Q326" ca="1" si="78">+(C269*O$3-F269*O$5+H269*O$6)^2</f>
        <v>0</v>
      </c>
      <c r="R269" s="20">
        <f t="shared" ref="R269:R326" ca="1" si="79">+E269-M269</f>
        <v>0.1722936634205374</v>
      </c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</row>
    <row r="270" spans="1:35" x14ac:dyDescent="0.2">
      <c r="A270" s="89"/>
      <c r="B270" s="89"/>
      <c r="C270" s="89"/>
      <c r="D270" s="91">
        <f t="shared" si="65"/>
        <v>0</v>
      </c>
      <c r="E270" s="91">
        <f t="shared" si="66"/>
        <v>0</v>
      </c>
      <c r="F270" s="33">
        <f t="shared" si="67"/>
        <v>0</v>
      </c>
      <c r="G270" s="33">
        <f t="shared" si="68"/>
        <v>0</v>
      </c>
      <c r="H270" s="33">
        <f t="shared" si="69"/>
        <v>0</v>
      </c>
      <c r="I270" s="33">
        <f t="shared" si="70"/>
        <v>0</v>
      </c>
      <c r="J270" s="33">
        <f t="shared" si="71"/>
        <v>0</v>
      </c>
      <c r="K270" s="33">
        <f t="shared" si="72"/>
        <v>0</v>
      </c>
      <c r="L270" s="33">
        <f t="shared" si="73"/>
        <v>0</v>
      </c>
      <c r="M270" s="33">
        <f t="shared" ca="1" si="74"/>
        <v>-0.1722936634205374</v>
      </c>
      <c r="N270" s="33">
        <f t="shared" ca="1" si="75"/>
        <v>0</v>
      </c>
      <c r="O270" s="92">
        <f t="shared" ca="1" si="76"/>
        <v>0</v>
      </c>
      <c r="P270" s="33">
        <f t="shared" ca="1" si="77"/>
        <v>0</v>
      </c>
      <c r="Q270" s="33">
        <f t="shared" ca="1" si="78"/>
        <v>0</v>
      </c>
      <c r="R270" s="20">
        <f t="shared" ca="1" si="79"/>
        <v>0.1722936634205374</v>
      </c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</row>
    <row r="271" spans="1:35" x14ac:dyDescent="0.2">
      <c r="A271" s="89"/>
      <c r="B271" s="89"/>
      <c r="C271" s="89"/>
      <c r="D271" s="91">
        <f t="shared" si="65"/>
        <v>0</v>
      </c>
      <c r="E271" s="91">
        <f t="shared" si="66"/>
        <v>0</v>
      </c>
      <c r="F271" s="33">
        <f t="shared" si="67"/>
        <v>0</v>
      </c>
      <c r="G271" s="33">
        <f t="shared" si="68"/>
        <v>0</v>
      </c>
      <c r="H271" s="33">
        <f t="shared" si="69"/>
        <v>0</v>
      </c>
      <c r="I271" s="33">
        <f t="shared" si="70"/>
        <v>0</v>
      </c>
      <c r="J271" s="33">
        <f t="shared" si="71"/>
        <v>0</v>
      </c>
      <c r="K271" s="33">
        <f t="shared" si="72"/>
        <v>0</v>
      </c>
      <c r="L271" s="33">
        <f t="shared" si="73"/>
        <v>0</v>
      </c>
      <c r="M271" s="33">
        <f t="shared" ca="1" si="74"/>
        <v>-0.1722936634205374</v>
      </c>
      <c r="N271" s="33">
        <f t="shared" ca="1" si="75"/>
        <v>0</v>
      </c>
      <c r="O271" s="92">
        <f t="shared" ca="1" si="76"/>
        <v>0</v>
      </c>
      <c r="P271" s="33">
        <f t="shared" ca="1" si="77"/>
        <v>0</v>
      </c>
      <c r="Q271" s="33">
        <f t="shared" ca="1" si="78"/>
        <v>0</v>
      </c>
      <c r="R271" s="20">
        <f t="shared" ca="1" si="79"/>
        <v>0.1722936634205374</v>
      </c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</row>
    <row r="272" spans="1:35" x14ac:dyDescent="0.2">
      <c r="A272" s="89"/>
      <c r="B272" s="89"/>
      <c r="C272" s="89"/>
      <c r="D272" s="91">
        <f t="shared" si="65"/>
        <v>0</v>
      </c>
      <c r="E272" s="91">
        <f t="shared" si="66"/>
        <v>0</v>
      </c>
      <c r="F272" s="33">
        <f t="shared" si="67"/>
        <v>0</v>
      </c>
      <c r="G272" s="33">
        <f t="shared" si="68"/>
        <v>0</v>
      </c>
      <c r="H272" s="33">
        <f t="shared" si="69"/>
        <v>0</v>
      </c>
      <c r="I272" s="33">
        <f t="shared" si="70"/>
        <v>0</v>
      </c>
      <c r="J272" s="33">
        <f t="shared" si="71"/>
        <v>0</v>
      </c>
      <c r="K272" s="33">
        <f t="shared" si="72"/>
        <v>0</v>
      </c>
      <c r="L272" s="33">
        <f t="shared" si="73"/>
        <v>0</v>
      </c>
      <c r="M272" s="33">
        <f t="shared" ca="1" si="74"/>
        <v>-0.1722936634205374</v>
      </c>
      <c r="N272" s="33">
        <f t="shared" ca="1" si="75"/>
        <v>0</v>
      </c>
      <c r="O272" s="92">
        <f t="shared" ca="1" si="76"/>
        <v>0</v>
      </c>
      <c r="P272" s="33">
        <f t="shared" ca="1" si="77"/>
        <v>0</v>
      </c>
      <c r="Q272" s="33">
        <f t="shared" ca="1" si="78"/>
        <v>0</v>
      </c>
      <c r="R272" s="20">
        <f t="shared" ca="1" si="79"/>
        <v>0.1722936634205374</v>
      </c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</row>
    <row r="273" spans="1:35" x14ac:dyDescent="0.2">
      <c r="A273" s="89"/>
      <c r="B273" s="89"/>
      <c r="C273" s="89"/>
      <c r="D273" s="91">
        <f t="shared" si="65"/>
        <v>0</v>
      </c>
      <c r="E273" s="91">
        <f t="shared" si="66"/>
        <v>0</v>
      </c>
      <c r="F273" s="33">
        <f t="shared" si="67"/>
        <v>0</v>
      </c>
      <c r="G273" s="33">
        <f t="shared" si="68"/>
        <v>0</v>
      </c>
      <c r="H273" s="33">
        <f t="shared" si="69"/>
        <v>0</v>
      </c>
      <c r="I273" s="33">
        <f t="shared" si="70"/>
        <v>0</v>
      </c>
      <c r="J273" s="33">
        <f t="shared" si="71"/>
        <v>0</v>
      </c>
      <c r="K273" s="33">
        <f t="shared" si="72"/>
        <v>0</v>
      </c>
      <c r="L273" s="33">
        <f t="shared" si="73"/>
        <v>0</v>
      </c>
      <c r="M273" s="33">
        <f t="shared" ca="1" si="74"/>
        <v>-0.1722936634205374</v>
      </c>
      <c r="N273" s="33">
        <f t="shared" ca="1" si="75"/>
        <v>0</v>
      </c>
      <c r="O273" s="92">
        <f t="shared" ca="1" si="76"/>
        <v>0</v>
      </c>
      <c r="P273" s="33">
        <f t="shared" ca="1" si="77"/>
        <v>0</v>
      </c>
      <c r="Q273" s="33">
        <f t="shared" ca="1" si="78"/>
        <v>0</v>
      </c>
      <c r="R273" s="20">
        <f t="shared" ca="1" si="79"/>
        <v>0.1722936634205374</v>
      </c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</row>
    <row r="274" spans="1:35" x14ac:dyDescent="0.2">
      <c r="A274" s="89"/>
      <c r="B274" s="89"/>
      <c r="C274" s="89"/>
      <c r="D274" s="91">
        <f t="shared" si="65"/>
        <v>0</v>
      </c>
      <c r="E274" s="91">
        <f t="shared" si="66"/>
        <v>0</v>
      </c>
      <c r="F274" s="33">
        <f t="shared" si="67"/>
        <v>0</v>
      </c>
      <c r="G274" s="33">
        <f t="shared" si="68"/>
        <v>0</v>
      </c>
      <c r="H274" s="33">
        <f t="shared" si="69"/>
        <v>0</v>
      </c>
      <c r="I274" s="33">
        <f t="shared" si="70"/>
        <v>0</v>
      </c>
      <c r="J274" s="33">
        <f t="shared" si="71"/>
        <v>0</v>
      </c>
      <c r="K274" s="33">
        <f t="shared" si="72"/>
        <v>0</v>
      </c>
      <c r="L274" s="33">
        <f t="shared" si="73"/>
        <v>0</v>
      </c>
      <c r="M274" s="33">
        <f t="shared" ca="1" si="74"/>
        <v>-0.1722936634205374</v>
      </c>
      <c r="N274" s="33">
        <f t="shared" ca="1" si="75"/>
        <v>0</v>
      </c>
      <c r="O274" s="92">
        <f t="shared" ca="1" si="76"/>
        <v>0</v>
      </c>
      <c r="P274" s="33">
        <f t="shared" ca="1" si="77"/>
        <v>0</v>
      </c>
      <c r="Q274" s="33">
        <f t="shared" ca="1" si="78"/>
        <v>0</v>
      </c>
      <c r="R274" s="20">
        <f t="shared" ca="1" si="79"/>
        <v>0.1722936634205374</v>
      </c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</row>
    <row r="275" spans="1:35" x14ac:dyDescent="0.2">
      <c r="A275" s="89"/>
      <c r="B275" s="89"/>
      <c r="C275" s="89"/>
      <c r="D275" s="91">
        <f t="shared" si="65"/>
        <v>0</v>
      </c>
      <c r="E275" s="91">
        <f t="shared" si="66"/>
        <v>0</v>
      </c>
      <c r="F275" s="33">
        <f t="shared" si="67"/>
        <v>0</v>
      </c>
      <c r="G275" s="33">
        <f t="shared" si="68"/>
        <v>0</v>
      </c>
      <c r="H275" s="33">
        <f t="shared" si="69"/>
        <v>0</v>
      </c>
      <c r="I275" s="33">
        <f t="shared" si="70"/>
        <v>0</v>
      </c>
      <c r="J275" s="33">
        <f t="shared" si="71"/>
        <v>0</v>
      </c>
      <c r="K275" s="33">
        <f t="shared" si="72"/>
        <v>0</v>
      </c>
      <c r="L275" s="33">
        <f t="shared" si="73"/>
        <v>0</v>
      </c>
      <c r="M275" s="33">
        <f t="shared" ca="1" si="74"/>
        <v>-0.1722936634205374</v>
      </c>
      <c r="N275" s="33">
        <f t="shared" ca="1" si="75"/>
        <v>0</v>
      </c>
      <c r="O275" s="92">
        <f t="shared" ca="1" si="76"/>
        <v>0</v>
      </c>
      <c r="P275" s="33">
        <f t="shared" ca="1" si="77"/>
        <v>0</v>
      </c>
      <c r="Q275" s="33">
        <f t="shared" ca="1" si="78"/>
        <v>0</v>
      </c>
      <c r="R275" s="20">
        <f t="shared" ca="1" si="79"/>
        <v>0.1722936634205374</v>
      </c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</row>
    <row r="276" spans="1:35" x14ac:dyDescent="0.2">
      <c r="A276" s="89"/>
      <c r="B276" s="89"/>
      <c r="C276" s="89"/>
      <c r="D276" s="91">
        <f t="shared" si="65"/>
        <v>0</v>
      </c>
      <c r="E276" s="91">
        <f t="shared" si="66"/>
        <v>0</v>
      </c>
      <c r="F276" s="33">
        <f t="shared" si="67"/>
        <v>0</v>
      </c>
      <c r="G276" s="33">
        <f t="shared" si="68"/>
        <v>0</v>
      </c>
      <c r="H276" s="33">
        <f t="shared" si="69"/>
        <v>0</v>
      </c>
      <c r="I276" s="33">
        <f t="shared" si="70"/>
        <v>0</v>
      </c>
      <c r="J276" s="33">
        <f t="shared" si="71"/>
        <v>0</v>
      </c>
      <c r="K276" s="33">
        <f t="shared" si="72"/>
        <v>0</v>
      </c>
      <c r="L276" s="33">
        <f t="shared" si="73"/>
        <v>0</v>
      </c>
      <c r="M276" s="33">
        <f t="shared" ca="1" si="74"/>
        <v>-0.1722936634205374</v>
      </c>
      <c r="N276" s="33">
        <f t="shared" ca="1" si="75"/>
        <v>0</v>
      </c>
      <c r="O276" s="92">
        <f t="shared" ca="1" si="76"/>
        <v>0</v>
      </c>
      <c r="P276" s="33">
        <f t="shared" ca="1" si="77"/>
        <v>0</v>
      </c>
      <c r="Q276" s="33">
        <f t="shared" ca="1" si="78"/>
        <v>0</v>
      </c>
      <c r="R276" s="20">
        <f t="shared" ca="1" si="79"/>
        <v>0.1722936634205374</v>
      </c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</row>
    <row r="277" spans="1:35" x14ac:dyDescent="0.2">
      <c r="A277" s="89"/>
      <c r="B277" s="89"/>
      <c r="C277" s="89"/>
      <c r="D277" s="91">
        <f t="shared" si="65"/>
        <v>0</v>
      </c>
      <c r="E277" s="91">
        <f t="shared" si="66"/>
        <v>0</v>
      </c>
      <c r="F277" s="33">
        <f t="shared" si="67"/>
        <v>0</v>
      </c>
      <c r="G277" s="33">
        <f t="shared" si="68"/>
        <v>0</v>
      </c>
      <c r="H277" s="33">
        <f t="shared" si="69"/>
        <v>0</v>
      </c>
      <c r="I277" s="33">
        <f t="shared" si="70"/>
        <v>0</v>
      </c>
      <c r="J277" s="33">
        <f t="shared" si="71"/>
        <v>0</v>
      </c>
      <c r="K277" s="33">
        <f t="shared" si="72"/>
        <v>0</v>
      </c>
      <c r="L277" s="33">
        <f t="shared" si="73"/>
        <v>0</v>
      </c>
      <c r="M277" s="33">
        <f t="shared" ca="1" si="74"/>
        <v>-0.1722936634205374</v>
      </c>
      <c r="N277" s="33">
        <f t="shared" ca="1" si="75"/>
        <v>0</v>
      </c>
      <c r="O277" s="92">
        <f t="shared" ca="1" si="76"/>
        <v>0</v>
      </c>
      <c r="P277" s="33">
        <f t="shared" ca="1" si="77"/>
        <v>0</v>
      </c>
      <c r="Q277" s="33">
        <f t="shared" ca="1" si="78"/>
        <v>0</v>
      </c>
      <c r="R277" s="20">
        <f t="shared" ca="1" si="79"/>
        <v>0.1722936634205374</v>
      </c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</row>
    <row r="278" spans="1:35" x14ac:dyDescent="0.2">
      <c r="A278" s="89"/>
      <c r="B278" s="89"/>
      <c r="C278" s="89"/>
      <c r="D278" s="91">
        <f t="shared" si="65"/>
        <v>0</v>
      </c>
      <c r="E278" s="91">
        <f t="shared" si="66"/>
        <v>0</v>
      </c>
      <c r="F278" s="33">
        <f t="shared" si="67"/>
        <v>0</v>
      </c>
      <c r="G278" s="33">
        <f t="shared" si="68"/>
        <v>0</v>
      </c>
      <c r="H278" s="33">
        <f t="shared" si="69"/>
        <v>0</v>
      </c>
      <c r="I278" s="33">
        <f t="shared" si="70"/>
        <v>0</v>
      </c>
      <c r="J278" s="33">
        <f t="shared" si="71"/>
        <v>0</v>
      </c>
      <c r="K278" s="33">
        <f t="shared" si="72"/>
        <v>0</v>
      </c>
      <c r="L278" s="33">
        <f t="shared" si="73"/>
        <v>0</v>
      </c>
      <c r="M278" s="33">
        <f t="shared" ca="1" si="74"/>
        <v>-0.1722936634205374</v>
      </c>
      <c r="N278" s="33">
        <f t="shared" ca="1" si="75"/>
        <v>0</v>
      </c>
      <c r="O278" s="92">
        <f t="shared" ca="1" si="76"/>
        <v>0</v>
      </c>
      <c r="P278" s="33">
        <f t="shared" ca="1" si="77"/>
        <v>0</v>
      </c>
      <c r="Q278" s="33">
        <f t="shared" ca="1" si="78"/>
        <v>0</v>
      </c>
      <c r="R278" s="20">
        <f t="shared" ca="1" si="79"/>
        <v>0.1722936634205374</v>
      </c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</row>
    <row r="279" spans="1:35" x14ac:dyDescent="0.2">
      <c r="A279" s="89"/>
      <c r="B279" s="89"/>
      <c r="C279" s="89"/>
      <c r="D279" s="91">
        <f t="shared" si="65"/>
        <v>0</v>
      </c>
      <c r="E279" s="91">
        <f t="shared" si="66"/>
        <v>0</v>
      </c>
      <c r="F279" s="33">
        <f t="shared" si="67"/>
        <v>0</v>
      </c>
      <c r="G279" s="33">
        <f t="shared" si="68"/>
        <v>0</v>
      </c>
      <c r="H279" s="33">
        <f t="shared" si="69"/>
        <v>0</v>
      </c>
      <c r="I279" s="33">
        <f t="shared" si="70"/>
        <v>0</v>
      </c>
      <c r="J279" s="33">
        <f t="shared" si="71"/>
        <v>0</v>
      </c>
      <c r="K279" s="33">
        <f t="shared" si="72"/>
        <v>0</v>
      </c>
      <c r="L279" s="33">
        <f t="shared" si="73"/>
        <v>0</v>
      </c>
      <c r="M279" s="33">
        <f t="shared" ca="1" si="74"/>
        <v>-0.1722936634205374</v>
      </c>
      <c r="N279" s="33">
        <f t="shared" ca="1" si="75"/>
        <v>0</v>
      </c>
      <c r="O279" s="92">
        <f t="shared" ca="1" si="76"/>
        <v>0</v>
      </c>
      <c r="P279" s="33">
        <f t="shared" ca="1" si="77"/>
        <v>0</v>
      </c>
      <c r="Q279" s="33">
        <f t="shared" ca="1" si="78"/>
        <v>0</v>
      </c>
      <c r="R279" s="20">
        <f t="shared" ca="1" si="79"/>
        <v>0.1722936634205374</v>
      </c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</row>
    <row r="280" spans="1:35" x14ac:dyDescent="0.2">
      <c r="A280" s="89"/>
      <c r="B280" s="89"/>
      <c r="C280" s="89"/>
      <c r="D280" s="91">
        <f t="shared" si="65"/>
        <v>0</v>
      </c>
      <c r="E280" s="91">
        <f t="shared" si="66"/>
        <v>0</v>
      </c>
      <c r="F280" s="33">
        <f t="shared" si="67"/>
        <v>0</v>
      </c>
      <c r="G280" s="33">
        <f t="shared" si="68"/>
        <v>0</v>
      </c>
      <c r="H280" s="33">
        <f t="shared" si="69"/>
        <v>0</v>
      </c>
      <c r="I280" s="33">
        <f t="shared" si="70"/>
        <v>0</v>
      </c>
      <c r="J280" s="33">
        <f t="shared" si="71"/>
        <v>0</v>
      </c>
      <c r="K280" s="33">
        <f t="shared" si="72"/>
        <v>0</v>
      </c>
      <c r="L280" s="33">
        <f t="shared" si="73"/>
        <v>0</v>
      </c>
      <c r="M280" s="33">
        <f t="shared" ca="1" si="74"/>
        <v>-0.1722936634205374</v>
      </c>
      <c r="N280" s="33">
        <f t="shared" ca="1" si="75"/>
        <v>0</v>
      </c>
      <c r="O280" s="92">
        <f t="shared" ca="1" si="76"/>
        <v>0</v>
      </c>
      <c r="P280" s="33">
        <f t="shared" ca="1" si="77"/>
        <v>0</v>
      </c>
      <c r="Q280" s="33">
        <f t="shared" ca="1" si="78"/>
        <v>0</v>
      </c>
      <c r="R280" s="20">
        <f t="shared" ca="1" si="79"/>
        <v>0.1722936634205374</v>
      </c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</row>
    <row r="281" spans="1:35" x14ac:dyDescent="0.2">
      <c r="A281" s="89"/>
      <c r="B281" s="89"/>
      <c r="C281" s="89"/>
      <c r="D281" s="91">
        <f t="shared" si="65"/>
        <v>0</v>
      </c>
      <c r="E281" s="91">
        <f t="shared" si="66"/>
        <v>0</v>
      </c>
      <c r="F281" s="33">
        <f t="shared" si="67"/>
        <v>0</v>
      </c>
      <c r="G281" s="33">
        <f t="shared" si="68"/>
        <v>0</v>
      </c>
      <c r="H281" s="33">
        <f t="shared" si="69"/>
        <v>0</v>
      </c>
      <c r="I281" s="33">
        <f t="shared" si="70"/>
        <v>0</v>
      </c>
      <c r="J281" s="33">
        <f t="shared" si="71"/>
        <v>0</v>
      </c>
      <c r="K281" s="33">
        <f t="shared" si="72"/>
        <v>0</v>
      </c>
      <c r="L281" s="33">
        <f t="shared" si="73"/>
        <v>0</v>
      </c>
      <c r="M281" s="33">
        <f t="shared" ca="1" si="74"/>
        <v>-0.1722936634205374</v>
      </c>
      <c r="N281" s="33">
        <f t="shared" ca="1" si="75"/>
        <v>0</v>
      </c>
      <c r="O281" s="92">
        <f t="shared" ca="1" si="76"/>
        <v>0</v>
      </c>
      <c r="P281" s="33">
        <f t="shared" ca="1" si="77"/>
        <v>0</v>
      </c>
      <c r="Q281" s="33">
        <f t="shared" ca="1" si="78"/>
        <v>0</v>
      </c>
      <c r="R281" s="20">
        <f t="shared" ca="1" si="79"/>
        <v>0.1722936634205374</v>
      </c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</row>
    <row r="282" spans="1:35" x14ac:dyDescent="0.2">
      <c r="A282" s="89"/>
      <c r="B282" s="89"/>
      <c r="C282" s="89"/>
      <c r="D282" s="91">
        <f t="shared" si="65"/>
        <v>0</v>
      </c>
      <c r="E282" s="91">
        <f t="shared" si="66"/>
        <v>0</v>
      </c>
      <c r="F282" s="33">
        <f t="shared" si="67"/>
        <v>0</v>
      </c>
      <c r="G282" s="33">
        <f t="shared" si="68"/>
        <v>0</v>
      </c>
      <c r="H282" s="33">
        <f t="shared" si="69"/>
        <v>0</v>
      </c>
      <c r="I282" s="33">
        <f t="shared" si="70"/>
        <v>0</v>
      </c>
      <c r="J282" s="33">
        <f t="shared" si="71"/>
        <v>0</v>
      </c>
      <c r="K282" s="33">
        <f t="shared" si="72"/>
        <v>0</v>
      </c>
      <c r="L282" s="33">
        <f t="shared" si="73"/>
        <v>0</v>
      </c>
      <c r="M282" s="33">
        <f t="shared" ca="1" si="74"/>
        <v>-0.1722936634205374</v>
      </c>
      <c r="N282" s="33">
        <f t="shared" ca="1" si="75"/>
        <v>0</v>
      </c>
      <c r="O282" s="92">
        <f t="shared" ca="1" si="76"/>
        <v>0</v>
      </c>
      <c r="P282" s="33">
        <f t="shared" ca="1" si="77"/>
        <v>0</v>
      </c>
      <c r="Q282" s="33">
        <f t="shared" ca="1" si="78"/>
        <v>0</v>
      </c>
      <c r="R282" s="20">
        <f t="shared" ca="1" si="79"/>
        <v>0.1722936634205374</v>
      </c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</row>
    <row r="283" spans="1:35" x14ac:dyDescent="0.2">
      <c r="A283" s="89"/>
      <c r="B283" s="89"/>
      <c r="C283" s="89"/>
      <c r="D283" s="91">
        <f t="shared" si="65"/>
        <v>0</v>
      </c>
      <c r="E283" s="91">
        <f t="shared" si="66"/>
        <v>0</v>
      </c>
      <c r="F283" s="33">
        <f t="shared" si="67"/>
        <v>0</v>
      </c>
      <c r="G283" s="33">
        <f t="shared" si="68"/>
        <v>0</v>
      </c>
      <c r="H283" s="33">
        <f t="shared" si="69"/>
        <v>0</v>
      </c>
      <c r="I283" s="33">
        <f t="shared" si="70"/>
        <v>0</v>
      </c>
      <c r="J283" s="33">
        <f t="shared" si="71"/>
        <v>0</v>
      </c>
      <c r="K283" s="33">
        <f t="shared" si="72"/>
        <v>0</v>
      </c>
      <c r="L283" s="33">
        <f t="shared" si="73"/>
        <v>0</v>
      </c>
      <c r="M283" s="33">
        <f t="shared" ca="1" si="74"/>
        <v>-0.1722936634205374</v>
      </c>
      <c r="N283" s="33">
        <f t="shared" ca="1" si="75"/>
        <v>0</v>
      </c>
      <c r="O283" s="92">
        <f t="shared" ca="1" si="76"/>
        <v>0</v>
      </c>
      <c r="P283" s="33">
        <f t="shared" ca="1" si="77"/>
        <v>0</v>
      </c>
      <c r="Q283" s="33">
        <f t="shared" ca="1" si="78"/>
        <v>0</v>
      </c>
      <c r="R283" s="20">
        <f t="shared" ca="1" si="79"/>
        <v>0.1722936634205374</v>
      </c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</row>
    <row r="284" spans="1:35" x14ac:dyDescent="0.2">
      <c r="A284" s="89"/>
      <c r="B284" s="89"/>
      <c r="C284" s="89"/>
      <c r="D284" s="91">
        <f t="shared" si="65"/>
        <v>0</v>
      </c>
      <c r="E284" s="91">
        <f t="shared" si="66"/>
        <v>0</v>
      </c>
      <c r="F284" s="33">
        <f t="shared" si="67"/>
        <v>0</v>
      </c>
      <c r="G284" s="33">
        <f t="shared" si="68"/>
        <v>0</v>
      </c>
      <c r="H284" s="33">
        <f t="shared" si="69"/>
        <v>0</v>
      </c>
      <c r="I284" s="33">
        <f t="shared" si="70"/>
        <v>0</v>
      </c>
      <c r="J284" s="33">
        <f t="shared" si="71"/>
        <v>0</v>
      </c>
      <c r="K284" s="33">
        <f t="shared" si="72"/>
        <v>0</v>
      </c>
      <c r="L284" s="33">
        <f t="shared" si="73"/>
        <v>0</v>
      </c>
      <c r="M284" s="33">
        <f t="shared" ca="1" si="74"/>
        <v>-0.1722936634205374</v>
      </c>
      <c r="N284" s="33">
        <f t="shared" ca="1" si="75"/>
        <v>0</v>
      </c>
      <c r="O284" s="92">
        <f t="shared" ca="1" si="76"/>
        <v>0</v>
      </c>
      <c r="P284" s="33">
        <f t="shared" ca="1" si="77"/>
        <v>0</v>
      </c>
      <c r="Q284" s="33">
        <f t="shared" ca="1" si="78"/>
        <v>0</v>
      </c>
      <c r="R284" s="20">
        <f t="shared" ca="1" si="79"/>
        <v>0.1722936634205374</v>
      </c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</row>
    <row r="285" spans="1:35" x14ac:dyDescent="0.2">
      <c r="A285" s="89"/>
      <c r="B285" s="89"/>
      <c r="C285" s="89"/>
      <c r="D285" s="91">
        <f t="shared" si="65"/>
        <v>0</v>
      </c>
      <c r="E285" s="91">
        <f t="shared" si="66"/>
        <v>0</v>
      </c>
      <c r="F285" s="33">
        <f t="shared" si="67"/>
        <v>0</v>
      </c>
      <c r="G285" s="33">
        <f t="shared" si="68"/>
        <v>0</v>
      </c>
      <c r="H285" s="33">
        <f t="shared" si="69"/>
        <v>0</v>
      </c>
      <c r="I285" s="33">
        <f t="shared" si="70"/>
        <v>0</v>
      </c>
      <c r="J285" s="33">
        <f t="shared" si="71"/>
        <v>0</v>
      </c>
      <c r="K285" s="33">
        <f t="shared" si="72"/>
        <v>0</v>
      </c>
      <c r="L285" s="33">
        <f t="shared" si="73"/>
        <v>0</v>
      </c>
      <c r="M285" s="33">
        <f t="shared" ca="1" si="74"/>
        <v>-0.1722936634205374</v>
      </c>
      <c r="N285" s="33">
        <f t="shared" ca="1" si="75"/>
        <v>0</v>
      </c>
      <c r="O285" s="92">
        <f t="shared" ca="1" si="76"/>
        <v>0</v>
      </c>
      <c r="P285" s="33">
        <f t="shared" ca="1" si="77"/>
        <v>0</v>
      </c>
      <c r="Q285" s="33">
        <f t="shared" ca="1" si="78"/>
        <v>0</v>
      </c>
      <c r="R285" s="20">
        <f t="shared" ca="1" si="79"/>
        <v>0.1722936634205374</v>
      </c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</row>
    <row r="286" spans="1:35" x14ac:dyDescent="0.2">
      <c r="A286" s="89"/>
      <c r="B286" s="89"/>
      <c r="C286" s="89"/>
      <c r="D286" s="91">
        <f t="shared" si="65"/>
        <v>0</v>
      </c>
      <c r="E286" s="91">
        <f t="shared" si="66"/>
        <v>0</v>
      </c>
      <c r="F286" s="33">
        <f t="shared" si="67"/>
        <v>0</v>
      </c>
      <c r="G286" s="33">
        <f t="shared" si="68"/>
        <v>0</v>
      </c>
      <c r="H286" s="33">
        <f t="shared" si="69"/>
        <v>0</v>
      </c>
      <c r="I286" s="33">
        <f t="shared" si="70"/>
        <v>0</v>
      </c>
      <c r="J286" s="33">
        <f t="shared" si="71"/>
        <v>0</v>
      </c>
      <c r="K286" s="33">
        <f t="shared" si="72"/>
        <v>0</v>
      </c>
      <c r="L286" s="33">
        <f t="shared" si="73"/>
        <v>0</v>
      </c>
      <c r="M286" s="33">
        <f t="shared" ca="1" si="74"/>
        <v>-0.1722936634205374</v>
      </c>
      <c r="N286" s="33">
        <f t="shared" ca="1" si="75"/>
        <v>0</v>
      </c>
      <c r="O286" s="92">
        <f t="shared" ca="1" si="76"/>
        <v>0</v>
      </c>
      <c r="P286" s="33">
        <f t="shared" ca="1" si="77"/>
        <v>0</v>
      </c>
      <c r="Q286" s="33">
        <f t="shared" ca="1" si="78"/>
        <v>0</v>
      </c>
      <c r="R286" s="20">
        <f t="shared" ca="1" si="79"/>
        <v>0.1722936634205374</v>
      </c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</row>
    <row r="287" spans="1:35" x14ac:dyDescent="0.2">
      <c r="A287" s="89"/>
      <c r="B287" s="89"/>
      <c r="C287" s="89"/>
      <c r="D287" s="91">
        <f t="shared" si="65"/>
        <v>0</v>
      </c>
      <c r="E287" s="91">
        <f t="shared" si="66"/>
        <v>0</v>
      </c>
      <c r="F287" s="33">
        <f t="shared" si="67"/>
        <v>0</v>
      </c>
      <c r="G287" s="33">
        <f t="shared" si="68"/>
        <v>0</v>
      </c>
      <c r="H287" s="33">
        <f t="shared" si="69"/>
        <v>0</v>
      </c>
      <c r="I287" s="33">
        <f t="shared" si="70"/>
        <v>0</v>
      </c>
      <c r="J287" s="33">
        <f t="shared" si="71"/>
        <v>0</v>
      </c>
      <c r="K287" s="33">
        <f t="shared" si="72"/>
        <v>0</v>
      </c>
      <c r="L287" s="33">
        <f t="shared" si="73"/>
        <v>0</v>
      </c>
      <c r="M287" s="33">
        <f t="shared" ca="1" si="74"/>
        <v>-0.1722936634205374</v>
      </c>
      <c r="N287" s="33">
        <f t="shared" ca="1" si="75"/>
        <v>0</v>
      </c>
      <c r="O287" s="92">
        <f t="shared" ca="1" si="76"/>
        <v>0</v>
      </c>
      <c r="P287" s="33">
        <f t="shared" ca="1" si="77"/>
        <v>0</v>
      </c>
      <c r="Q287" s="33">
        <f t="shared" ca="1" si="78"/>
        <v>0</v>
      </c>
      <c r="R287" s="20">
        <f t="shared" ca="1" si="79"/>
        <v>0.1722936634205374</v>
      </c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</row>
    <row r="288" spans="1:35" x14ac:dyDescent="0.2">
      <c r="A288" s="89"/>
      <c r="B288" s="89"/>
      <c r="C288" s="89"/>
      <c r="D288" s="91">
        <f t="shared" si="65"/>
        <v>0</v>
      </c>
      <c r="E288" s="91">
        <f t="shared" si="66"/>
        <v>0</v>
      </c>
      <c r="F288" s="33">
        <f t="shared" si="67"/>
        <v>0</v>
      </c>
      <c r="G288" s="33">
        <f t="shared" si="68"/>
        <v>0</v>
      </c>
      <c r="H288" s="33">
        <f t="shared" si="69"/>
        <v>0</v>
      </c>
      <c r="I288" s="33">
        <f t="shared" si="70"/>
        <v>0</v>
      </c>
      <c r="J288" s="33">
        <f t="shared" si="71"/>
        <v>0</v>
      </c>
      <c r="K288" s="33">
        <f t="shared" si="72"/>
        <v>0</v>
      </c>
      <c r="L288" s="33">
        <f t="shared" si="73"/>
        <v>0</v>
      </c>
      <c r="M288" s="33">
        <f t="shared" ca="1" si="74"/>
        <v>-0.1722936634205374</v>
      </c>
      <c r="N288" s="33">
        <f t="shared" ca="1" si="75"/>
        <v>0</v>
      </c>
      <c r="O288" s="92">
        <f t="shared" ca="1" si="76"/>
        <v>0</v>
      </c>
      <c r="P288" s="33">
        <f t="shared" ca="1" si="77"/>
        <v>0</v>
      </c>
      <c r="Q288" s="33">
        <f t="shared" ca="1" si="78"/>
        <v>0</v>
      </c>
      <c r="R288" s="20">
        <f t="shared" ca="1" si="79"/>
        <v>0.1722936634205374</v>
      </c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</row>
    <row r="289" spans="1:35" x14ac:dyDescent="0.2">
      <c r="A289" s="89"/>
      <c r="B289" s="89"/>
      <c r="C289" s="89"/>
      <c r="D289" s="91">
        <f t="shared" si="65"/>
        <v>0</v>
      </c>
      <c r="E289" s="91">
        <f t="shared" si="66"/>
        <v>0</v>
      </c>
      <c r="F289" s="33">
        <f t="shared" si="67"/>
        <v>0</v>
      </c>
      <c r="G289" s="33">
        <f t="shared" si="68"/>
        <v>0</v>
      </c>
      <c r="H289" s="33">
        <f t="shared" si="69"/>
        <v>0</v>
      </c>
      <c r="I289" s="33">
        <f t="shared" si="70"/>
        <v>0</v>
      </c>
      <c r="J289" s="33">
        <f t="shared" si="71"/>
        <v>0</v>
      </c>
      <c r="K289" s="33">
        <f t="shared" si="72"/>
        <v>0</v>
      </c>
      <c r="L289" s="33">
        <f t="shared" si="73"/>
        <v>0</v>
      </c>
      <c r="M289" s="33">
        <f t="shared" ca="1" si="74"/>
        <v>-0.1722936634205374</v>
      </c>
      <c r="N289" s="33">
        <f t="shared" ca="1" si="75"/>
        <v>0</v>
      </c>
      <c r="O289" s="92">
        <f t="shared" ca="1" si="76"/>
        <v>0</v>
      </c>
      <c r="P289" s="33">
        <f t="shared" ca="1" si="77"/>
        <v>0</v>
      </c>
      <c r="Q289" s="33">
        <f t="shared" ca="1" si="78"/>
        <v>0</v>
      </c>
      <c r="R289" s="20">
        <f t="shared" ca="1" si="79"/>
        <v>0.1722936634205374</v>
      </c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</row>
    <row r="290" spans="1:35" x14ac:dyDescent="0.2">
      <c r="A290" s="89"/>
      <c r="B290" s="89"/>
      <c r="C290" s="89"/>
      <c r="D290" s="91">
        <f t="shared" si="65"/>
        <v>0</v>
      </c>
      <c r="E290" s="91">
        <f t="shared" si="66"/>
        <v>0</v>
      </c>
      <c r="F290" s="33">
        <f t="shared" si="67"/>
        <v>0</v>
      </c>
      <c r="G290" s="33">
        <f t="shared" si="68"/>
        <v>0</v>
      </c>
      <c r="H290" s="33">
        <f t="shared" si="69"/>
        <v>0</v>
      </c>
      <c r="I290" s="33">
        <f t="shared" si="70"/>
        <v>0</v>
      </c>
      <c r="J290" s="33">
        <f t="shared" si="71"/>
        <v>0</v>
      </c>
      <c r="K290" s="33">
        <f t="shared" si="72"/>
        <v>0</v>
      </c>
      <c r="L290" s="33">
        <f t="shared" si="73"/>
        <v>0</v>
      </c>
      <c r="M290" s="33">
        <f t="shared" ca="1" si="74"/>
        <v>-0.1722936634205374</v>
      </c>
      <c r="N290" s="33">
        <f t="shared" ca="1" si="75"/>
        <v>0</v>
      </c>
      <c r="O290" s="92">
        <f t="shared" ca="1" si="76"/>
        <v>0</v>
      </c>
      <c r="P290" s="33">
        <f t="shared" ca="1" si="77"/>
        <v>0</v>
      </c>
      <c r="Q290" s="33">
        <f t="shared" ca="1" si="78"/>
        <v>0</v>
      </c>
      <c r="R290" s="20">
        <f t="shared" ca="1" si="79"/>
        <v>0.1722936634205374</v>
      </c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</row>
    <row r="291" spans="1:35" x14ac:dyDescent="0.2">
      <c r="A291" s="89"/>
      <c r="B291" s="89"/>
      <c r="C291" s="89"/>
      <c r="D291" s="91">
        <f t="shared" si="65"/>
        <v>0</v>
      </c>
      <c r="E291" s="91">
        <f t="shared" si="66"/>
        <v>0</v>
      </c>
      <c r="F291" s="33">
        <f t="shared" si="67"/>
        <v>0</v>
      </c>
      <c r="G291" s="33">
        <f t="shared" si="68"/>
        <v>0</v>
      </c>
      <c r="H291" s="33">
        <f t="shared" si="69"/>
        <v>0</v>
      </c>
      <c r="I291" s="33">
        <f t="shared" si="70"/>
        <v>0</v>
      </c>
      <c r="J291" s="33">
        <f t="shared" si="71"/>
        <v>0</v>
      </c>
      <c r="K291" s="33">
        <f t="shared" si="72"/>
        <v>0</v>
      </c>
      <c r="L291" s="33">
        <f t="shared" si="73"/>
        <v>0</v>
      </c>
      <c r="M291" s="33">
        <f t="shared" ca="1" si="74"/>
        <v>-0.1722936634205374</v>
      </c>
      <c r="N291" s="33">
        <f t="shared" ca="1" si="75"/>
        <v>0</v>
      </c>
      <c r="O291" s="92">
        <f t="shared" ca="1" si="76"/>
        <v>0</v>
      </c>
      <c r="P291" s="33">
        <f t="shared" ca="1" si="77"/>
        <v>0</v>
      </c>
      <c r="Q291" s="33">
        <f t="shared" ca="1" si="78"/>
        <v>0</v>
      </c>
      <c r="R291" s="20">
        <f t="shared" ca="1" si="79"/>
        <v>0.1722936634205374</v>
      </c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</row>
    <row r="292" spans="1:35" x14ac:dyDescent="0.2">
      <c r="A292" s="89"/>
      <c r="B292" s="89"/>
      <c r="C292" s="89"/>
      <c r="D292" s="91">
        <f t="shared" si="65"/>
        <v>0</v>
      </c>
      <c r="E292" s="91">
        <f t="shared" si="66"/>
        <v>0</v>
      </c>
      <c r="F292" s="33">
        <f t="shared" si="67"/>
        <v>0</v>
      </c>
      <c r="G292" s="33">
        <f t="shared" si="68"/>
        <v>0</v>
      </c>
      <c r="H292" s="33">
        <f t="shared" si="69"/>
        <v>0</v>
      </c>
      <c r="I292" s="33">
        <f t="shared" si="70"/>
        <v>0</v>
      </c>
      <c r="J292" s="33">
        <f t="shared" si="71"/>
        <v>0</v>
      </c>
      <c r="K292" s="33">
        <f t="shared" si="72"/>
        <v>0</v>
      </c>
      <c r="L292" s="33">
        <f t="shared" si="73"/>
        <v>0</v>
      </c>
      <c r="M292" s="33">
        <f t="shared" ca="1" si="74"/>
        <v>-0.1722936634205374</v>
      </c>
      <c r="N292" s="33">
        <f t="shared" ca="1" si="75"/>
        <v>0</v>
      </c>
      <c r="O292" s="92">
        <f t="shared" ca="1" si="76"/>
        <v>0</v>
      </c>
      <c r="P292" s="33">
        <f t="shared" ca="1" si="77"/>
        <v>0</v>
      </c>
      <c r="Q292" s="33">
        <f t="shared" ca="1" si="78"/>
        <v>0</v>
      </c>
      <c r="R292" s="20">
        <f t="shared" ca="1" si="79"/>
        <v>0.1722936634205374</v>
      </c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</row>
    <row r="293" spans="1:35" x14ac:dyDescent="0.2">
      <c r="A293" s="89"/>
      <c r="B293" s="89"/>
      <c r="C293" s="89"/>
      <c r="D293" s="91">
        <f t="shared" si="65"/>
        <v>0</v>
      </c>
      <c r="E293" s="91">
        <f t="shared" si="66"/>
        <v>0</v>
      </c>
      <c r="F293" s="33">
        <f t="shared" si="67"/>
        <v>0</v>
      </c>
      <c r="G293" s="33">
        <f t="shared" si="68"/>
        <v>0</v>
      </c>
      <c r="H293" s="33">
        <f t="shared" si="69"/>
        <v>0</v>
      </c>
      <c r="I293" s="33">
        <f t="shared" si="70"/>
        <v>0</v>
      </c>
      <c r="J293" s="33">
        <f t="shared" si="71"/>
        <v>0</v>
      </c>
      <c r="K293" s="33">
        <f t="shared" si="72"/>
        <v>0</v>
      </c>
      <c r="L293" s="33">
        <f t="shared" si="73"/>
        <v>0</v>
      </c>
      <c r="M293" s="33">
        <f t="shared" ca="1" si="74"/>
        <v>-0.1722936634205374</v>
      </c>
      <c r="N293" s="33">
        <f t="shared" ca="1" si="75"/>
        <v>0</v>
      </c>
      <c r="O293" s="92">
        <f t="shared" ca="1" si="76"/>
        <v>0</v>
      </c>
      <c r="P293" s="33">
        <f t="shared" ca="1" si="77"/>
        <v>0</v>
      </c>
      <c r="Q293" s="33">
        <f t="shared" ca="1" si="78"/>
        <v>0</v>
      </c>
      <c r="R293" s="20">
        <f t="shared" ca="1" si="79"/>
        <v>0.1722936634205374</v>
      </c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</row>
    <row r="294" spans="1:35" x14ac:dyDescent="0.2">
      <c r="A294" s="89"/>
      <c r="B294" s="89"/>
      <c r="C294" s="89"/>
      <c r="D294" s="91">
        <f t="shared" si="65"/>
        <v>0</v>
      </c>
      <c r="E294" s="91">
        <f t="shared" si="66"/>
        <v>0</v>
      </c>
      <c r="F294" s="33">
        <f t="shared" si="67"/>
        <v>0</v>
      </c>
      <c r="G294" s="33">
        <f t="shared" si="68"/>
        <v>0</v>
      </c>
      <c r="H294" s="33">
        <f t="shared" si="69"/>
        <v>0</v>
      </c>
      <c r="I294" s="33">
        <f t="shared" si="70"/>
        <v>0</v>
      </c>
      <c r="J294" s="33">
        <f t="shared" si="71"/>
        <v>0</v>
      </c>
      <c r="K294" s="33">
        <f t="shared" si="72"/>
        <v>0</v>
      </c>
      <c r="L294" s="33">
        <f t="shared" si="73"/>
        <v>0</v>
      </c>
      <c r="M294" s="33">
        <f t="shared" ca="1" si="74"/>
        <v>-0.1722936634205374</v>
      </c>
      <c r="N294" s="33">
        <f t="shared" ca="1" si="75"/>
        <v>0</v>
      </c>
      <c r="O294" s="92">
        <f t="shared" ca="1" si="76"/>
        <v>0</v>
      </c>
      <c r="P294" s="33">
        <f t="shared" ca="1" si="77"/>
        <v>0</v>
      </c>
      <c r="Q294" s="33">
        <f t="shared" ca="1" si="78"/>
        <v>0</v>
      </c>
      <c r="R294" s="20">
        <f t="shared" ca="1" si="79"/>
        <v>0.1722936634205374</v>
      </c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</row>
    <row r="295" spans="1:35" x14ac:dyDescent="0.2">
      <c r="A295" s="89"/>
      <c r="B295" s="89"/>
      <c r="C295" s="89"/>
      <c r="D295" s="91">
        <f t="shared" si="65"/>
        <v>0</v>
      </c>
      <c r="E295" s="91">
        <f t="shared" si="66"/>
        <v>0</v>
      </c>
      <c r="F295" s="33">
        <f t="shared" si="67"/>
        <v>0</v>
      </c>
      <c r="G295" s="33">
        <f t="shared" si="68"/>
        <v>0</v>
      </c>
      <c r="H295" s="33">
        <f t="shared" si="69"/>
        <v>0</v>
      </c>
      <c r="I295" s="33">
        <f t="shared" si="70"/>
        <v>0</v>
      </c>
      <c r="J295" s="33">
        <f t="shared" si="71"/>
        <v>0</v>
      </c>
      <c r="K295" s="33">
        <f t="shared" si="72"/>
        <v>0</v>
      </c>
      <c r="L295" s="33">
        <f t="shared" si="73"/>
        <v>0</v>
      </c>
      <c r="M295" s="33">
        <f t="shared" ca="1" si="74"/>
        <v>-0.1722936634205374</v>
      </c>
      <c r="N295" s="33">
        <f t="shared" ca="1" si="75"/>
        <v>0</v>
      </c>
      <c r="O295" s="92">
        <f t="shared" ca="1" si="76"/>
        <v>0</v>
      </c>
      <c r="P295" s="33">
        <f t="shared" ca="1" si="77"/>
        <v>0</v>
      </c>
      <c r="Q295" s="33">
        <f t="shared" ca="1" si="78"/>
        <v>0</v>
      </c>
      <c r="R295" s="20">
        <f t="shared" ca="1" si="79"/>
        <v>0.1722936634205374</v>
      </c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</row>
    <row r="296" spans="1:35" x14ac:dyDescent="0.2">
      <c r="A296" s="89"/>
      <c r="B296" s="89"/>
      <c r="C296" s="89"/>
      <c r="D296" s="91">
        <f t="shared" si="65"/>
        <v>0</v>
      </c>
      <c r="E296" s="91">
        <f t="shared" si="66"/>
        <v>0</v>
      </c>
      <c r="F296" s="33">
        <f t="shared" si="67"/>
        <v>0</v>
      </c>
      <c r="G296" s="33">
        <f t="shared" si="68"/>
        <v>0</v>
      </c>
      <c r="H296" s="33">
        <f t="shared" si="69"/>
        <v>0</v>
      </c>
      <c r="I296" s="33">
        <f t="shared" si="70"/>
        <v>0</v>
      </c>
      <c r="J296" s="33">
        <f t="shared" si="71"/>
        <v>0</v>
      </c>
      <c r="K296" s="33">
        <f t="shared" si="72"/>
        <v>0</v>
      </c>
      <c r="L296" s="33">
        <f t="shared" si="73"/>
        <v>0</v>
      </c>
      <c r="M296" s="33">
        <f t="shared" ca="1" si="74"/>
        <v>-0.1722936634205374</v>
      </c>
      <c r="N296" s="33">
        <f t="shared" ca="1" si="75"/>
        <v>0</v>
      </c>
      <c r="O296" s="92">
        <f t="shared" ca="1" si="76"/>
        <v>0</v>
      </c>
      <c r="P296" s="33">
        <f t="shared" ca="1" si="77"/>
        <v>0</v>
      </c>
      <c r="Q296" s="33">
        <f t="shared" ca="1" si="78"/>
        <v>0</v>
      </c>
      <c r="R296" s="20">
        <f t="shared" ca="1" si="79"/>
        <v>0.1722936634205374</v>
      </c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</row>
    <row r="297" spans="1:35" x14ac:dyDescent="0.2">
      <c r="A297" s="89"/>
      <c r="B297" s="89"/>
      <c r="C297" s="89"/>
      <c r="D297" s="91">
        <f t="shared" si="65"/>
        <v>0</v>
      </c>
      <c r="E297" s="91">
        <f t="shared" si="66"/>
        <v>0</v>
      </c>
      <c r="F297" s="33">
        <f t="shared" si="67"/>
        <v>0</v>
      </c>
      <c r="G297" s="33">
        <f t="shared" si="68"/>
        <v>0</v>
      </c>
      <c r="H297" s="33">
        <f t="shared" si="69"/>
        <v>0</v>
      </c>
      <c r="I297" s="33">
        <f t="shared" si="70"/>
        <v>0</v>
      </c>
      <c r="J297" s="33">
        <f t="shared" si="71"/>
        <v>0</v>
      </c>
      <c r="K297" s="33">
        <f t="shared" si="72"/>
        <v>0</v>
      </c>
      <c r="L297" s="33">
        <f t="shared" si="73"/>
        <v>0</v>
      </c>
      <c r="M297" s="33">
        <f t="shared" ca="1" si="74"/>
        <v>-0.1722936634205374</v>
      </c>
      <c r="N297" s="33">
        <f t="shared" ca="1" si="75"/>
        <v>0</v>
      </c>
      <c r="O297" s="92">
        <f t="shared" ca="1" si="76"/>
        <v>0</v>
      </c>
      <c r="P297" s="33">
        <f t="shared" ca="1" si="77"/>
        <v>0</v>
      </c>
      <c r="Q297" s="33">
        <f t="shared" ca="1" si="78"/>
        <v>0</v>
      </c>
      <c r="R297" s="20">
        <f t="shared" ca="1" si="79"/>
        <v>0.1722936634205374</v>
      </c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</row>
    <row r="298" spans="1:35" x14ac:dyDescent="0.2">
      <c r="A298" s="89"/>
      <c r="B298" s="89"/>
      <c r="C298" s="89"/>
      <c r="D298" s="91">
        <f t="shared" si="65"/>
        <v>0</v>
      </c>
      <c r="E298" s="91">
        <f t="shared" si="66"/>
        <v>0</v>
      </c>
      <c r="F298" s="33">
        <f t="shared" si="67"/>
        <v>0</v>
      </c>
      <c r="G298" s="33">
        <f t="shared" si="68"/>
        <v>0</v>
      </c>
      <c r="H298" s="33">
        <f t="shared" si="69"/>
        <v>0</v>
      </c>
      <c r="I298" s="33">
        <f t="shared" si="70"/>
        <v>0</v>
      </c>
      <c r="J298" s="33">
        <f t="shared" si="71"/>
        <v>0</v>
      </c>
      <c r="K298" s="33">
        <f t="shared" si="72"/>
        <v>0</v>
      </c>
      <c r="L298" s="33">
        <f t="shared" si="73"/>
        <v>0</v>
      </c>
      <c r="M298" s="33">
        <f t="shared" ca="1" si="74"/>
        <v>-0.1722936634205374</v>
      </c>
      <c r="N298" s="33">
        <f t="shared" ca="1" si="75"/>
        <v>0</v>
      </c>
      <c r="O298" s="92">
        <f t="shared" ca="1" si="76"/>
        <v>0</v>
      </c>
      <c r="P298" s="33">
        <f t="shared" ca="1" si="77"/>
        <v>0</v>
      </c>
      <c r="Q298" s="33">
        <f t="shared" ca="1" si="78"/>
        <v>0</v>
      </c>
      <c r="R298" s="20">
        <f t="shared" ca="1" si="79"/>
        <v>0.1722936634205374</v>
      </c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</row>
    <row r="299" spans="1:35" x14ac:dyDescent="0.2">
      <c r="A299" s="89"/>
      <c r="B299" s="89"/>
      <c r="C299" s="89"/>
      <c r="D299" s="91">
        <f t="shared" si="65"/>
        <v>0</v>
      </c>
      <c r="E299" s="91">
        <f t="shared" si="66"/>
        <v>0</v>
      </c>
      <c r="F299" s="33">
        <f t="shared" si="67"/>
        <v>0</v>
      </c>
      <c r="G299" s="33">
        <f t="shared" si="68"/>
        <v>0</v>
      </c>
      <c r="H299" s="33">
        <f t="shared" si="69"/>
        <v>0</v>
      </c>
      <c r="I299" s="33">
        <f t="shared" si="70"/>
        <v>0</v>
      </c>
      <c r="J299" s="33">
        <f t="shared" si="71"/>
        <v>0</v>
      </c>
      <c r="K299" s="33">
        <f t="shared" si="72"/>
        <v>0</v>
      </c>
      <c r="L299" s="33">
        <f t="shared" si="73"/>
        <v>0</v>
      </c>
      <c r="M299" s="33">
        <f t="shared" ca="1" si="74"/>
        <v>-0.1722936634205374</v>
      </c>
      <c r="N299" s="33">
        <f t="shared" ca="1" si="75"/>
        <v>0</v>
      </c>
      <c r="O299" s="92">
        <f t="shared" ca="1" si="76"/>
        <v>0</v>
      </c>
      <c r="P299" s="33">
        <f t="shared" ca="1" si="77"/>
        <v>0</v>
      </c>
      <c r="Q299" s="33">
        <f t="shared" ca="1" si="78"/>
        <v>0</v>
      </c>
      <c r="R299" s="20">
        <f t="shared" ca="1" si="79"/>
        <v>0.1722936634205374</v>
      </c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</row>
    <row r="300" spans="1:35" x14ac:dyDescent="0.2">
      <c r="A300" s="89"/>
      <c r="B300" s="89"/>
      <c r="C300" s="89"/>
      <c r="D300" s="91">
        <f t="shared" si="65"/>
        <v>0</v>
      </c>
      <c r="E300" s="91">
        <f t="shared" si="66"/>
        <v>0</v>
      </c>
      <c r="F300" s="33">
        <f t="shared" si="67"/>
        <v>0</v>
      </c>
      <c r="G300" s="33">
        <f t="shared" si="68"/>
        <v>0</v>
      </c>
      <c r="H300" s="33">
        <f t="shared" si="69"/>
        <v>0</v>
      </c>
      <c r="I300" s="33">
        <f t="shared" si="70"/>
        <v>0</v>
      </c>
      <c r="J300" s="33">
        <f t="shared" si="71"/>
        <v>0</v>
      </c>
      <c r="K300" s="33">
        <f t="shared" si="72"/>
        <v>0</v>
      </c>
      <c r="L300" s="33">
        <f t="shared" si="73"/>
        <v>0</v>
      </c>
      <c r="M300" s="33">
        <f t="shared" ca="1" si="74"/>
        <v>-0.1722936634205374</v>
      </c>
      <c r="N300" s="33">
        <f t="shared" ca="1" si="75"/>
        <v>0</v>
      </c>
      <c r="O300" s="92">
        <f t="shared" ca="1" si="76"/>
        <v>0</v>
      </c>
      <c r="P300" s="33">
        <f t="shared" ca="1" si="77"/>
        <v>0</v>
      </c>
      <c r="Q300" s="33">
        <f t="shared" ca="1" si="78"/>
        <v>0</v>
      </c>
      <c r="R300" s="20">
        <f t="shared" ca="1" si="79"/>
        <v>0.1722936634205374</v>
      </c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</row>
    <row r="301" spans="1:35" x14ac:dyDescent="0.2">
      <c r="A301" s="89"/>
      <c r="B301" s="89"/>
      <c r="C301" s="89"/>
      <c r="D301" s="91">
        <f t="shared" si="65"/>
        <v>0</v>
      </c>
      <c r="E301" s="91">
        <f t="shared" si="66"/>
        <v>0</v>
      </c>
      <c r="F301" s="33">
        <f t="shared" si="67"/>
        <v>0</v>
      </c>
      <c r="G301" s="33">
        <f t="shared" si="68"/>
        <v>0</v>
      </c>
      <c r="H301" s="33">
        <f t="shared" si="69"/>
        <v>0</v>
      </c>
      <c r="I301" s="33">
        <f t="shared" si="70"/>
        <v>0</v>
      </c>
      <c r="J301" s="33">
        <f t="shared" si="71"/>
        <v>0</v>
      </c>
      <c r="K301" s="33">
        <f t="shared" si="72"/>
        <v>0</v>
      </c>
      <c r="L301" s="33">
        <f t="shared" si="73"/>
        <v>0</v>
      </c>
      <c r="M301" s="33">
        <f t="shared" ca="1" si="74"/>
        <v>-0.1722936634205374</v>
      </c>
      <c r="N301" s="33">
        <f t="shared" ca="1" si="75"/>
        <v>0</v>
      </c>
      <c r="O301" s="92">
        <f t="shared" ca="1" si="76"/>
        <v>0</v>
      </c>
      <c r="P301" s="33">
        <f t="shared" ca="1" si="77"/>
        <v>0</v>
      </c>
      <c r="Q301" s="33">
        <f t="shared" ca="1" si="78"/>
        <v>0</v>
      </c>
      <c r="R301" s="20">
        <f t="shared" ca="1" si="79"/>
        <v>0.1722936634205374</v>
      </c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</row>
    <row r="302" spans="1:35" x14ac:dyDescent="0.2">
      <c r="A302" s="89"/>
      <c r="B302" s="89"/>
      <c r="C302" s="89"/>
      <c r="D302" s="91">
        <f t="shared" si="65"/>
        <v>0</v>
      </c>
      <c r="E302" s="91">
        <f t="shared" si="66"/>
        <v>0</v>
      </c>
      <c r="F302" s="33">
        <f t="shared" si="67"/>
        <v>0</v>
      </c>
      <c r="G302" s="33">
        <f t="shared" si="68"/>
        <v>0</v>
      </c>
      <c r="H302" s="33">
        <f t="shared" si="69"/>
        <v>0</v>
      </c>
      <c r="I302" s="33">
        <f t="shared" si="70"/>
        <v>0</v>
      </c>
      <c r="J302" s="33">
        <f t="shared" si="71"/>
        <v>0</v>
      </c>
      <c r="K302" s="33">
        <f t="shared" si="72"/>
        <v>0</v>
      </c>
      <c r="L302" s="33">
        <f t="shared" si="73"/>
        <v>0</v>
      </c>
      <c r="M302" s="33">
        <f t="shared" ca="1" si="74"/>
        <v>-0.1722936634205374</v>
      </c>
      <c r="N302" s="33">
        <f t="shared" ca="1" si="75"/>
        <v>0</v>
      </c>
      <c r="O302" s="92">
        <f t="shared" ca="1" si="76"/>
        <v>0</v>
      </c>
      <c r="P302" s="33">
        <f t="shared" ca="1" si="77"/>
        <v>0</v>
      </c>
      <c r="Q302" s="33">
        <f t="shared" ca="1" si="78"/>
        <v>0</v>
      </c>
      <c r="R302" s="20">
        <f t="shared" ca="1" si="79"/>
        <v>0.1722936634205374</v>
      </c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</row>
    <row r="303" spans="1:35" x14ac:dyDescent="0.2">
      <c r="A303" s="89"/>
      <c r="B303" s="89"/>
      <c r="C303" s="89"/>
      <c r="D303" s="91">
        <f t="shared" si="65"/>
        <v>0</v>
      </c>
      <c r="E303" s="91">
        <f t="shared" si="66"/>
        <v>0</v>
      </c>
      <c r="F303" s="33">
        <f t="shared" si="67"/>
        <v>0</v>
      </c>
      <c r="G303" s="33">
        <f t="shared" si="68"/>
        <v>0</v>
      </c>
      <c r="H303" s="33">
        <f t="shared" si="69"/>
        <v>0</v>
      </c>
      <c r="I303" s="33">
        <f t="shared" si="70"/>
        <v>0</v>
      </c>
      <c r="J303" s="33">
        <f t="shared" si="71"/>
        <v>0</v>
      </c>
      <c r="K303" s="33">
        <f t="shared" si="72"/>
        <v>0</v>
      </c>
      <c r="L303" s="33">
        <f t="shared" si="73"/>
        <v>0</v>
      </c>
      <c r="M303" s="33">
        <f t="shared" ca="1" si="74"/>
        <v>-0.1722936634205374</v>
      </c>
      <c r="N303" s="33">
        <f t="shared" ca="1" si="75"/>
        <v>0</v>
      </c>
      <c r="O303" s="92">
        <f t="shared" ca="1" si="76"/>
        <v>0</v>
      </c>
      <c r="P303" s="33">
        <f t="shared" ca="1" si="77"/>
        <v>0</v>
      </c>
      <c r="Q303" s="33">
        <f t="shared" ca="1" si="78"/>
        <v>0</v>
      </c>
      <c r="R303" s="20">
        <f t="shared" ca="1" si="79"/>
        <v>0.1722936634205374</v>
      </c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</row>
    <row r="304" spans="1:35" x14ac:dyDescent="0.2">
      <c r="A304" s="89"/>
      <c r="B304" s="89"/>
      <c r="C304" s="89"/>
      <c r="D304" s="91">
        <f t="shared" si="65"/>
        <v>0</v>
      </c>
      <c r="E304" s="91">
        <f t="shared" si="66"/>
        <v>0</v>
      </c>
      <c r="F304" s="33">
        <f t="shared" si="67"/>
        <v>0</v>
      </c>
      <c r="G304" s="33">
        <f t="shared" si="68"/>
        <v>0</v>
      </c>
      <c r="H304" s="33">
        <f t="shared" si="69"/>
        <v>0</v>
      </c>
      <c r="I304" s="33">
        <f t="shared" si="70"/>
        <v>0</v>
      </c>
      <c r="J304" s="33">
        <f t="shared" si="71"/>
        <v>0</v>
      </c>
      <c r="K304" s="33">
        <f t="shared" si="72"/>
        <v>0</v>
      </c>
      <c r="L304" s="33">
        <f t="shared" si="73"/>
        <v>0</v>
      </c>
      <c r="M304" s="33">
        <f t="shared" ca="1" si="74"/>
        <v>-0.1722936634205374</v>
      </c>
      <c r="N304" s="33">
        <f t="shared" ca="1" si="75"/>
        <v>0</v>
      </c>
      <c r="O304" s="92">
        <f t="shared" ca="1" si="76"/>
        <v>0</v>
      </c>
      <c r="P304" s="33">
        <f t="shared" ca="1" si="77"/>
        <v>0</v>
      </c>
      <c r="Q304" s="33">
        <f t="shared" ca="1" si="78"/>
        <v>0</v>
      </c>
      <c r="R304" s="20">
        <f t="shared" ca="1" si="79"/>
        <v>0.1722936634205374</v>
      </c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</row>
    <row r="305" spans="1:35" x14ac:dyDescent="0.2">
      <c r="A305" s="89"/>
      <c r="B305" s="89"/>
      <c r="C305" s="89"/>
      <c r="D305" s="91">
        <f t="shared" si="65"/>
        <v>0</v>
      </c>
      <c r="E305" s="91">
        <f t="shared" si="66"/>
        <v>0</v>
      </c>
      <c r="F305" s="33">
        <f t="shared" si="67"/>
        <v>0</v>
      </c>
      <c r="G305" s="33">
        <f t="shared" si="68"/>
        <v>0</v>
      </c>
      <c r="H305" s="33">
        <f t="shared" si="69"/>
        <v>0</v>
      </c>
      <c r="I305" s="33">
        <f t="shared" si="70"/>
        <v>0</v>
      </c>
      <c r="J305" s="33">
        <f t="shared" si="71"/>
        <v>0</v>
      </c>
      <c r="K305" s="33">
        <f t="shared" si="72"/>
        <v>0</v>
      </c>
      <c r="L305" s="33">
        <f t="shared" si="73"/>
        <v>0</v>
      </c>
      <c r="M305" s="33">
        <f t="shared" ca="1" si="74"/>
        <v>-0.1722936634205374</v>
      </c>
      <c r="N305" s="33">
        <f t="shared" ca="1" si="75"/>
        <v>0</v>
      </c>
      <c r="O305" s="92">
        <f t="shared" ca="1" si="76"/>
        <v>0</v>
      </c>
      <c r="P305" s="33">
        <f t="shared" ca="1" si="77"/>
        <v>0</v>
      </c>
      <c r="Q305" s="33">
        <f t="shared" ca="1" si="78"/>
        <v>0</v>
      </c>
      <c r="R305" s="20">
        <f t="shared" ca="1" si="79"/>
        <v>0.1722936634205374</v>
      </c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</row>
    <row r="306" spans="1:35" x14ac:dyDescent="0.2">
      <c r="A306" s="89"/>
      <c r="B306" s="89"/>
      <c r="C306" s="89"/>
      <c r="D306" s="91">
        <f t="shared" si="65"/>
        <v>0</v>
      </c>
      <c r="E306" s="91">
        <f t="shared" si="66"/>
        <v>0</v>
      </c>
      <c r="F306" s="33">
        <f t="shared" si="67"/>
        <v>0</v>
      </c>
      <c r="G306" s="33">
        <f t="shared" si="68"/>
        <v>0</v>
      </c>
      <c r="H306" s="33">
        <f t="shared" si="69"/>
        <v>0</v>
      </c>
      <c r="I306" s="33">
        <f t="shared" si="70"/>
        <v>0</v>
      </c>
      <c r="J306" s="33">
        <f t="shared" si="71"/>
        <v>0</v>
      </c>
      <c r="K306" s="33">
        <f t="shared" si="72"/>
        <v>0</v>
      </c>
      <c r="L306" s="33">
        <f t="shared" si="73"/>
        <v>0</v>
      </c>
      <c r="M306" s="33">
        <f t="shared" ca="1" si="74"/>
        <v>-0.1722936634205374</v>
      </c>
      <c r="N306" s="33">
        <f t="shared" ca="1" si="75"/>
        <v>0</v>
      </c>
      <c r="O306" s="92">
        <f t="shared" ca="1" si="76"/>
        <v>0</v>
      </c>
      <c r="P306" s="33">
        <f t="shared" ca="1" si="77"/>
        <v>0</v>
      </c>
      <c r="Q306" s="33">
        <f t="shared" ca="1" si="78"/>
        <v>0</v>
      </c>
      <c r="R306" s="20">
        <f t="shared" ca="1" si="79"/>
        <v>0.1722936634205374</v>
      </c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</row>
    <row r="307" spans="1:35" x14ac:dyDescent="0.2">
      <c r="A307" s="89"/>
      <c r="B307" s="89"/>
      <c r="C307" s="89"/>
      <c r="D307" s="91">
        <f t="shared" si="65"/>
        <v>0</v>
      </c>
      <c r="E307" s="91">
        <f t="shared" si="66"/>
        <v>0</v>
      </c>
      <c r="F307" s="33">
        <f t="shared" si="67"/>
        <v>0</v>
      </c>
      <c r="G307" s="33">
        <f t="shared" si="68"/>
        <v>0</v>
      </c>
      <c r="H307" s="33">
        <f t="shared" si="69"/>
        <v>0</v>
      </c>
      <c r="I307" s="33">
        <f t="shared" si="70"/>
        <v>0</v>
      </c>
      <c r="J307" s="33">
        <f t="shared" si="71"/>
        <v>0</v>
      </c>
      <c r="K307" s="33">
        <f t="shared" si="72"/>
        <v>0</v>
      </c>
      <c r="L307" s="33">
        <f t="shared" si="73"/>
        <v>0</v>
      </c>
      <c r="M307" s="33">
        <f t="shared" ca="1" si="74"/>
        <v>-0.1722936634205374</v>
      </c>
      <c r="N307" s="33">
        <f t="shared" ca="1" si="75"/>
        <v>0</v>
      </c>
      <c r="O307" s="92">
        <f t="shared" ca="1" si="76"/>
        <v>0</v>
      </c>
      <c r="P307" s="33">
        <f t="shared" ca="1" si="77"/>
        <v>0</v>
      </c>
      <c r="Q307" s="33">
        <f t="shared" ca="1" si="78"/>
        <v>0</v>
      </c>
      <c r="R307" s="20">
        <f t="shared" ca="1" si="79"/>
        <v>0.1722936634205374</v>
      </c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</row>
    <row r="308" spans="1:35" x14ac:dyDescent="0.2">
      <c r="A308" s="89"/>
      <c r="B308" s="89"/>
      <c r="C308" s="89"/>
      <c r="D308" s="91">
        <f t="shared" si="65"/>
        <v>0</v>
      </c>
      <c r="E308" s="91">
        <f t="shared" si="66"/>
        <v>0</v>
      </c>
      <c r="F308" s="33">
        <f t="shared" si="67"/>
        <v>0</v>
      </c>
      <c r="G308" s="33">
        <f t="shared" si="68"/>
        <v>0</v>
      </c>
      <c r="H308" s="33">
        <f t="shared" si="69"/>
        <v>0</v>
      </c>
      <c r="I308" s="33">
        <f t="shared" si="70"/>
        <v>0</v>
      </c>
      <c r="J308" s="33">
        <f t="shared" si="71"/>
        <v>0</v>
      </c>
      <c r="K308" s="33">
        <f t="shared" si="72"/>
        <v>0</v>
      </c>
      <c r="L308" s="33">
        <f t="shared" si="73"/>
        <v>0</v>
      </c>
      <c r="M308" s="33">
        <f t="shared" ca="1" si="74"/>
        <v>-0.1722936634205374</v>
      </c>
      <c r="N308" s="33">
        <f t="shared" ca="1" si="75"/>
        <v>0</v>
      </c>
      <c r="O308" s="92">
        <f t="shared" ca="1" si="76"/>
        <v>0</v>
      </c>
      <c r="P308" s="33">
        <f t="shared" ca="1" si="77"/>
        <v>0</v>
      </c>
      <c r="Q308" s="33">
        <f t="shared" ca="1" si="78"/>
        <v>0</v>
      </c>
      <c r="R308" s="20">
        <f t="shared" ca="1" si="79"/>
        <v>0.1722936634205374</v>
      </c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</row>
    <row r="309" spans="1:35" x14ac:dyDescent="0.2">
      <c r="A309" s="89"/>
      <c r="B309" s="89"/>
      <c r="C309" s="89"/>
      <c r="D309" s="91">
        <f t="shared" si="65"/>
        <v>0</v>
      </c>
      <c r="E309" s="91">
        <f t="shared" si="66"/>
        <v>0</v>
      </c>
      <c r="F309" s="33">
        <f t="shared" si="67"/>
        <v>0</v>
      </c>
      <c r="G309" s="33">
        <f t="shared" si="68"/>
        <v>0</v>
      </c>
      <c r="H309" s="33">
        <f t="shared" si="69"/>
        <v>0</v>
      </c>
      <c r="I309" s="33">
        <f t="shared" si="70"/>
        <v>0</v>
      </c>
      <c r="J309" s="33">
        <f t="shared" si="71"/>
        <v>0</v>
      </c>
      <c r="K309" s="33">
        <f t="shared" si="72"/>
        <v>0</v>
      </c>
      <c r="L309" s="33">
        <f t="shared" si="73"/>
        <v>0</v>
      </c>
      <c r="M309" s="33">
        <f t="shared" ca="1" si="74"/>
        <v>-0.1722936634205374</v>
      </c>
      <c r="N309" s="33">
        <f t="shared" ca="1" si="75"/>
        <v>0</v>
      </c>
      <c r="O309" s="92">
        <f t="shared" ca="1" si="76"/>
        <v>0</v>
      </c>
      <c r="P309" s="33">
        <f t="shared" ca="1" si="77"/>
        <v>0</v>
      </c>
      <c r="Q309" s="33">
        <f t="shared" ca="1" si="78"/>
        <v>0</v>
      </c>
      <c r="R309" s="20">
        <f t="shared" ca="1" si="79"/>
        <v>0.1722936634205374</v>
      </c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</row>
    <row r="310" spans="1:35" x14ac:dyDescent="0.2">
      <c r="A310" s="89"/>
      <c r="B310" s="89"/>
      <c r="C310" s="89"/>
      <c r="D310" s="91">
        <f t="shared" si="65"/>
        <v>0</v>
      </c>
      <c r="E310" s="91">
        <f t="shared" si="66"/>
        <v>0</v>
      </c>
      <c r="F310" s="33">
        <f t="shared" si="67"/>
        <v>0</v>
      </c>
      <c r="G310" s="33">
        <f t="shared" si="68"/>
        <v>0</v>
      </c>
      <c r="H310" s="33">
        <f t="shared" si="69"/>
        <v>0</v>
      </c>
      <c r="I310" s="33">
        <f t="shared" si="70"/>
        <v>0</v>
      </c>
      <c r="J310" s="33">
        <f t="shared" si="71"/>
        <v>0</v>
      </c>
      <c r="K310" s="33">
        <f t="shared" si="72"/>
        <v>0</v>
      </c>
      <c r="L310" s="33">
        <f t="shared" si="73"/>
        <v>0</v>
      </c>
      <c r="M310" s="33">
        <f t="shared" ca="1" si="74"/>
        <v>-0.1722936634205374</v>
      </c>
      <c r="N310" s="33">
        <f t="shared" ca="1" si="75"/>
        <v>0</v>
      </c>
      <c r="O310" s="92">
        <f t="shared" ca="1" si="76"/>
        <v>0</v>
      </c>
      <c r="P310" s="33">
        <f t="shared" ca="1" si="77"/>
        <v>0</v>
      </c>
      <c r="Q310" s="33">
        <f t="shared" ca="1" si="78"/>
        <v>0</v>
      </c>
      <c r="R310" s="20">
        <f t="shared" ca="1" si="79"/>
        <v>0.1722936634205374</v>
      </c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</row>
    <row r="311" spans="1:35" x14ac:dyDescent="0.2">
      <c r="A311" s="89"/>
      <c r="B311" s="89"/>
      <c r="C311" s="89"/>
      <c r="D311" s="91">
        <f t="shared" si="65"/>
        <v>0</v>
      </c>
      <c r="E311" s="91">
        <f t="shared" si="66"/>
        <v>0</v>
      </c>
      <c r="F311" s="33">
        <f t="shared" si="67"/>
        <v>0</v>
      </c>
      <c r="G311" s="33">
        <f t="shared" si="68"/>
        <v>0</v>
      </c>
      <c r="H311" s="33">
        <f t="shared" si="69"/>
        <v>0</v>
      </c>
      <c r="I311" s="33">
        <f t="shared" si="70"/>
        <v>0</v>
      </c>
      <c r="J311" s="33">
        <f t="shared" si="71"/>
        <v>0</v>
      </c>
      <c r="K311" s="33">
        <f t="shared" si="72"/>
        <v>0</v>
      </c>
      <c r="L311" s="33">
        <f t="shared" si="73"/>
        <v>0</v>
      </c>
      <c r="M311" s="33">
        <f t="shared" ca="1" si="74"/>
        <v>-0.1722936634205374</v>
      </c>
      <c r="N311" s="33">
        <f t="shared" ca="1" si="75"/>
        <v>0</v>
      </c>
      <c r="O311" s="92">
        <f t="shared" ca="1" si="76"/>
        <v>0</v>
      </c>
      <c r="P311" s="33">
        <f t="shared" ca="1" si="77"/>
        <v>0</v>
      </c>
      <c r="Q311" s="33">
        <f t="shared" ca="1" si="78"/>
        <v>0</v>
      </c>
      <c r="R311" s="20">
        <f t="shared" ca="1" si="79"/>
        <v>0.1722936634205374</v>
      </c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</row>
    <row r="312" spans="1:35" x14ac:dyDescent="0.2">
      <c r="A312" s="89"/>
      <c r="B312" s="89"/>
      <c r="C312" s="89"/>
      <c r="D312" s="91">
        <f t="shared" si="65"/>
        <v>0</v>
      </c>
      <c r="E312" s="91">
        <f t="shared" si="66"/>
        <v>0</v>
      </c>
      <c r="F312" s="33">
        <f t="shared" si="67"/>
        <v>0</v>
      </c>
      <c r="G312" s="33">
        <f t="shared" si="68"/>
        <v>0</v>
      </c>
      <c r="H312" s="33">
        <f t="shared" si="69"/>
        <v>0</v>
      </c>
      <c r="I312" s="33">
        <f t="shared" si="70"/>
        <v>0</v>
      </c>
      <c r="J312" s="33">
        <f t="shared" si="71"/>
        <v>0</v>
      </c>
      <c r="K312" s="33">
        <f t="shared" si="72"/>
        <v>0</v>
      </c>
      <c r="L312" s="33">
        <f t="shared" si="73"/>
        <v>0</v>
      </c>
      <c r="M312" s="33">
        <f t="shared" ca="1" si="74"/>
        <v>-0.1722936634205374</v>
      </c>
      <c r="N312" s="33">
        <f t="shared" ca="1" si="75"/>
        <v>0</v>
      </c>
      <c r="O312" s="92">
        <f t="shared" ca="1" si="76"/>
        <v>0</v>
      </c>
      <c r="P312" s="33">
        <f t="shared" ca="1" si="77"/>
        <v>0</v>
      </c>
      <c r="Q312" s="33">
        <f t="shared" ca="1" si="78"/>
        <v>0</v>
      </c>
      <c r="R312" s="20">
        <f t="shared" ca="1" si="79"/>
        <v>0.1722936634205374</v>
      </c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</row>
    <row r="313" spans="1:35" x14ac:dyDescent="0.2">
      <c r="A313" s="89"/>
      <c r="B313" s="89"/>
      <c r="C313" s="89"/>
      <c r="D313" s="91">
        <f t="shared" si="65"/>
        <v>0</v>
      </c>
      <c r="E313" s="91">
        <f t="shared" si="66"/>
        <v>0</v>
      </c>
      <c r="F313" s="33">
        <f t="shared" si="67"/>
        <v>0</v>
      </c>
      <c r="G313" s="33">
        <f t="shared" si="68"/>
        <v>0</v>
      </c>
      <c r="H313" s="33">
        <f t="shared" si="69"/>
        <v>0</v>
      </c>
      <c r="I313" s="33">
        <f t="shared" si="70"/>
        <v>0</v>
      </c>
      <c r="J313" s="33">
        <f t="shared" si="71"/>
        <v>0</v>
      </c>
      <c r="K313" s="33">
        <f t="shared" si="72"/>
        <v>0</v>
      </c>
      <c r="L313" s="33">
        <f t="shared" si="73"/>
        <v>0</v>
      </c>
      <c r="M313" s="33">
        <f t="shared" ca="1" si="74"/>
        <v>-0.1722936634205374</v>
      </c>
      <c r="N313" s="33">
        <f t="shared" ca="1" si="75"/>
        <v>0</v>
      </c>
      <c r="O313" s="92">
        <f t="shared" ca="1" si="76"/>
        <v>0</v>
      </c>
      <c r="P313" s="33">
        <f t="shared" ca="1" si="77"/>
        <v>0</v>
      </c>
      <c r="Q313" s="33">
        <f t="shared" ca="1" si="78"/>
        <v>0</v>
      </c>
      <c r="R313" s="20">
        <f t="shared" ca="1" si="79"/>
        <v>0.1722936634205374</v>
      </c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</row>
    <row r="314" spans="1:35" x14ac:dyDescent="0.2">
      <c r="A314" s="89"/>
      <c r="B314" s="89"/>
      <c r="C314" s="89"/>
      <c r="D314" s="91">
        <f t="shared" si="65"/>
        <v>0</v>
      </c>
      <c r="E314" s="91">
        <f t="shared" si="66"/>
        <v>0</v>
      </c>
      <c r="F314" s="33">
        <f t="shared" si="67"/>
        <v>0</v>
      </c>
      <c r="G314" s="33">
        <f t="shared" si="68"/>
        <v>0</v>
      </c>
      <c r="H314" s="33">
        <f t="shared" si="69"/>
        <v>0</v>
      </c>
      <c r="I314" s="33">
        <f t="shared" si="70"/>
        <v>0</v>
      </c>
      <c r="J314" s="33">
        <f t="shared" si="71"/>
        <v>0</v>
      </c>
      <c r="K314" s="33">
        <f t="shared" si="72"/>
        <v>0</v>
      </c>
      <c r="L314" s="33">
        <f t="shared" si="73"/>
        <v>0</v>
      </c>
      <c r="M314" s="33">
        <f t="shared" ca="1" si="74"/>
        <v>-0.1722936634205374</v>
      </c>
      <c r="N314" s="33">
        <f t="shared" ca="1" si="75"/>
        <v>0</v>
      </c>
      <c r="O314" s="92">
        <f t="shared" ca="1" si="76"/>
        <v>0</v>
      </c>
      <c r="P314" s="33">
        <f t="shared" ca="1" si="77"/>
        <v>0</v>
      </c>
      <c r="Q314" s="33">
        <f t="shared" ca="1" si="78"/>
        <v>0</v>
      </c>
      <c r="R314" s="20">
        <f t="shared" ca="1" si="79"/>
        <v>0.1722936634205374</v>
      </c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</row>
    <row r="315" spans="1:35" x14ac:dyDescent="0.2">
      <c r="A315" s="89"/>
      <c r="B315" s="89"/>
      <c r="C315" s="89"/>
      <c r="D315" s="91">
        <f t="shared" si="65"/>
        <v>0</v>
      </c>
      <c r="E315" s="91">
        <f t="shared" si="66"/>
        <v>0</v>
      </c>
      <c r="F315" s="33">
        <f t="shared" si="67"/>
        <v>0</v>
      </c>
      <c r="G315" s="33">
        <f t="shared" si="68"/>
        <v>0</v>
      </c>
      <c r="H315" s="33">
        <f t="shared" si="69"/>
        <v>0</v>
      </c>
      <c r="I315" s="33">
        <f t="shared" si="70"/>
        <v>0</v>
      </c>
      <c r="J315" s="33">
        <f t="shared" si="71"/>
        <v>0</v>
      </c>
      <c r="K315" s="33">
        <f t="shared" si="72"/>
        <v>0</v>
      </c>
      <c r="L315" s="33">
        <f t="shared" si="73"/>
        <v>0</v>
      </c>
      <c r="M315" s="33">
        <f t="shared" ca="1" si="74"/>
        <v>-0.1722936634205374</v>
      </c>
      <c r="N315" s="33">
        <f t="shared" ca="1" si="75"/>
        <v>0</v>
      </c>
      <c r="O315" s="92">
        <f t="shared" ca="1" si="76"/>
        <v>0</v>
      </c>
      <c r="P315" s="33">
        <f t="shared" ca="1" si="77"/>
        <v>0</v>
      </c>
      <c r="Q315" s="33">
        <f t="shared" ca="1" si="78"/>
        <v>0</v>
      </c>
      <c r="R315" s="20">
        <f t="shared" ca="1" si="79"/>
        <v>0.1722936634205374</v>
      </c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</row>
    <row r="316" spans="1:35" x14ac:dyDescent="0.2">
      <c r="A316" s="89"/>
      <c r="B316" s="89"/>
      <c r="C316" s="89"/>
      <c r="D316" s="91">
        <f t="shared" si="65"/>
        <v>0</v>
      </c>
      <c r="E316" s="91">
        <f t="shared" si="66"/>
        <v>0</v>
      </c>
      <c r="F316" s="33">
        <f t="shared" si="67"/>
        <v>0</v>
      </c>
      <c r="G316" s="33">
        <f t="shared" si="68"/>
        <v>0</v>
      </c>
      <c r="H316" s="33">
        <f t="shared" si="69"/>
        <v>0</v>
      </c>
      <c r="I316" s="33">
        <f t="shared" si="70"/>
        <v>0</v>
      </c>
      <c r="J316" s="33">
        <f t="shared" si="71"/>
        <v>0</v>
      </c>
      <c r="K316" s="33">
        <f t="shared" si="72"/>
        <v>0</v>
      </c>
      <c r="L316" s="33">
        <f t="shared" si="73"/>
        <v>0</v>
      </c>
      <c r="M316" s="33">
        <f t="shared" ca="1" si="74"/>
        <v>-0.1722936634205374</v>
      </c>
      <c r="N316" s="33">
        <f t="shared" ca="1" si="75"/>
        <v>0</v>
      </c>
      <c r="O316" s="92">
        <f t="shared" ca="1" si="76"/>
        <v>0</v>
      </c>
      <c r="P316" s="33">
        <f t="shared" ca="1" si="77"/>
        <v>0</v>
      </c>
      <c r="Q316" s="33">
        <f t="shared" ca="1" si="78"/>
        <v>0</v>
      </c>
      <c r="R316" s="20">
        <f t="shared" ca="1" si="79"/>
        <v>0.1722936634205374</v>
      </c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</row>
    <row r="317" spans="1:35" x14ac:dyDescent="0.2">
      <c r="A317" s="89"/>
      <c r="B317" s="89"/>
      <c r="C317" s="89"/>
      <c r="D317" s="91">
        <f t="shared" si="65"/>
        <v>0</v>
      </c>
      <c r="E317" s="91">
        <f t="shared" si="66"/>
        <v>0</v>
      </c>
      <c r="F317" s="33">
        <f t="shared" si="67"/>
        <v>0</v>
      </c>
      <c r="G317" s="33">
        <f t="shared" si="68"/>
        <v>0</v>
      </c>
      <c r="H317" s="33">
        <f t="shared" si="69"/>
        <v>0</v>
      </c>
      <c r="I317" s="33">
        <f t="shared" si="70"/>
        <v>0</v>
      </c>
      <c r="J317" s="33">
        <f t="shared" si="71"/>
        <v>0</v>
      </c>
      <c r="K317" s="33">
        <f t="shared" si="72"/>
        <v>0</v>
      </c>
      <c r="L317" s="33">
        <f t="shared" si="73"/>
        <v>0</v>
      </c>
      <c r="M317" s="33">
        <f t="shared" ca="1" si="74"/>
        <v>-0.1722936634205374</v>
      </c>
      <c r="N317" s="33">
        <f t="shared" ca="1" si="75"/>
        <v>0</v>
      </c>
      <c r="O317" s="92">
        <f t="shared" ca="1" si="76"/>
        <v>0</v>
      </c>
      <c r="P317" s="33">
        <f t="shared" ca="1" si="77"/>
        <v>0</v>
      </c>
      <c r="Q317" s="33">
        <f t="shared" ca="1" si="78"/>
        <v>0</v>
      </c>
      <c r="R317" s="20">
        <f t="shared" ca="1" si="79"/>
        <v>0.1722936634205374</v>
      </c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</row>
    <row r="318" spans="1:35" x14ac:dyDescent="0.2">
      <c r="A318" s="89"/>
      <c r="B318" s="89"/>
      <c r="C318" s="89"/>
      <c r="D318" s="91">
        <f t="shared" si="65"/>
        <v>0</v>
      </c>
      <c r="E318" s="91">
        <f t="shared" si="66"/>
        <v>0</v>
      </c>
      <c r="F318" s="33">
        <f t="shared" si="67"/>
        <v>0</v>
      </c>
      <c r="G318" s="33">
        <f t="shared" si="68"/>
        <v>0</v>
      </c>
      <c r="H318" s="33">
        <f t="shared" si="69"/>
        <v>0</v>
      </c>
      <c r="I318" s="33">
        <f t="shared" si="70"/>
        <v>0</v>
      </c>
      <c r="J318" s="33">
        <f t="shared" si="71"/>
        <v>0</v>
      </c>
      <c r="K318" s="33">
        <f t="shared" si="72"/>
        <v>0</v>
      </c>
      <c r="L318" s="33">
        <f t="shared" si="73"/>
        <v>0</v>
      </c>
      <c r="M318" s="33">
        <f t="shared" ca="1" si="74"/>
        <v>-0.1722936634205374</v>
      </c>
      <c r="N318" s="33">
        <f t="shared" ca="1" si="75"/>
        <v>0</v>
      </c>
      <c r="O318" s="92">
        <f t="shared" ca="1" si="76"/>
        <v>0</v>
      </c>
      <c r="P318" s="33">
        <f t="shared" ca="1" si="77"/>
        <v>0</v>
      </c>
      <c r="Q318" s="33">
        <f t="shared" ca="1" si="78"/>
        <v>0</v>
      </c>
      <c r="R318" s="20">
        <f t="shared" ca="1" si="79"/>
        <v>0.1722936634205374</v>
      </c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</row>
    <row r="319" spans="1:35" x14ac:dyDescent="0.2">
      <c r="A319" s="89"/>
      <c r="B319" s="89"/>
      <c r="C319" s="89"/>
      <c r="D319" s="91">
        <f t="shared" si="65"/>
        <v>0</v>
      </c>
      <c r="E319" s="91">
        <f t="shared" si="66"/>
        <v>0</v>
      </c>
      <c r="F319" s="33">
        <f t="shared" si="67"/>
        <v>0</v>
      </c>
      <c r="G319" s="33">
        <f t="shared" si="68"/>
        <v>0</v>
      </c>
      <c r="H319" s="33">
        <f t="shared" si="69"/>
        <v>0</v>
      </c>
      <c r="I319" s="33">
        <f t="shared" si="70"/>
        <v>0</v>
      </c>
      <c r="J319" s="33">
        <f t="shared" si="71"/>
        <v>0</v>
      </c>
      <c r="K319" s="33">
        <f t="shared" si="72"/>
        <v>0</v>
      </c>
      <c r="L319" s="33">
        <f t="shared" si="73"/>
        <v>0</v>
      </c>
      <c r="M319" s="33">
        <f t="shared" ca="1" si="74"/>
        <v>-0.1722936634205374</v>
      </c>
      <c r="N319" s="33">
        <f t="shared" ca="1" si="75"/>
        <v>0</v>
      </c>
      <c r="O319" s="92">
        <f t="shared" ca="1" si="76"/>
        <v>0</v>
      </c>
      <c r="P319" s="33">
        <f t="shared" ca="1" si="77"/>
        <v>0</v>
      </c>
      <c r="Q319" s="33">
        <f t="shared" ca="1" si="78"/>
        <v>0</v>
      </c>
      <c r="R319" s="20">
        <f t="shared" ca="1" si="79"/>
        <v>0.1722936634205374</v>
      </c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</row>
    <row r="320" spans="1:35" x14ac:dyDescent="0.2">
      <c r="A320" s="89"/>
      <c r="B320" s="89"/>
      <c r="C320" s="89"/>
      <c r="D320" s="91">
        <f t="shared" si="65"/>
        <v>0</v>
      </c>
      <c r="E320" s="91">
        <f t="shared" si="66"/>
        <v>0</v>
      </c>
      <c r="F320" s="33">
        <f t="shared" si="67"/>
        <v>0</v>
      </c>
      <c r="G320" s="33">
        <f t="shared" si="68"/>
        <v>0</v>
      </c>
      <c r="H320" s="33">
        <f t="shared" si="69"/>
        <v>0</v>
      </c>
      <c r="I320" s="33">
        <f t="shared" si="70"/>
        <v>0</v>
      </c>
      <c r="J320" s="33">
        <f t="shared" si="71"/>
        <v>0</v>
      </c>
      <c r="K320" s="33">
        <f t="shared" si="72"/>
        <v>0</v>
      </c>
      <c r="L320" s="33">
        <f t="shared" si="73"/>
        <v>0</v>
      </c>
      <c r="M320" s="33">
        <f t="shared" ca="1" si="74"/>
        <v>-0.1722936634205374</v>
      </c>
      <c r="N320" s="33">
        <f t="shared" ca="1" si="75"/>
        <v>0</v>
      </c>
      <c r="O320" s="92">
        <f t="shared" ca="1" si="76"/>
        <v>0</v>
      </c>
      <c r="P320" s="33">
        <f t="shared" ca="1" si="77"/>
        <v>0</v>
      </c>
      <c r="Q320" s="33">
        <f t="shared" ca="1" si="78"/>
        <v>0</v>
      </c>
      <c r="R320" s="20">
        <f t="shared" ca="1" si="79"/>
        <v>0.1722936634205374</v>
      </c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</row>
    <row r="321" spans="1:35" x14ac:dyDescent="0.2">
      <c r="A321" s="89"/>
      <c r="B321" s="89"/>
      <c r="C321" s="89"/>
      <c r="D321" s="91">
        <f t="shared" si="65"/>
        <v>0</v>
      </c>
      <c r="E321" s="91">
        <f t="shared" si="66"/>
        <v>0</v>
      </c>
      <c r="F321" s="33">
        <f t="shared" si="67"/>
        <v>0</v>
      </c>
      <c r="G321" s="33">
        <f t="shared" si="68"/>
        <v>0</v>
      </c>
      <c r="H321" s="33">
        <f t="shared" si="69"/>
        <v>0</v>
      </c>
      <c r="I321" s="33">
        <f t="shared" si="70"/>
        <v>0</v>
      </c>
      <c r="J321" s="33">
        <f t="shared" si="71"/>
        <v>0</v>
      </c>
      <c r="K321" s="33">
        <f t="shared" si="72"/>
        <v>0</v>
      </c>
      <c r="L321" s="33">
        <f t="shared" si="73"/>
        <v>0</v>
      </c>
      <c r="M321" s="33">
        <f t="shared" ca="1" si="74"/>
        <v>-0.1722936634205374</v>
      </c>
      <c r="N321" s="33">
        <f t="shared" ca="1" si="75"/>
        <v>0</v>
      </c>
      <c r="O321" s="92">
        <f t="shared" ca="1" si="76"/>
        <v>0</v>
      </c>
      <c r="P321" s="33">
        <f t="shared" ca="1" si="77"/>
        <v>0</v>
      </c>
      <c r="Q321" s="33">
        <f t="shared" ca="1" si="78"/>
        <v>0</v>
      </c>
      <c r="R321" s="20">
        <f t="shared" ca="1" si="79"/>
        <v>0.1722936634205374</v>
      </c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</row>
    <row r="322" spans="1:35" x14ac:dyDescent="0.2">
      <c r="A322" s="89"/>
      <c r="B322" s="89"/>
      <c r="C322" s="89"/>
      <c r="D322" s="91">
        <f t="shared" si="65"/>
        <v>0</v>
      </c>
      <c r="E322" s="91">
        <f t="shared" si="66"/>
        <v>0</v>
      </c>
      <c r="F322" s="33">
        <f t="shared" si="67"/>
        <v>0</v>
      </c>
      <c r="G322" s="33">
        <f t="shared" si="68"/>
        <v>0</v>
      </c>
      <c r="H322" s="33">
        <f t="shared" si="69"/>
        <v>0</v>
      </c>
      <c r="I322" s="33">
        <f t="shared" si="70"/>
        <v>0</v>
      </c>
      <c r="J322" s="33">
        <f t="shared" si="71"/>
        <v>0</v>
      </c>
      <c r="K322" s="33">
        <f t="shared" si="72"/>
        <v>0</v>
      </c>
      <c r="L322" s="33">
        <f t="shared" si="73"/>
        <v>0</v>
      </c>
      <c r="M322" s="33">
        <f t="shared" ca="1" si="74"/>
        <v>-0.1722936634205374</v>
      </c>
      <c r="N322" s="33">
        <f t="shared" ca="1" si="75"/>
        <v>0</v>
      </c>
      <c r="O322" s="92">
        <f t="shared" ca="1" si="76"/>
        <v>0</v>
      </c>
      <c r="P322" s="33">
        <f t="shared" ca="1" si="77"/>
        <v>0</v>
      </c>
      <c r="Q322" s="33">
        <f t="shared" ca="1" si="78"/>
        <v>0</v>
      </c>
      <c r="R322" s="20">
        <f t="shared" ca="1" si="79"/>
        <v>0.1722936634205374</v>
      </c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</row>
    <row r="323" spans="1:35" x14ac:dyDescent="0.2">
      <c r="A323" s="89"/>
      <c r="B323" s="89"/>
      <c r="C323" s="89"/>
      <c r="D323" s="91">
        <f t="shared" si="65"/>
        <v>0</v>
      </c>
      <c r="E323" s="91">
        <f t="shared" si="66"/>
        <v>0</v>
      </c>
      <c r="F323" s="33">
        <f t="shared" si="67"/>
        <v>0</v>
      </c>
      <c r="G323" s="33">
        <f t="shared" si="68"/>
        <v>0</v>
      </c>
      <c r="H323" s="33">
        <f t="shared" si="69"/>
        <v>0</v>
      </c>
      <c r="I323" s="33">
        <f t="shared" si="70"/>
        <v>0</v>
      </c>
      <c r="J323" s="33">
        <f t="shared" si="71"/>
        <v>0</v>
      </c>
      <c r="K323" s="33">
        <f t="shared" si="72"/>
        <v>0</v>
      </c>
      <c r="L323" s="33">
        <f t="shared" si="73"/>
        <v>0</v>
      </c>
      <c r="M323" s="33">
        <f t="shared" ca="1" si="74"/>
        <v>-0.1722936634205374</v>
      </c>
      <c r="N323" s="33">
        <f t="shared" ca="1" si="75"/>
        <v>0</v>
      </c>
      <c r="O323" s="92">
        <f t="shared" ca="1" si="76"/>
        <v>0</v>
      </c>
      <c r="P323" s="33">
        <f t="shared" ca="1" si="77"/>
        <v>0</v>
      </c>
      <c r="Q323" s="33">
        <f t="shared" ca="1" si="78"/>
        <v>0</v>
      </c>
      <c r="R323" s="20">
        <f t="shared" ca="1" si="79"/>
        <v>0.1722936634205374</v>
      </c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</row>
    <row r="324" spans="1:35" x14ac:dyDescent="0.2">
      <c r="A324" s="89"/>
      <c r="B324" s="89"/>
      <c r="C324" s="89"/>
      <c r="D324" s="91">
        <f t="shared" si="65"/>
        <v>0</v>
      </c>
      <c r="E324" s="91">
        <f t="shared" si="66"/>
        <v>0</v>
      </c>
      <c r="F324" s="33">
        <f t="shared" si="67"/>
        <v>0</v>
      </c>
      <c r="G324" s="33">
        <f t="shared" si="68"/>
        <v>0</v>
      </c>
      <c r="H324" s="33">
        <f t="shared" si="69"/>
        <v>0</v>
      </c>
      <c r="I324" s="33">
        <f t="shared" si="70"/>
        <v>0</v>
      </c>
      <c r="J324" s="33">
        <f t="shared" si="71"/>
        <v>0</v>
      </c>
      <c r="K324" s="33">
        <f t="shared" si="72"/>
        <v>0</v>
      </c>
      <c r="L324" s="33">
        <f t="shared" si="73"/>
        <v>0</v>
      </c>
      <c r="M324" s="33">
        <f t="shared" ca="1" si="74"/>
        <v>-0.1722936634205374</v>
      </c>
      <c r="N324" s="33">
        <f t="shared" ca="1" si="75"/>
        <v>0</v>
      </c>
      <c r="O324" s="92">
        <f t="shared" ca="1" si="76"/>
        <v>0</v>
      </c>
      <c r="P324" s="33">
        <f t="shared" ca="1" si="77"/>
        <v>0</v>
      </c>
      <c r="Q324" s="33">
        <f t="shared" ca="1" si="78"/>
        <v>0</v>
      </c>
      <c r="R324" s="20">
        <f t="shared" ca="1" si="79"/>
        <v>0.1722936634205374</v>
      </c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</row>
    <row r="325" spans="1:35" x14ac:dyDescent="0.2">
      <c r="A325" s="89"/>
      <c r="B325" s="89"/>
      <c r="C325" s="89"/>
      <c r="D325" s="91">
        <f t="shared" si="65"/>
        <v>0</v>
      </c>
      <c r="E325" s="91">
        <f t="shared" si="66"/>
        <v>0</v>
      </c>
      <c r="F325" s="33">
        <f t="shared" si="67"/>
        <v>0</v>
      </c>
      <c r="G325" s="33">
        <f t="shared" si="68"/>
        <v>0</v>
      </c>
      <c r="H325" s="33">
        <f t="shared" si="69"/>
        <v>0</v>
      </c>
      <c r="I325" s="33">
        <f t="shared" si="70"/>
        <v>0</v>
      </c>
      <c r="J325" s="33">
        <f t="shared" si="71"/>
        <v>0</v>
      </c>
      <c r="K325" s="33">
        <f t="shared" si="72"/>
        <v>0</v>
      </c>
      <c r="L325" s="33">
        <f t="shared" si="73"/>
        <v>0</v>
      </c>
      <c r="M325" s="33">
        <f t="shared" ca="1" si="74"/>
        <v>-0.1722936634205374</v>
      </c>
      <c r="N325" s="33">
        <f t="shared" ca="1" si="75"/>
        <v>0</v>
      </c>
      <c r="O325" s="92">
        <f t="shared" ca="1" si="76"/>
        <v>0</v>
      </c>
      <c r="P325" s="33">
        <f t="shared" ca="1" si="77"/>
        <v>0</v>
      </c>
      <c r="Q325" s="33">
        <f t="shared" ca="1" si="78"/>
        <v>0</v>
      </c>
      <c r="R325" s="20">
        <f t="shared" ca="1" si="79"/>
        <v>0.1722936634205374</v>
      </c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</row>
    <row r="326" spans="1:35" x14ac:dyDescent="0.2">
      <c r="A326" s="89"/>
      <c r="B326" s="89"/>
      <c r="C326" s="89"/>
      <c r="D326" s="91">
        <f t="shared" si="65"/>
        <v>0</v>
      </c>
      <c r="E326" s="91">
        <f t="shared" si="66"/>
        <v>0</v>
      </c>
      <c r="F326" s="33">
        <f t="shared" si="67"/>
        <v>0</v>
      </c>
      <c r="G326" s="33">
        <f t="shared" si="68"/>
        <v>0</v>
      </c>
      <c r="H326" s="33">
        <f t="shared" si="69"/>
        <v>0</v>
      </c>
      <c r="I326" s="33">
        <f t="shared" si="70"/>
        <v>0</v>
      </c>
      <c r="J326" s="33">
        <f t="shared" si="71"/>
        <v>0</v>
      </c>
      <c r="K326" s="33">
        <f t="shared" si="72"/>
        <v>0</v>
      </c>
      <c r="L326" s="33">
        <f t="shared" si="73"/>
        <v>0</v>
      </c>
      <c r="M326" s="33">
        <f t="shared" ca="1" si="74"/>
        <v>-0.1722936634205374</v>
      </c>
      <c r="N326" s="33">
        <f t="shared" ca="1" si="75"/>
        <v>0</v>
      </c>
      <c r="O326" s="92">
        <f t="shared" ca="1" si="76"/>
        <v>0</v>
      </c>
      <c r="P326" s="33">
        <f t="shared" ca="1" si="77"/>
        <v>0</v>
      </c>
      <c r="Q326" s="33">
        <f t="shared" ca="1" si="78"/>
        <v>0</v>
      </c>
      <c r="R326" s="20">
        <f t="shared" ca="1" si="79"/>
        <v>0.1722936634205374</v>
      </c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</row>
    <row r="327" spans="1:35" x14ac:dyDescent="0.2">
      <c r="A327" s="20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</row>
    <row r="328" spans="1:35" x14ac:dyDescent="0.2">
      <c r="A328" s="20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</row>
    <row r="329" spans="1:35" x14ac:dyDescent="0.2">
      <c r="A329" s="20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</row>
    <row r="330" spans="1:35" x14ac:dyDescent="0.2">
      <c r="A330" s="20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</row>
    <row r="331" spans="1:35" x14ac:dyDescent="0.2">
      <c r="A331" s="20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</row>
    <row r="332" spans="1:35" x14ac:dyDescent="0.2">
      <c r="A332" s="20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</row>
    <row r="333" spans="1:35" x14ac:dyDescent="0.2">
      <c r="A333" s="20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</row>
    <row r="334" spans="1:35" x14ac:dyDescent="0.2">
      <c r="A334" s="20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</row>
    <row r="335" spans="1:35" x14ac:dyDescent="0.2">
      <c r="A335" s="20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</row>
    <row r="336" spans="1:35" x14ac:dyDescent="0.2">
      <c r="A336" s="20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</row>
    <row r="337" spans="1:35" x14ac:dyDescent="0.2">
      <c r="A337" s="20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</row>
    <row r="338" spans="1:35" x14ac:dyDescent="0.2">
      <c r="A338" s="20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</row>
    <row r="339" spans="1:35" x14ac:dyDescent="0.2">
      <c r="A339" s="20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</row>
    <row r="340" spans="1:35" x14ac:dyDescent="0.2">
      <c r="A340" s="20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</row>
    <row r="341" spans="1:35" x14ac:dyDescent="0.2">
      <c r="A341" s="20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</row>
    <row r="342" spans="1:35" x14ac:dyDescent="0.2">
      <c r="A342" s="20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</row>
    <row r="343" spans="1:35" x14ac:dyDescent="0.2">
      <c r="A343" s="20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</row>
    <row r="344" spans="1:35" x14ac:dyDescent="0.2">
      <c r="A344" s="20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</row>
    <row r="345" spans="1:35" x14ac:dyDescent="0.2">
      <c r="A345" s="20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</row>
    <row r="346" spans="1:35" x14ac:dyDescent="0.2">
      <c r="A346" s="20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</row>
    <row r="347" spans="1:35" x14ac:dyDescent="0.2">
      <c r="A347" s="20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</row>
    <row r="348" spans="1:35" x14ac:dyDescent="0.2">
      <c r="A348" s="20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</row>
    <row r="349" spans="1:35" x14ac:dyDescent="0.2">
      <c r="A349" s="20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</row>
    <row r="350" spans="1:35" x14ac:dyDescent="0.2">
      <c r="A350" s="20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</row>
    <row r="351" spans="1:35" x14ac:dyDescent="0.2">
      <c r="A351" s="20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</row>
    <row r="352" spans="1:35" x14ac:dyDescent="0.2">
      <c r="A352" s="20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</row>
    <row r="353" spans="1:35" x14ac:dyDescent="0.2">
      <c r="A353" s="20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</row>
    <row r="354" spans="1:35" x14ac:dyDescent="0.2">
      <c r="A354" s="20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</row>
    <row r="355" spans="1:35" x14ac:dyDescent="0.2">
      <c r="A355" s="20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</row>
    <row r="356" spans="1:35" x14ac:dyDescent="0.2">
      <c r="A356" s="20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</row>
    <row r="357" spans="1:35" x14ac:dyDescent="0.2">
      <c r="A357" s="20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</row>
    <row r="358" spans="1:35" x14ac:dyDescent="0.2">
      <c r="A358" s="20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</row>
    <row r="359" spans="1:35" x14ac:dyDescent="0.2">
      <c r="A359" s="20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</row>
    <row r="360" spans="1:35" x14ac:dyDescent="0.2">
      <c r="A360" s="20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</row>
    <row r="361" spans="1:35" x14ac:dyDescent="0.2">
      <c r="A361" s="20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</row>
    <row r="362" spans="1:35" x14ac:dyDescent="0.2">
      <c r="A362" s="20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</row>
    <row r="363" spans="1:35" x14ac:dyDescent="0.2">
      <c r="A363" s="20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</row>
    <row r="364" spans="1:35" x14ac:dyDescent="0.2">
      <c r="A364" s="20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</row>
    <row r="365" spans="1:35" x14ac:dyDescent="0.2">
      <c r="A365" s="20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</row>
    <row r="366" spans="1:35" x14ac:dyDescent="0.2">
      <c r="A366" s="20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</row>
    <row r="367" spans="1:35" x14ac:dyDescent="0.2">
      <c r="A367" s="20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20"/>
      <c r="AG367" s="20"/>
      <c r="AH367" s="20"/>
      <c r="AI367" s="20"/>
    </row>
    <row r="368" spans="1:35" x14ac:dyDescent="0.2">
      <c r="A368" s="20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</row>
    <row r="369" spans="1:35" x14ac:dyDescent="0.2">
      <c r="A369" s="20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</row>
    <row r="370" spans="1:35" x14ac:dyDescent="0.2">
      <c r="A370" s="20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</row>
    <row r="371" spans="1:35" x14ac:dyDescent="0.2">
      <c r="A371" s="20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</row>
    <row r="372" spans="1:35" x14ac:dyDescent="0.2">
      <c r="A372" s="20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</row>
    <row r="373" spans="1:35" x14ac:dyDescent="0.2">
      <c r="A373" s="20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</row>
    <row r="374" spans="1:35" x14ac:dyDescent="0.2">
      <c r="A374" s="20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  <c r="AG374" s="20"/>
      <c r="AH374" s="20"/>
      <c r="AI374" s="20"/>
    </row>
    <row r="375" spans="1:35" x14ac:dyDescent="0.2">
      <c r="A375" s="20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</row>
    <row r="376" spans="1:35" x14ac:dyDescent="0.2">
      <c r="A376" s="20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20"/>
      <c r="AG376" s="20"/>
      <c r="AH376" s="20"/>
      <c r="AI376" s="20"/>
    </row>
    <row r="377" spans="1:35" x14ac:dyDescent="0.2">
      <c r="A377" s="20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  <c r="AG377" s="20"/>
      <c r="AH377" s="20"/>
      <c r="AI377" s="20"/>
    </row>
    <row r="378" spans="1:35" x14ac:dyDescent="0.2">
      <c r="A378" s="20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20"/>
      <c r="AG378" s="20"/>
      <c r="AH378" s="20"/>
      <c r="AI378" s="20"/>
    </row>
    <row r="379" spans="1:35" x14ac:dyDescent="0.2">
      <c r="A379" s="20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</row>
    <row r="380" spans="1:35" x14ac:dyDescent="0.2">
      <c r="A380" s="20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20"/>
      <c r="AG380" s="20"/>
      <c r="AH380" s="20"/>
      <c r="AI380" s="20"/>
    </row>
    <row r="381" spans="1:35" x14ac:dyDescent="0.2">
      <c r="A381" s="20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</row>
    <row r="382" spans="1:35" x14ac:dyDescent="0.2">
      <c r="A382" s="20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</row>
    <row r="383" spans="1:35" x14ac:dyDescent="0.2">
      <c r="A383" s="20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</row>
    <row r="384" spans="1:35" x14ac:dyDescent="0.2">
      <c r="A384" s="20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</row>
    <row r="385" spans="1:35" x14ac:dyDescent="0.2">
      <c r="A385" s="20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</row>
    <row r="386" spans="1:35" x14ac:dyDescent="0.2">
      <c r="A386" s="20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</row>
    <row r="387" spans="1:35" x14ac:dyDescent="0.2">
      <c r="A387" s="20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</row>
    <row r="388" spans="1:35" x14ac:dyDescent="0.2">
      <c r="A388" s="20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</row>
    <row r="389" spans="1:35" x14ac:dyDescent="0.2">
      <c r="A389" s="20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</row>
    <row r="390" spans="1:35" x14ac:dyDescent="0.2">
      <c r="A390" s="20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</row>
    <row r="391" spans="1:35" x14ac:dyDescent="0.2">
      <c r="A391" s="20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</row>
    <row r="392" spans="1:35" x14ac:dyDescent="0.2">
      <c r="A392" s="20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</row>
    <row r="393" spans="1:35" x14ac:dyDescent="0.2">
      <c r="A393" s="20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</row>
    <row r="394" spans="1:35" x14ac:dyDescent="0.2">
      <c r="A394" s="20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</row>
    <row r="395" spans="1:35" x14ac:dyDescent="0.2">
      <c r="A395" s="20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</row>
    <row r="396" spans="1:35" x14ac:dyDescent="0.2">
      <c r="A396" s="20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</row>
    <row r="397" spans="1:35" x14ac:dyDescent="0.2">
      <c r="A397" s="20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0"/>
    </row>
    <row r="398" spans="1:35" x14ac:dyDescent="0.2">
      <c r="A398" s="20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</row>
    <row r="399" spans="1:35" x14ac:dyDescent="0.2">
      <c r="A399" s="20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</row>
    <row r="400" spans="1:35" x14ac:dyDescent="0.2">
      <c r="A400" s="20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</row>
    <row r="401" spans="1:35" x14ac:dyDescent="0.2">
      <c r="A401" s="20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</row>
    <row r="402" spans="1:35" x14ac:dyDescent="0.2">
      <c r="A402" s="20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</row>
    <row r="403" spans="1:35" x14ac:dyDescent="0.2">
      <c r="A403" s="20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</row>
    <row r="404" spans="1:35" x14ac:dyDescent="0.2">
      <c r="A404" s="20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</row>
    <row r="405" spans="1:35" x14ac:dyDescent="0.2">
      <c r="A405" s="20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</row>
    <row r="406" spans="1:35" x14ac:dyDescent="0.2">
      <c r="A406" s="20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</row>
    <row r="407" spans="1:35" x14ac:dyDescent="0.2">
      <c r="A407" s="20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</row>
    <row r="408" spans="1:35" x14ac:dyDescent="0.2">
      <c r="A408" s="20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</row>
    <row r="409" spans="1:35" x14ac:dyDescent="0.2">
      <c r="A409" s="20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</row>
    <row r="410" spans="1:35" x14ac:dyDescent="0.2">
      <c r="A410" s="20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  <c r="AH410" s="20"/>
      <c r="AI410" s="20"/>
    </row>
    <row r="411" spans="1:35" x14ac:dyDescent="0.2">
      <c r="A411" s="20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</row>
    <row r="412" spans="1:35" x14ac:dyDescent="0.2">
      <c r="A412" s="20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</row>
    <row r="413" spans="1:35" x14ac:dyDescent="0.2">
      <c r="A413" s="20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</row>
    <row r="414" spans="1:35" x14ac:dyDescent="0.2">
      <c r="A414" s="20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</row>
    <row r="415" spans="1:35" x14ac:dyDescent="0.2">
      <c r="A415" s="20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</row>
    <row r="416" spans="1:35" x14ac:dyDescent="0.2">
      <c r="A416" s="20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</row>
    <row r="417" spans="1:35" x14ac:dyDescent="0.2">
      <c r="A417" s="20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</row>
    <row r="418" spans="1:35" x14ac:dyDescent="0.2">
      <c r="A418" s="20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</row>
    <row r="419" spans="1:35" x14ac:dyDescent="0.2">
      <c r="A419" s="20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</row>
    <row r="420" spans="1:35" x14ac:dyDescent="0.2">
      <c r="A420" s="20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</row>
    <row r="421" spans="1:35" x14ac:dyDescent="0.2">
      <c r="A421" s="20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</row>
    <row r="422" spans="1:35" x14ac:dyDescent="0.2">
      <c r="A422" s="20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20"/>
      <c r="AH422" s="20"/>
      <c r="AI422" s="20"/>
    </row>
    <row r="423" spans="1:35" x14ac:dyDescent="0.2">
      <c r="A423" s="20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</row>
    <row r="424" spans="1:35" x14ac:dyDescent="0.2">
      <c r="A424" s="20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20"/>
      <c r="AH424" s="20"/>
      <c r="AI424" s="20"/>
    </row>
    <row r="425" spans="1:35" x14ac:dyDescent="0.2">
      <c r="A425" s="20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</row>
    <row r="426" spans="1:35" x14ac:dyDescent="0.2">
      <c r="A426" s="20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20"/>
      <c r="AH426" s="20"/>
      <c r="AI426" s="20"/>
    </row>
    <row r="427" spans="1:35" x14ac:dyDescent="0.2">
      <c r="A427" s="20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</row>
    <row r="428" spans="1:35" x14ac:dyDescent="0.2">
      <c r="A428" s="20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20"/>
      <c r="AH428" s="20"/>
      <c r="AI428" s="20"/>
    </row>
    <row r="429" spans="1:35" x14ac:dyDescent="0.2">
      <c r="A429" s="20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</row>
    <row r="430" spans="1:35" x14ac:dyDescent="0.2">
      <c r="A430" s="20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20"/>
      <c r="AH430" s="20"/>
      <c r="AI430" s="20"/>
    </row>
    <row r="431" spans="1:35" x14ac:dyDescent="0.2">
      <c r="A431" s="20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20"/>
      <c r="AH431" s="20"/>
      <c r="AI431" s="20"/>
    </row>
    <row r="432" spans="1:35" x14ac:dyDescent="0.2">
      <c r="A432" s="20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20"/>
      <c r="AH432" s="20"/>
      <c r="AI432" s="20"/>
    </row>
    <row r="433" spans="1:35" x14ac:dyDescent="0.2">
      <c r="A433" s="20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20"/>
      <c r="AH433" s="20"/>
      <c r="AI433" s="20"/>
    </row>
    <row r="434" spans="1:35" x14ac:dyDescent="0.2">
      <c r="A434" s="20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20"/>
      <c r="AH434" s="20"/>
      <c r="AI434" s="20"/>
    </row>
    <row r="435" spans="1:35" x14ac:dyDescent="0.2">
      <c r="A435" s="20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</row>
    <row r="436" spans="1:35" x14ac:dyDescent="0.2">
      <c r="A436" s="20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</row>
    <row r="437" spans="1:35" x14ac:dyDescent="0.2">
      <c r="A437" s="20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</row>
    <row r="438" spans="1:35" x14ac:dyDescent="0.2">
      <c r="A438" s="20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</row>
    <row r="439" spans="1:35" x14ac:dyDescent="0.2">
      <c r="A439" s="20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</row>
    <row r="440" spans="1:35" x14ac:dyDescent="0.2">
      <c r="A440" s="20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20"/>
      <c r="AH440" s="20"/>
      <c r="AI440" s="20"/>
    </row>
    <row r="441" spans="1:35" x14ac:dyDescent="0.2">
      <c r="A441" s="20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</row>
    <row r="442" spans="1:35" x14ac:dyDescent="0.2">
      <c r="A442" s="20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20"/>
      <c r="AH442" s="20"/>
      <c r="AI442" s="20"/>
    </row>
    <row r="443" spans="1:35" x14ac:dyDescent="0.2">
      <c r="A443" s="20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</row>
    <row r="444" spans="1:35" x14ac:dyDescent="0.2">
      <c r="A444" s="20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20"/>
      <c r="AH444" s="20"/>
      <c r="AI444" s="20"/>
    </row>
    <row r="445" spans="1:35" x14ac:dyDescent="0.2">
      <c r="A445" s="20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20"/>
      <c r="AH445" s="20"/>
      <c r="AI445" s="20"/>
    </row>
    <row r="446" spans="1:35" x14ac:dyDescent="0.2">
      <c r="A446" s="20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20"/>
      <c r="AH446" s="20"/>
      <c r="AI446" s="20"/>
    </row>
    <row r="447" spans="1:35" x14ac:dyDescent="0.2">
      <c r="A447" s="20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20"/>
      <c r="AH447" s="20"/>
      <c r="AI447" s="20"/>
    </row>
    <row r="448" spans="1:35" x14ac:dyDescent="0.2">
      <c r="A448" s="20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</row>
    <row r="449" spans="1:35" x14ac:dyDescent="0.2">
      <c r="A449" s="20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</row>
    <row r="450" spans="1:35" x14ac:dyDescent="0.2">
      <c r="A450" s="20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</row>
    <row r="451" spans="1:35" x14ac:dyDescent="0.2">
      <c r="A451" s="20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</row>
    <row r="452" spans="1:35" x14ac:dyDescent="0.2">
      <c r="A452" s="20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</row>
    <row r="453" spans="1:35" x14ac:dyDescent="0.2">
      <c r="A453" s="20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</row>
    <row r="454" spans="1:35" x14ac:dyDescent="0.2">
      <c r="A454" s="20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</row>
    <row r="455" spans="1:35" x14ac:dyDescent="0.2">
      <c r="A455" s="20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</row>
    <row r="456" spans="1:35" x14ac:dyDescent="0.2">
      <c r="A456" s="20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</row>
    <row r="457" spans="1:35" x14ac:dyDescent="0.2">
      <c r="A457" s="20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</row>
    <row r="458" spans="1:35" x14ac:dyDescent="0.2">
      <c r="A458" s="20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</row>
    <row r="459" spans="1:35" x14ac:dyDescent="0.2">
      <c r="A459" s="20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20"/>
      <c r="AH459" s="20"/>
      <c r="AI459" s="20"/>
    </row>
    <row r="460" spans="1:35" x14ac:dyDescent="0.2">
      <c r="A460" s="20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20"/>
      <c r="AH460" s="20"/>
      <c r="AI460" s="20"/>
    </row>
    <row r="461" spans="1:35" x14ac:dyDescent="0.2">
      <c r="A461" s="20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</row>
    <row r="462" spans="1:35" x14ac:dyDescent="0.2">
      <c r="A462" s="20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</row>
    <row r="463" spans="1:35" x14ac:dyDescent="0.2">
      <c r="A463" s="20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</row>
    <row r="464" spans="1:35" x14ac:dyDescent="0.2">
      <c r="A464" s="20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</row>
    <row r="465" spans="1:35" x14ac:dyDescent="0.2">
      <c r="A465" s="20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</row>
    <row r="466" spans="1:35" x14ac:dyDescent="0.2">
      <c r="A466" s="20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20"/>
      <c r="AH466" s="20"/>
      <c r="AI466" s="20"/>
    </row>
    <row r="467" spans="1:35" x14ac:dyDescent="0.2">
      <c r="A467" s="20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  <c r="AH467" s="20"/>
      <c r="AI467" s="20"/>
    </row>
    <row r="468" spans="1:35" x14ac:dyDescent="0.2">
      <c r="A468" s="20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20"/>
      <c r="AH468" s="20"/>
      <c r="AI468" s="20"/>
    </row>
    <row r="469" spans="1:35" x14ac:dyDescent="0.2">
      <c r="A469" s="20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  <c r="AI469" s="20"/>
    </row>
    <row r="470" spans="1:35" x14ac:dyDescent="0.2">
      <c r="A470" s="20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</row>
    <row r="471" spans="1:35" x14ac:dyDescent="0.2">
      <c r="A471" s="20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</row>
    <row r="472" spans="1:35" x14ac:dyDescent="0.2">
      <c r="A472" s="20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20"/>
      <c r="AH472" s="20"/>
      <c r="AI472" s="20"/>
    </row>
    <row r="473" spans="1:35" x14ac:dyDescent="0.2">
      <c r="A473" s="20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</row>
    <row r="474" spans="1:35" x14ac:dyDescent="0.2">
      <c r="A474" s="20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</row>
    <row r="475" spans="1:35" x14ac:dyDescent="0.2">
      <c r="A475" s="20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20"/>
      <c r="AH475" s="20"/>
      <c r="AI475" s="20"/>
    </row>
    <row r="476" spans="1:35" x14ac:dyDescent="0.2">
      <c r="A476" s="20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</row>
    <row r="477" spans="1:35" x14ac:dyDescent="0.2">
      <c r="A477" s="20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</row>
    <row r="478" spans="1:35" x14ac:dyDescent="0.2">
      <c r="A478" s="20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20"/>
      <c r="AH478" s="20"/>
      <c r="AI478" s="20"/>
    </row>
    <row r="479" spans="1:35" x14ac:dyDescent="0.2">
      <c r="A479" s="20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</row>
    <row r="480" spans="1:35" x14ac:dyDescent="0.2">
      <c r="A480" s="20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20"/>
      <c r="AH480" s="20"/>
      <c r="AI480" s="20"/>
    </row>
    <row r="481" spans="1:35" x14ac:dyDescent="0.2">
      <c r="A481" s="20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20"/>
      <c r="AH481" s="20"/>
      <c r="AI481" s="20"/>
    </row>
    <row r="482" spans="1:35" x14ac:dyDescent="0.2">
      <c r="A482" s="20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20"/>
      <c r="AH482" s="20"/>
      <c r="AI482" s="20"/>
    </row>
    <row r="483" spans="1:35" x14ac:dyDescent="0.2">
      <c r="A483" s="20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20"/>
      <c r="AH483" s="20"/>
      <c r="AI483" s="20"/>
    </row>
    <row r="484" spans="1:35" x14ac:dyDescent="0.2">
      <c r="A484" s="20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20"/>
      <c r="AH484" s="20"/>
      <c r="AI484" s="20"/>
    </row>
    <row r="485" spans="1:35" x14ac:dyDescent="0.2">
      <c r="A485" s="20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20"/>
      <c r="AH485" s="20"/>
      <c r="AI485" s="20"/>
    </row>
    <row r="486" spans="1:35" x14ac:dyDescent="0.2">
      <c r="A486" s="20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20"/>
      <c r="AH486" s="20"/>
      <c r="AI486" s="20"/>
    </row>
    <row r="487" spans="1:35" x14ac:dyDescent="0.2">
      <c r="A487" s="20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  <c r="AG487" s="20"/>
      <c r="AH487" s="20"/>
      <c r="AI487" s="20"/>
    </row>
    <row r="488" spans="1:35" x14ac:dyDescent="0.2">
      <c r="A488" s="20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</row>
    <row r="489" spans="1:35" x14ac:dyDescent="0.2">
      <c r="A489" s="20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20"/>
      <c r="AH489" s="20"/>
      <c r="AI489" s="20"/>
    </row>
    <row r="490" spans="1:35" x14ac:dyDescent="0.2">
      <c r="A490" s="20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</row>
    <row r="491" spans="1:35" x14ac:dyDescent="0.2">
      <c r="A491" s="20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20"/>
      <c r="AH491" s="20"/>
      <c r="AI491" s="20"/>
    </row>
    <row r="492" spans="1:35" x14ac:dyDescent="0.2">
      <c r="A492" s="20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</row>
    <row r="493" spans="1:35" x14ac:dyDescent="0.2">
      <c r="A493" s="20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</row>
    <row r="494" spans="1:35" x14ac:dyDescent="0.2">
      <c r="A494" s="20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20"/>
      <c r="AH494" s="20"/>
      <c r="AI494" s="20"/>
    </row>
    <row r="495" spans="1:35" x14ac:dyDescent="0.2">
      <c r="A495" s="20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</row>
    <row r="496" spans="1:35" x14ac:dyDescent="0.2">
      <c r="A496" s="20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</row>
    <row r="497" spans="1:35" x14ac:dyDescent="0.2">
      <c r="A497" s="20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20"/>
      <c r="AH497" s="20"/>
      <c r="AI497" s="20"/>
    </row>
    <row r="498" spans="1:35" x14ac:dyDescent="0.2">
      <c r="A498" s="20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</row>
    <row r="499" spans="1:35" x14ac:dyDescent="0.2">
      <c r="A499" s="20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</row>
    <row r="500" spans="1:35" x14ac:dyDescent="0.2">
      <c r="A500" s="20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</row>
    <row r="501" spans="1:35" x14ac:dyDescent="0.2">
      <c r="A501" s="20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</row>
    <row r="502" spans="1:35" x14ac:dyDescent="0.2">
      <c r="A502" s="20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20"/>
      <c r="AH502" s="20"/>
      <c r="AI502" s="20"/>
    </row>
    <row r="503" spans="1:35" x14ac:dyDescent="0.2">
      <c r="A503" s="20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20"/>
      <c r="AH503" s="20"/>
      <c r="AI503" s="20"/>
    </row>
    <row r="504" spans="1:35" x14ac:dyDescent="0.2">
      <c r="A504" s="20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G504" s="20"/>
      <c r="AH504" s="20"/>
      <c r="AI504" s="20"/>
    </row>
    <row r="505" spans="1:35" x14ac:dyDescent="0.2">
      <c r="A505" s="20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</row>
    <row r="506" spans="1:35" x14ac:dyDescent="0.2">
      <c r="A506" s="20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</row>
    <row r="507" spans="1:35" x14ac:dyDescent="0.2">
      <c r="A507" s="20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</row>
    <row r="508" spans="1:35" x14ac:dyDescent="0.2">
      <c r="A508" s="20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</row>
    <row r="509" spans="1:35" x14ac:dyDescent="0.2">
      <c r="A509" s="20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</row>
    <row r="510" spans="1:35" x14ac:dyDescent="0.2">
      <c r="A510" s="20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</row>
    <row r="511" spans="1:35" x14ac:dyDescent="0.2">
      <c r="A511" s="20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</row>
    <row r="512" spans="1:35" x14ac:dyDescent="0.2">
      <c r="A512" s="20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</row>
    <row r="513" spans="1:35" x14ac:dyDescent="0.2">
      <c r="A513" s="20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</row>
    <row r="514" spans="1:35" x14ac:dyDescent="0.2">
      <c r="A514" s="20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</row>
    <row r="515" spans="1:35" x14ac:dyDescent="0.2">
      <c r="A515" s="20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AE515" s="20"/>
      <c r="AF515" s="20"/>
      <c r="AG515" s="20"/>
      <c r="AH515" s="20"/>
      <c r="AI515" s="20"/>
    </row>
    <row r="516" spans="1:35" x14ac:dyDescent="0.2">
      <c r="A516" s="20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20"/>
      <c r="AH516" s="20"/>
      <c r="AI516" s="20"/>
    </row>
    <row r="517" spans="1:35" x14ac:dyDescent="0.2">
      <c r="A517" s="20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  <c r="AG517" s="20"/>
      <c r="AH517" s="20"/>
      <c r="AI517" s="20"/>
    </row>
    <row r="518" spans="1:35" x14ac:dyDescent="0.2">
      <c r="A518" s="20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20"/>
      <c r="AH518" s="20"/>
      <c r="AI518" s="20"/>
    </row>
    <row r="519" spans="1:35" x14ac:dyDescent="0.2">
      <c r="A519" s="20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G519" s="20"/>
      <c r="AH519" s="20"/>
      <c r="AI519" s="20"/>
    </row>
    <row r="520" spans="1:35" x14ac:dyDescent="0.2">
      <c r="A520" s="20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</row>
    <row r="521" spans="1:35" x14ac:dyDescent="0.2">
      <c r="A521" s="20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20"/>
      <c r="AH521" s="20"/>
      <c r="AI521" s="20"/>
    </row>
    <row r="522" spans="1:35" x14ac:dyDescent="0.2">
      <c r="A522" s="20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</row>
    <row r="523" spans="1:35" x14ac:dyDescent="0.2">
      <c r="A523" s="20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</row>
    <row r="524" spans="1:35" x14ac:dyDescent="0.2">
      <c r="A524" s="20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</row>
    <row r="525" spans="1:35" x14ac:dyDescent="0.2">
      <c r="A525" s="20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  <c r="AD525" s="20"/>
      <c r="AE525" s="20"/>
      <c r="AF525" s="20"/>
      <c r="AG525" s="20"/>
      <c r="AH525" s="20"/>
      <c r="AI525" s="20"/>
    </row>
    <row r="526" spans="1:35" x14ac:dyDescent="0.2">
      <c r="A526" s="20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G526" s="20"/>
      <c r="AH526" s="20"/>
      <c r="AI526" s="20"/>
    </row>
    <row r="527" spans="1:35" x14ac:dyDescent="0.2">
      <c r="A527" s="20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  <c r="AG527" s="20"/>
      <c r="AH527" s="20"/>
      <c r="AI527" s="20"/>
    </row>
    <row r="528" spans="1:35" x14ac:dyDescent="0.2">
      <c r="A528" s="20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</row>
    <row r="529" spans="1:35" x14ac:dyDescent="0.2">
      <c r="A529" s="20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  <c r="AE529" s="20"/>
      <c r="AF529" s="20"/>
      <c r="AG529" s="20"/>
      <c r="AH529" s="20"/>
      <c r="AI529" s="20"/>
    </row>
    <row r="530" spans="1:35" x14ac:dyDescent="0.2">
      <c r="A530" s="20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20"/>
      <c r="AH530" s="20"/>
      <c r="AI530" s="20"/>
    </row>
    <row r="531" spans="1:35" x14ac:dyDescent="0.2">
      <c r="A531" s="20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20"/>
      <c r="AH531" s="20"/>
      <c r="AI531" s="20"/>
    </row>
    <row r="532" spans="1:35" x14ac:dyDescent="0.2">
      <c r="A532" s="20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20"/>
      <c r="AH532" s="20"/>
      <c r="AI532" s="20"/>
    </row>
    <row r="533" spans="1:35" x14ac:dyDescent="0.2">
      <c r="A533" s="20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  <c r="AD533" s="20"/>
      <c r="AE533" s="20"/>
      <c r="AF533" s="20"/>
      <c r="AG533" s="20"/>
      <c r="AH533" s="20"/>
      <c r="AI533" s="20"/>
    </row>
    <row r="534" spans="1:35" x14ac:dyDescent="0.2">
      <c r="A534" s="20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20"/>
      <c r="AH534" s="20"/>
      <c r="AI534" s="20"/>
    </row>
    <row r="535" spans="1:35" x14ac:dyDescent="0.2">
      <c r="A535" s="20"/>
      <c r="B535" s="20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  <c r="AD535" s="20"/>
      <c r="AE535" s="20"/>
      <c r="AF535" s="20"/>
      <c r="AG535" s="20"/>
      <c r="AH535" s="20"/>
      <c r="AI535" s="20"/>
    </row>
    <row r="536" spans="1:35" x14ac:dyDescent="0.2">
      <c r="A536" s="20"/>
      <c r="B536" s="20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  <c r="AD536" s="20"/>
      <c r="AE536" s="20"/>
      <c r="AF536" s="20"/>
      <c r="AG536" s="20"/>
      <c r="AH536" s="20"/>
      <c r="AI536" s="20"/>
    </row>
    <row r="537" spans="1:35" x14ac:dyDescent="0.2">
      <c r="A537" s="20"/>
      <c r="B537" s="20"/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  <c r="AD537" s="20"/>
      <c r="AE537" s="20"/>
      <c r="AF537" s="20"/>
      <c r="AG537" s="20"/>
      <c r="AH537" s="20"/>
      <c r="AI537" s="20"/>
    </row>
    <row r="538" spans="1:35" x14ac:dyDescent="0.2">
      <c r="A538" s="20"/>
      <c r="B538" s="20"/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  <c r="AD538" s="20"/>
      <c r="AE538" s="20"/>
      <c r="AF538" s="20"/>
      <c r="AG538" s="20"/>
      <c r="AH538" s="20"/>
      <c r="AI538" s="20"/>
    </row>
    <row r="539" spans="1:35" x14ac:dyDescent="0.2">
      <c r="A539" s="20"/>
      <c r="B539" s="20"/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  <c r="AD539" s="20"/>
      <c r="AE539" s="20"/>
      <c r="AF539" s="20"/>
      <c r="AG539" s="20"/>
      <c r="AH539" s="20"/>
      <c r="AI539" s="20"/>
    </row>
    <row r="540" spans="1:35" x14ac:dyDescent="0.2">
      <c r="A540" s="20"/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</row>
    <row r="541" spans="1:35" x14ac:dyDescent="0.2">
      <c r="A541" s="20"/>
      <c r="B541" s="20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/>
      <c r="AD541" s="20"/>
      <c r="AE541" s="20"/>
      <c r="AF541" s="20"/>
      <c r="AG541" s="20"/>
      <c r="AH541" s="20"/>
      <c r="AI541" s="20"/>
    </row>
    <row r="542" spans="1:35" x14ac:dyDescent="0.2">
      <c r="A542" s="20"/>
      <c r="B542" s="20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  <c r="AD542" s="20"/>
      <c r="AE542" s="20"/>
      <c r="AF542" s="20"/>
      <c r="AG542" s="20"/>
      <c r="AH542" s="20"/>
      <c r="AI542" s="20"/>
    </row>
    <row r="543" spans="1:35" x14ac:dyDescent="0.2">
      <c r="A543" s="20"/>
      <c r="B543" s="20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  <c r="AD543" s="20"/>
      <c r="AE543" s="20"/>
      <c r="AF543" s="20"/>
      <c r="AG543" s="20"/>
      <c r="AH543" s="20"/>
      <c r="AI543" s="20"/>
    </row>
    <row r="544" spans="1:35" x14ac:dyDescent="0.2">
      <c r="A544" s="20"/>
      <c r="B544" s="2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  <c r="AD544" s="20"/>
      <c r="AE544" s="20"/>
      <c r="AF544" s="20"/>
      <c r="AG544" s="20"/>
      <c r="AH544" s="20"/>
      <c r="AI544" s="20"/>
    </row>
    <row r="545" spans="1:35" x14ac:dyDescent="0.2">
      <c r="A545" s="20"/>
      <c r="B545" s="2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  <c r="AD545" s="20"/>
      <c r="AE545" s="20"/>
      <c r="AF545" s="20"/>
      <c r="AG545" s="20"/>
      <c r="AH545" s="20"/>
      <c r="AI545" s="20"/>
    </row>
    <row r="546" spans="1:35" x14ac:dyDescent="0.2">
      <c r="A546" s="20"/>
      <c r="B546" s="20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AE546" s="20"/>
      <c r="AF546" s="20"/>
      <c r="AG546" s="20"/>
      <c r="AH546" s="20"/>
      <c r="AI546" s="20"/>
    </row>
    <row r="547" spans="1:35" x14ac:dyDescent="0.2">
      <c r="A547" s="20"/>
      <c r="B547" s="2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AE547" s="20"/>
      <c r="AF547" s="20"/>
      <c r="AG547" s="20"/>
      <c r="AH547" s="20"/>
      <c r="AI547" s="20"/>
    </row>
    <row r="548" spans="1:35" x14ac:dyDescent="0.2">
      <c r="A548" s="20"/>
      <c r="B548" s="2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AE548" s="20"/>
      <c r="AF548" s="20"/>
      <c r="AG548" s="20"/>
      <c r="AH548" s="20"/>
      <c r="AI548" s="20"/>
    </row>
    <row r="549" spans="1:35" x14ac:dyDescent="0.2">
      <c r="A549" s="20"/>
      <c r="B549" s="20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  <c r="AD549" s="20"/>
      <c r="AE549" s="20"/>
      <c r="AF549" s="20"/>
      <c r="AG549" s="20"/>
      <c r="AH549" s="20"/>
      <c r="AI549" s="20"/>
    </row>
    <row r="550" spans="1:35" x14ac:dyDescent="0.2">
      <c r="A550" s="20"/>
      <c r="B550" s="2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AD550" s="20"/>
      <c r="AE550" s="20"/>
      <c r="AF550" s="20"/>
      <c r="AG550" s="20"/>
      <c r="AH550" s="20"/>
      <c r="AI550" s="20"/>
    </row>
    <row r="551" spans="1:35" x14ac:dyDescent="0.2">
      <c r="A551" s="20"/>
      <c r="B551" s="20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  <c r="AD551" s="20"/>
      <c r="AE551" s="20"/>
      <c r="AF551" s="20"/>
      <c r="AG551" s="20"/>
      <c r="AH551" s="20"/>
      <c r="AI551" s="20"/>
    </row>
    <row r="552" spans="1:35" x14ac:dyDescent="0.2">
      <c r="A552" s="20"/>
      <c r="B552" s="2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  <c r="AD552" s="20"/>
      <c r="AE552" s="20"/>
      <c r="AF552" s="20"/>
      <c r="AG552" s="20"/>
      <c r="AH552" s="20"/>
      <c r="AI552" s="20"/>
    </row>
    <row r="553" spans="1:35" x14ac:dyDescent="0.2">
      <c r="A553" s="20"/>
      <c r="B553" s="20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  <c r="AD553" s="20"/>
      <c r="AE553" s="20"/>
      <c r="AF553" s="20"/>
      <c r="AG553" s="20"/>
      <c r="AH553" s="20"/>
      <c r="AI553" s="20"/>
    </row>
    <row r="554" spans="1:35" x14ac:dyDescent="0.2">
      <c r="A554" s="20"/>
      <c r="B554" s="20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  <c r="AD554" s="20"/>
      <c r="AE554" s="20"/>
      <c r="AF554" s="20"/>
      <c r="AG554" s="20"/>
      <c r="AH554" s="20"/>
      <c r="AI554" s="20"/>
    </row>
    <row r="555" spans="1:35" x14ac:dyDescent="0.2">
      <c r="A555" s="20"/>
      <c r="B555" s="20"/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  <c r="AD555" s="20"/>
      <c r="AE555" s="20"/>
      <c r="AF555" s="20"/>
      <c r="AG555" s="20"/>
      <c r="AH555" s="20"/>
      <c r="AI555" s="20"/>
    </row>
    <row r="556" spans="1:35" x14ac:dyDescent="0.2">
      <c r="A556" s="20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  <c r="AD556" s="20"/>
      <c r="AE556" s="20"/>
      <c r="AF556" s="20"/>
      <c r="AG556" s="20"/>
      <c r="AH556" s="20"/>
      <c r="AI556" s="20"/>
    </row>
    <row r="557" spans="1:35" x14ac:dyDescent="0.2">
      <c r="A557" s="20"/>
      <c r="B557" s="20"/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0"/>
      <c r="AF557" s="20"/>
      <c r="AG557" s="20"/>
      <c r="AH557" s="20"/>
      <c r="AI557" s="20"/>
    </row>
    <row r="558" spans="1:35" x14ac:dyDescent="0.2">
      <c r="A558" s="20"/>
      <c r="B558" s="20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  <c r="AD558" s="20"/>
      <c r="AE558" s="20"/>
      <c r="AF558" s="20"/>
      <c r="AG558" s="20"/>
      <c r="AH558" s="20"/>
      <c r="AI558" s="20"/>
    </row>
    <row r="559" spans="1:35" x14ac:dyDescent="0.2">
      <c r="A559" s="20"/>
      <c r="B559" s="20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0"/>
      <c r="AF559" s="20"/>
      <c r="AG559" s="20"/>
      <c r="AH559" s="20"/>
      <c r="AI559" s="20"/>
    </row>
    <row r="560" spans="1:35" x14ac:dyDescent="0.2">
      <c r="A560" s="20"/>
      <c r="B560" s="20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0"/>
      <c r="AF560" s="20"/>
      <c r="AG560" s="20"/>
      <c r="AH560" s="20"/>
      <c r="AI560" s="20"/>
    </row>
    <row r="561" spans="1:35" x14ac:dyDescent="0.2">
      <c r="A561" s="20"/>
      <c r="B561" s="20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  <c r="AC561" s="20"/>
      <c r="AD561" s="20"/>
      <c r="AE561" s="20"/>
      <c r="AF561" s="20"/>
      <c r="AG561" s="20"/>
      <c r="AH561" s="20"/>
      <c r="AI561" s="20"/>
    </row>
    <row r="562" spans="1:35" x14ac:dyDescent="0.2">
      <c r="A562" s="20"/>
      <c r="B562" s="20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  <c r="AD562" s="20"/>
      <c r="AE562" s="20"/>
      <c r="AF562" s="20"/>
      <c r="AG562" s="20"/>
      <c r="AH562" s="20"/>
      <c r="AI562" s="20"/>
    </row>
    <row r="563" spans="1:35" x14ac:dyDescent="0.2">
      <c r="A563" s="20"/>
      <c r="B563" s="2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  <c r="AD563" s="20"/>
      <c r="AE563" s="20"/>
      <c r="AF563" s="20"/>
      <c r="AG563" s="20"/>
      <c r="AH563" s="20"/>
      <c r="AI563" s="20"/>
    </row>
    <row r="564" spans="1:35" x14ac:dyDescent="0.2">
      <c r="A564" s="20"/>
      <c r="B564" s="20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  <c r="AE564" s="20"/>
      <c r="AF564" s="20"/>
      <c r="AG564" s="20"/>
      <c r="AH564" s="20"/>
      <c r="AI564" s="20"/>
    </row>
    <row r="565" spans="1:35" x14ac:dyDescent="0.2">
      <c r="A565" s="20"/>
      <c r="B565" s="20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</row>
    <row r="566" spans="1:35" x14ac:dyDescent="0.2">
      <c r="A566" s="20"/>
      <c r="B566" s="2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  <c r="AE566" s="20"/>
      <c r="AF566" s="20"/>
      <c r="AG566" s="20"/>
      <c r="AH566" s="20"/>
      <c r="AI566" s="20"/>
    </row>
    <row r="567" spans="1:35" x14ac:dyDescent="0.2">
      <c r="A567" s="20"/>
      <c r="B567" s="20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  <c r="AD567" s="20"/>
      <c r="AE567" s="20"/>
      <c r="AF567" s="20"/>
      <c r="AG567" s="20"/>
      <c r="AH567" s="20"/>
      <c r="AI567" s="20"/>
    </row>
    <row r="568" spans="1:35" x14ac:dyDescent="0.2">
      <c r="A568" s="20"/>
      <c r="B568" s="2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20"/>
      <c r="AF568" s="20"/>
      <c r="AG568" s="20"/>
      <c r="AH568" s="20"/>
      <c r="AI568" s="20"/>
    </row>
    <row r="569" spans="1:35" x14ac:dyDescent="0.2">
      <c r="A569" s="20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AG569" s="20"/>
      <c r="AH569" s="20"/>
      <c r="AI569" s="20"/>
    </row>
    <row r="570" spans="1:35" x14ac:dyDescent="0.2">
      <c r="A570" s="20"/>
      <c r="B570" s="2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0"/>
      <c r="AF570" s="20"/>
      <c r="AG570" s="20"/>
      <c r="AH570" s="20"/>
      <c r="AI570" s="20"/>
    </row>
    <row r="571" spans="1:35" x14ac:dyDescent="0.2">
      <c r="A571" s="20"/>
      <c r="B571" s="20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  <c r="AD571" s="20"/>
      <c r="AE571" s="20"/>
      <c r="AF571" s="20"/>
      <c r="AG571" s="20"/>
      <c r="AH571" s="20"/>
      <c r="AI571" s="20"/>
    </row>
    <row r="572" spans="1:35" x14ac:dyDescent="0.2">
      <c r="A572" s="20"/>
      <c r="B572" s="20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  <c r="AD572" s="20"/>
      <c r="AE572" s="20"/>
      <c r="AF572" s="20"/>
      <c r="AG572" s="20"/>
      <c r="AH572" s="20"/>
      <c r="AI572" s="20"/>
    </row>
    <row r="573" spans="1:35" x14ac:dyDescent="0.2">
      <c r="A573" s="20"/>
      <c r="B573" s="20"/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  <c r="AD573" s="20"/>
      <c r="AE573" s="20"/>
      <c r="AF573" s="20"/>
      <c r="AG573" s="20"/>
      <c r="AH573" s="20"/>
      <c r="AI573" s="20"/>
    </row>
    <row r="574" spans="1:35" x14ac:dyDescent="0.2">
      <c r="A574" s="20"/>
      <c r="B574" s="20"/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  <c r="AD574" s="20"/>
      <c r="AE574" s="20"/>
      <c r="AF574" s="20"/>
      <c r="AG574" s="20"/>
      <c r="AH574" s="20"/>
      <c r="AI574" s="20"/>
    </row>
    <row r="575" spans="1:35" x14ac:dyDescent="0.2">
      <c r="A575" s="20"/>
      <c r="B575" s="20"/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  <c r="AD575" s="20"/>
      <c r="AE575" s="20"/>
      <c r="AF575" s="20"/>
      <c r="AG575" s="20"/>
      <c r="AH575" s="20"/>
      <c r="AI575" s="20"/>
    </row>
    <row r="576" spans="1:35" x14ac:dyDescent="0.2">
      <c r="A576" s="20"/>
      <c r="B576" s="20"/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  <c r="AD576" s="20"/>
      <c r="AE576" s="20"/>
      <c r="AF576" s="20"/>
      <c r="AG576" s="20"/>
      <c r="AH576" s="20"/>
      <c r="AI576" s="20"/>
    </row>
    <row r="577" spans="1:35" x14ac:dyDescent="0.2">
      <c r="A577" s="20"/>
      <c r="B577" s="20"/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</row>
    <row r="578" spans="1:35" x14ac:dyDescent="0.2">
      <c r="A578" s="20"/>
      <c r="B578" s="20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  <c r="AD578" s="20"/>
      <c r="AE578" s="20"/>
      <c r="AF578" s="20"/>
      <c r="AG578" s="20"/>
      <c r="AH578" s="20"/>
      <c r="AI578" s="20"/>
    </row>
    <row r="579" spans="1:35" x14ac:dyDescent="0.2">
      <c r="A579" s="20"/>
      <c r="B579" s="20"/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</row>
    <row r="580" spans="1:35" x14ac:dyDescent="0.2">
      <c r="A580" s="20"/>
      <c r="B580" s="20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  <c r="AD580" s="20"/>
      <c r="AE580" s="20"/>
      <c r="AF580" s="20"/>
      <c r="AG580" s="20"/>
      <c r="AH580" s="20"/>
      <c r="AI580" s="20"/>
    </row>
    <row r="581" spans="1:35" x14ac:dyDescent="0.2">
      <c r="A581" s="20"/>
      <c r="B581" s="20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  <c r="AD581" s="20"/>
      <c r="AE581" s="20"/>
      <c r="AF581" s="20"/>
      <c r="AG581" s="20"/>
      <c r="AH581" s="20"/>
      <c r="AI581" s="20"/>
    </row>
    <row r="582" spans="1:35" x14ac:dyDescent="0.2">
      <c r="A582" s="20"/>
      <c r="B582" s="20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0"/>
      <c r="AF582" s="20"/>
      <c r="AG582" s="20"/>
      <c r="AH582" s="20"/>
      <c r="AI582" s="20"/>
    </row>
    <row r="583" spans="1:35" x14ac:dyDescent="0.2">
      <c r="A583" s="20"/>
      <c r="B583" s="20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  <c r="AE583" s="20"/>
      <c r="AF583" s="20"/>
      <c r="AG583" s="20"/>
      <c r="AH583" s="20"/>
      <c r="AI583" s="20"/>
    </row>
    <row r="584" spans="1:35" x14ac:dyDescent="0.2">
      <c r="A584" s="20"/>
      <c r="B584" s="2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0"/>
      <c r="AF584" s="20"/>
      <c r="AG584" s="20"/>
      <c r="AH584" s="20"/>
      <c r="AI584" s="20"/>
    </row>
    <row r="585" spans="1:35" x14ac:dyDescent="0.2">
      <c r="A585" s="20"/>
      <c r="B585" s="20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/>
      <c r="AD585" s="20"/>
      <c r="AE585" s="20"/>
      <c r="AF585" s="20"/>
      <c r="AG585" s="20"/>
      <c r="AH585" s="20"/>
      <c r="AI585" s="20"/>
    </row>
    <row r="586" spans="1:35" x14ac:dyDescent="0.2">
      <c r="A586" s="20"/>
      <c r="B586" s="2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  <c r="AG586" s="20"/>
      <c r="AH586" s="20"/>
      <c r="AI586" s="20"/>
    </row>
    <row r="587" spans="1:35" x14ac:dyDescent="0.2">
      <c r="A587" s="20"/>
      <c r="B587" s="20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AG587" s="20"/>
      <c r="AH587" s="20"/>
      <c r="AI587" s="20"/>
    </row>
    <row r="588" spans="1:35" x14ac:dyDescent="0.2">
      <c r="A588" s="20"/>
      <c r="B588" s="20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20"/>
      <c r="AF588" s="20"/>
      <c r="AG588" s="20"/>
      <c r="AH588" s="20"/>
      <c r="AI588" s="20"/>
    </row>
    <row r="589" spans="1:35" x14ac:dyDescent="0.2">
      <c r="A589" s="20"/>
      <c r="B589" s="20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</row>
    <row r="590" spans="1:35" x14ac:dyDescent="0.2">
      <c r="A590" s="20"/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</row>
    <row r="591" spans="1:35" x14ac:dyDescent="0.2">
      <c r="A591" s="20"/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</row>
    <row r="592" spans="1:35" x14ac:dyDescent="0.2">
      <c r="A592" s="20"/>
      <c r="B592" s="20"/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</row>
    <row r="593" spans="1:35" x14ac:dyDescent="0.2">
      <c r="A593" s="20"/>
      <c r="B593" s="20"/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  <c r="AC593" s="20"/>
      <c r="AD593" s="20"/>
      <c r="AE593" s="20"/>
      <c r="AF593" s="20"/>
      <c r="AG593" s="20"/>
      <c r="AH593" s="20"/>
      <c r="AI593" s="20"/>
    </row>
    <row r="594" spans="1:35" x14ac:dyDescent="0.2">
      <c r="A594" s="20"/>
      <c r="B594" s="20"/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  <c r="AC594" s="20"/>
      <c r="AD594" s="20"/>
      <c r="AE594" s="20"/>
      <c r="AF594" s="20"/>
      <c r="AG594" s="20"/>
      <c r="AH594" s="20"/>
      <c r="AI594" s="20"/>
    </row>
    <row r="595" spans="1:35" x14ac:dyDescent="0.2">
      <c r="A595" s="20"/>
      <c r="B595" s="20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</row>
    <row r="596" spans="1:35" x14ac:dyDescent="0.2">
      <c r="A596" s="20"/>
      <c r="B596" s="2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</row>
    <row r="597" spans="1:35" x14ac:dyDescent="0.2">
      <c r="A597" s="20"/>
      <c r="B597" s="20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</row>
    <row r="598" spans="1:35" x14ac:dyDescent="0.2">
      <c r="A598" s="20"/>
      <c r="B598" s="20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</row>
    <row r="599" spans="1:35" x14ac:dyDescent="0.2">
      <c r="A599" s="20"/>
      <c r="B599" s="20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</row>
    <row r="600" spans="1:35" x14ac:dyDescent="0.2">
      <c r="A600" s="20"/>
      <c r="B600" s="2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</row>
    <row r="601" spans="1:35" x14ac:dyDescent="0.2">
      <c r="A601" s="20"/>
      <c r="B601" s="20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  <c r="AH601" s="20"/>
      <c r="AI601" s="20"/>
    </row>
    <row r="602" spans="1:35" x14ac:dyDescent="0.2">
      <c r="A602" s="20"/>
      <c r="B602" s="2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AE602" s="20"/>
      <c r="AF602" s="20"/>
      <c r="AG602" s="20"/>
      <c r="AH602" s="20"/>
      <c r="AI602" s="20"/>
    </row>
    <row r="603" spans="1:35" x14ac:dyDescent="0.2">
      <c r="A603" s="20"/>
      <c r="B603" s="2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</row>
    <row r="604" spans="1:35" x14ac:dyDescent="0.2">
      <c r="A604" s="20"/>
      <c r="B604" s="2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G604" s="20"/>
      <c r="AH604" s="20"/>
      <c r="AI604" s="20"/>
    </row>
    <row r="605" spans="1:35" x14ac:dyDescent="0.2">
      <c r="A605" s="20"/>
      <c r="B605" s="2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</row>
    <row r="606" spans="1:35" x14ac:dyDescent="0.2">
      <c r="A606" s="20"/>
      <c r="B606" s="2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/>
      <c r="AD606" s="20"/>
      <c r="AE606" s="20"/>
      <c r="AF606" s="20"/>
      <c r="AG606" s="20"/>
      <c r="AH606" s="20"/>
      <c r="AI606" s="20"/>
    </row>
    <row r="607" spans="1:35" x14ac:dyDescent="0.2">
      <c r="A607" s="20"/>
      <c r="B607" s="20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AF607" s="20"/>
      <c r="AG607" s="20"/>
      <c r="AH607" s="20"/>
      <c r="AI607" s="20"/>
    </row>
    <row r="608" spans="1:35" x14ac:dyDescent="0.2">
      <c r="A608" s="20"/>
      <c r="B608" s="20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  <c r="AE608" s="20"/>
      <c r="AF608" s="20"/>
      <c r="AG608" s="20"/>
      <c r="AH608" s="20"/>
      <c r="AI608" s="20"/>
    </row>
    <row r="609" spans="1:35" x14ac:dyDescent="0.2">
      <c r="A609" s="20"/>
      <c r="B609" s="20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/>
      <c r="AD609" s="20"/>
      <c r="AE609" s="20"/>
      <c r="AF609" s="20"/>
      <c r="AG609" s="20"/>
      <c r="AH609" s="20"/>
      <c r="AI609" s="20"/>
    </row>
    <row r="610" spans="1:35" x14ac:dyDescent="0.2">
      <c r="A610" s="20"/>
      <c r="B610" s="20"/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  <c r="AC610" s="20"/>
      <c r="AD610" s="20"/>
      <c r="AE610" s="20"/>
      <c r="AF610" s="20"/>
      <c r="AG610" s="20"/>
      <c r="AH610" s="20"/>
      <c r="AI610" s="20"/>
    </row>
    <row r="611" spans="1:35" x14ac:dyDescent="0.2">
      <c r="A611" s="20"/>
      <c r="B611" s="20"/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/>
      <c r="AD611" s="20"/>
      <c r="AE611" s="20"/>
      <c r="AF611" s="20"/>
      <c r="AG611" s="20"/>
      <c r="AH611" s="20"/>
      <c r="AI611" s="20"/>
    </row>
    <row r="612" spans="1:35" x14ac:dyDescent="0.2">
      <c r="A612" s="20"/>
      <c r="B612" s="20"/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/>
      <c r="AD612" s="20"/>
      <c r="AE612" s="20"/>
      <c r="AF612" s="20"/>
      <c r="AG612" s="20"/>
      <c r="AH612" s="20"/>
      <c r="AI612" s="20"/>
    </row>
    <row r="613" spans="1:35" x14ac:dyDescent="0.2">
      <c r="A613" s="20"/>
      <c r="B613" s="20"/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0"/>
      <c r="AF613" s="20"/>
      <c r="AG613" s="20"/>
      <c r="AH613" s="20"/>
      <c r="AI613" s="20"/>
    </row>
    <row r="614" spans="1:35" x14ac:dyDescent="0.2">
      <c r="A614" s="20"/>
      <c r="B614" s="20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  <c r="AD614" s="20"/>
      <c r="AE614" s="20"/>
      <c r="AF614" s="20"/>
      <c r="AG614" s="20"/>
      <c r="AH614" s="20"/>
      <c r="AI614" s="20"/>
    </row>
    <row r="615" spans="1:35" x14ac:dyDescent="0.2">
      <c r="A615" s="20"/>
      <c r="B615" s="20"/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  <c r="AC615" s="20"/>
      <c r="AD615" s="20"/>
      <c r="AE615" s="20"/>
      <c r="AF615" s="20"/>
      <c r="AG615" s="20"/>
      <c r="AH615" s="20"/>
      <c r="AI615" s="20"/>
    </row>
    <row r="616" spans="1:35" x14ac:dyDescent="0.2">
      <c r="A616" s="20"/>
      <c r="B616" s="20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</row>
    <row r="617" spans="1:35" x14ac:dyDescent="0.2">
      <c r="A617" s="20"/>
      <c r="B617" s="20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/>
      <c r="AD617" s="20"/>
      <c r="AE617" s="20"/>
      <c r="AF617" s="20"/>
      <c r="AG617" s="20"/>
      <c r="AH617" s="20"/>
      <c r="AI617" s="20"/>
    </row>
    <row r="618" spans="1:35" x14ac:dyDescent="0.2">
      <c r="A618" s="20"/>
      <c r="B618" s="2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20"/>
      <c r="AF618" s="20"/>
      <c r="AG618" s="20"/>
      <c r="AH618" s="20"/>
      <c r="AI618" s="20"/>
    </row>
    <row r="619" spans="1:35" x14ac:dyDescent="0.2">
      <c r="A619" s="20"/>
      <c r="B619" s="20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AC619" s="20"/>
      <c r="AD619" s="20"/>
      <c r="AE619" s="20"/>
      <c r="AF619" s="20"/>
      <c r="AG619" s="20"/>
      <c r="AH619" s="20"/>
      <c r="AI619" s="20"/>
    </row>
    <row r="620" spans="1:35" x14ac:dyDescent="0.2">
      <c r="A620" s="20"/>
      <c r="B620" s="2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  <c r="AD620" s="20"/>
      <c r="AE620" s="20"/>
      <c r="AF620" s="20"/>
      <c r="AG620" s="20"/>
      <c r="AH620" s="20"/>
      <c r="AI620" s="20"/>
    </row>
    <row r="621" spans="1:35" x14ac:dyDescent="0.2">
      <c r="A621" s="20"/>
      <c r="B621" s="20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AD621" s="20"/>
      <c r="AE621" s="20"/>
      <c r="AF621" s="20"/>
      <c r="AG621" s="20"/>
      <c r="AH621" s="20"/>
      <c r="AI621" s="20"/>
    </row>
    <row r="622" spans="1:35" x14ac:dyDescent="0.2">
      <c r="A622" s="20"/>
      <c r="B622" s="20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AE622" s="20"/>
      <c r="AF622" s="20"/>
      <c r="AG622" s="20"/>
      <c r="AH622" s="20"/>
      <c r="AI622" s="20"/>
    </row>
    <row r="623" spans="1:35" x14ac:dyDescent="0.2">
      <c r="A623" s="20"/>
      <c r="B623" s="20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AG623" s="20"/>
      <c r="AH623" s="20"/>
      <c r="AI623" s="20"/>
    </row>
    <row r="624" spans="1:35" x14ac:dyDescent="0.2">
      <c r="A624" s="20"/>
      <c r="B624" s="2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AG624" s="20"/>
      <c r="AH624" s="20"/>
      <c r="AI624" s="20"/>
    </row>
    <row r="625" spans="1:35" x14ac:dyDescent="0.2">
      <c r="A625" s="20"/>
      <c r="B625" s="20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AE625" s="20"/>
      <c r="AF625" s="20"/>
      <c r="AG625" s="20"/>
      <c r="AH625" s="20"/>
      <c r="AI625" s="20"/>
    </row>
    <row r="626" spans="1:35" x14ac:dyDescent="0.2">
      <c r="A626" s="20"/>
      <c r="B626" s="20"/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AE626" s="20"/>
      <c r="AF626" s="20"/>
      <c r="AG626" s="20"/>
      <c r="AH626" s="20"/>
      <c r="AI626" s="20"/>
    </row>
    <row r="627" spans="1:35" x14ac:dyDescent="0.2">
      <c r="A627" s="20"/>
      <c r="B627" s="20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AC627" s="20"/>
      <c r="AD627" s="20"/>
      <c r="AE627" s="20"/>
      <c r="AF627" s="20"/>
      <c r="AG627" s="20"/>
      <c r="AH627" s="20"/>
      <c r="AI627" s="20"/>
    </row>
    <row r="628" spans="1:35" x14ac:dyDescent="0.2">
      <c r="A628" s="20"/>
      <c r="B628" s="20"/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  <c r="AD628" s="20"/>
      <c r="AE628" s="20"/>
      <c r="AF628" s="20"/>
      <c r="AG628" s="20"/>
      <c r="AH628" s="20"/>
      <c r="AI628" s="20"/>
    </row>
    <row r="629" spans="1:35" x14ac:dyDescent="0.2">
      <c r="A629" s="20"/>
      <c r="B629" s="20"/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  <c r="AG629" s="20"/>
      <c r="AH629" s="20"/>
      <c r="AI629" s="20"/>
    </row>
    <row r="630" spans="1:35" x14ac:dyDescent="0.2">
      <c r="A630" s="20"/>
      <c r="B630" s="20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20"/>
      <c r="AF630" s="20"/>
      <c r="AG630" s="20"/>
      <c r="AH630" s="20"/>
      <c r="AI630" s="20"/>
    </row>
    <row r="631" spans="1:35" x14ac:dyDescent="0.2">
      <c r="A631" s="20"/>
      <c r="B631" s="20"/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</row>
    <row r="632" spans="1:35" x14ac:dyDescent="0.2">
      <c r="A632" s="20"/>
      <c r="B632" s="20"/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  <c r="AG632" s="20"/>
      <c r="AH632" s="20"/>
      <c r="AI632" s="20"/>
    </row>
    <row r="633" spans="1:35" x14ac:dyDescent="0.2">
      <c r="A633" s="20"/>
      <c r="B633" s="20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  <c r="AD633" s="20"/>
      <c r="AE633" s="20"/>
      <c r="AF633" s="20"/>
      <c r="AG633" s="20"/>
      <c r="AH633" s="20"/>
      <c r="AI633" s="20"/>
    </row>
    <row r="634" spans="1:35" x14ac:dyDescent="0.2">
      <c r="A634" s="20"/>
      <c r="B634" s="20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  <c r="AD634" s="20"/>
      <c r="AE634" s="20"/>
      <c r="AF634" s="20"/>
      <c r="AG634" s="20"/>
      <c r="AH634" s="20"/>
      <c r="AI634" s="20"/>
    </row>
    <row r="635" spans="1:35" x14ac:dyDescent="0.2">
      <c r="A635" s="20"/>
      <c r="B635" s="20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  <c r="AD635" s="20"/>
      <c r="AE635" s="20"/>
      <c r="AF635" s="20"/>
      <c r="AG635" s="20"/>
      <c r="AH635" s="20"/>
      <c r="AI635" s="20"/>
    </row>
    <row r="636" spans="1:35" x14ac:dyDescent="0.2">
      <c r="A636" s="20"/>
      <c r="B636" s="20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0"/>
      <c r="AF636" s="20"/>
      <c r="AG636" s="20"/>
      <c r="AH636" s="20"/>
      <c r="AI636" s="20"/>
    </row>
    <row r="637" spans="1:35" x14ac:dyDescent="0.2">
      <c r="A637" s="20"/>
      <c r="B637" s="20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  <c r="AG637" s="20"/>
      <c r="AH637" s="20"/>
      <c r="AI637" s="20"/>
    </row>
    <row r="638" spans="1:35" x14ac:dyDescent="0.2">
      <c r="A638" s="20"/>
      <c r="B638" s="2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  <c r="AG638" s="20"/>
      <c r="AH638" s="20"/>
      <c r="AI638" s="20"/>
    </row>
    <row r="639" spans="1:35" x14ac:dyDescent="0.2">
      <c r="A639" s="20"/>
      <c r="B639" s="2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  <c r="AD639" s="20"/>
      <c r="AE639" s="20"/>
      <c r="AF639" s="20"/>
      <c r="AG639" s="20"/>
      <c r="AH639" s="20"/>
      <c r="AI639" s="20"/>
    </row>
    <row r="640" spans="1:35" x14ac:dyDescent="0.2">
      <c r="A640" s="20"/>
      <c r="B640" s="2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  <c r="AD640" s="20"/>
      <c r="AE640" s="20"/>
      <c r="AF640" s="20"/>
      <c r="AG640" s="20"/>
      <c r="AH640" s="20"/>
      <c r="AI640" s="20"/>
    </row>
    <row r="641" spans="1:35" x14ac:dyDescent="0.2">
      <c r="A641" s="20"/>
      <c r="B641" s="20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</row>
    <row r="642" spans="1:35" x14ac:dyDescent="0.2">
      <c r="A642" s="20"/>
      <c r="B642" s="2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  <c r="AE642" s="20"/>
      <c r="AF642" s="20"/>
      <c r="AG642" s="20"/>
      <c r="AH642" s="20"/>
      <c r="AI642" s="20"/>
    </row>
    <row r="643" spans="1:35" x14ac:dyDescent="0.2">
      <c r="A643" s="20"/>
      <c r="B643" s="20"/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</row>
    <row r="644" spans="1:35" x14ac:dyDescent="0.2">
      <c r="A644" s="20"/>
      <c r="B644" s="20"/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</row>
    <row r="645" spans="1:35" x14ac:dyDescent="0.2">
      <c r="A645" s="20"/>
      <c r="B645" s="20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</row>
    <row r="646" spans="1:35" x14ac:dyDescent="0.2">
      <c r="A646" s="20"/>
      <c r="B646" s="20"/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</row>
    <row r="647" spans="1:35" x14ac:dyDescent="0.2">
      <c r="A647" s="20"/>
      <c r="B647" s="20"/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</row>
    <row r="648" spans="1:35" x14ac:dyDescent="0.2">
      <c r="A648" s="20"/>
      <c r="B648" s="20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  <c r="AD648" s="20"/>
      <c r="AE648" s="20"/>
      <c r="AF648" s="20"/>
      <c r="AG648" s="20"/>
      <c r="AH648" s="20"/>
      <c r="AI648" s="20"/>
    </row>
    <row r="649" spans="1:35" x14ac:dyDescent="0.2">
      <c r="A649" s="20"/>
      <c r="B649" s="20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  <c r="AD649" s="20"/>
      <c r="AE649" s="20"/>
      <c r="AF649" s="20"/>
      <c r="AG649" s="20"/>
      <c r="AH649" s="20"/>
      <c r="AI649" s="20"/>
    </row>
    <row r="650" spans="1:35" x14ac:dyDescent="0.2">
      <c r="A650" s="20"/>
      <c r="B650" s="20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</row>
    <row r="651" spans="1:35" x14ac:dyDescent="0.2">
      <c r="A651" s="20"/>
      <c r="B651" s="2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</row>
    <row r="652" spans="1:35" x14ac:dyDescent="0.2">
      <c r="A652" s="20"/>
      <c r="B652" s="20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</row>
    <row r="653" spans="1:35" x14ac:dyDescent="0.2">
      <c r="A653" s="20"/>
      <c r="B653" s="20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</row>
    <row r="654" spans="1:35" x14ac:dyDescent="0.2">
      <c r="A654" s="20"/>
      <c r="B654" s="2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</row>
    <row r="655" spans="1:35" x14ac:dyDescent="0.2">
      <c r="A655" s="20"/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</row>
    <row r="656" spans="1:35" x14ac:dyDescent="0.2">
      <c r="A656" s="20"/>
      <c r="B656" s="2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</row>
    <row r="657" spans="1:35" x14ac:dyDescent="0.2">
      <c r="A657" s="20"/>
      <c r="B657" s="20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AD657" s="20"/>
      <c r="AE657" s="20"/>
      <c r="AF657" s="20"/>
      <c r="AG657" s="20"/>
      <c r="AH657" s="20"/>
      <c r="AI657" s="20"/>
    </row>
    <row r="658" spans="1:35" x14ac:dyDescent="0.2">
      <c r="A658" s="20"/>
      <c r="B658" s="2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AG658" s="20"/>
      <c r="AH658" s="20"/>
      <c r="AI658" s="20"/>
    </row>
    <row r="659" spans="1:35" x14ac:dyDescent="0.2">
      <c r="A659" s="20"/>
      <c r="B659" s="2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  <c r="AD659" s="20"/>
      <c r="AE659" s="20"/>
      <c r="AF659" s="20"/>
      <c r="AG659" s="20"/>
      <c r="AH659" s="20"/>
      <c r="AI659" s="20"/>
    </row>
    <row r="660" spans="1:35" x14ac:dyDescent="0.2">
      <c r="A660" s="20"/>
      <c r="B660" s="2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</row>
    <row r="661" spans="1:35" x14ac:dyDescent="0.2">
      <c r="A661" s="20"/>
      <c r="B661" s="2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</row>
    <row r="662" spans="1:35" x14ac:dyDescent="0.2">
      <c r="A662" s="20"/>
      <c r="B662" s="20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0"/>
      <c r="AE662" s="20"/>
      <c r="AF662" s="20"/>
      <c r="AG662" s="20"/>
      <c r="AH662" s="20"/>
      <c r="AI662" s="20"/>
    </row>
    <row r="663" spans="1:35" x14ac:dyDescent="0.2">
      <c r="A663" s="20"/>
      <c r="B663" s="2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</row>
    <row r="664" spans="1:35" x14ac:dyDescent="0.2">
      <c r="A664" s="20"/>
      <c r="B664" s="20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</row>
    <row r="665" spans="1:35" x14ac:dyDescent="0.2">
      <c r="A665" s="20"/>
      <c r="B665" s="20"/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/>
      <c r="AD665" s="20"/>
      <c r="AE665" s="20"/>
      <c r="AF665" s="20"/>
      <c r="AG665" s="20"/>
      <c r="AH665" s="20"/>
      <c r="AI665" s="20"/>
    </row>
    <row r="666" spans="1:35" x14ac:dyDescent="0.2">
      <c r="A666" s="20"/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</row>
    <row r="667" spans="1:35" x14ac:dyDescent="0.2">
      <c r="A667" s="20"/>
      <c r="B667" s="20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</row>
    <row r="668" spans="1:35" x14ac:dyDescent="0.2">
      <c r="A668" s="20"/>
      <c r="B668" s="20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  <c r="AD668" s="20"/>
      <c r="AE668" s="20"/>
      <c r="AF668" s="20"/>
      <c r="AG668" s="20"/>
      <c r="AH668" s="20"/>
      <c r="AI668" s="20"/>
    </row>
    <row r="669" spans="1:35" x14ac:dyDescent="0.2">
      <c r="A669" s="20"/>
      <c r="B669" s="2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/>
      <c r="AD669" s="20"/>
      <c r="AE669" s="20"/>
      <c r="AF669" s="20"/>
      <c r="AG669" s="20"/>
      <c r="AH669" s="20"/>
      <c r="AI669" s="20"/>
    </row>
    <row r="670" spans="1:35" x14ac:dyDescent="0.2">
      <c r="A670" s="20"/>
      <c r="B670" s="20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  <c r="AD670" s="20"/>
      <c r="AE670" s="20"/>
      <c r="AF670" s="20"/>
      <c r="AG670" s="20"/>
      <c r="AH670" s="20"/>
      <c r="AI670" s="20"/>
    </row>
    <row r="671" spans="1:35" x14ac:dyDescent="0.2">
      <c r="A671" s="20"/>
      <c r="B671" s="20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  <c r="AD671" s="20"/>
      <c r="AE671" s="20"/>
      <c r="AF671" s="20"/>
      <c r="AG671" s="20"/>
      <c r="AH671" s="20"/>
      <c r="AI671" s="20"/>
    </row>
    <row r="672" spans="1:35" x14ac:dyDescent="0.2">
      <c r="A672" s="20"/>
      <c r="B672" s="2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  <c r="AD672" s="20"/>
      <c r="AE672" s="20"/>
      <c r="AF672" s="20"/>
      <c r="AG672" s="20"/>
      <c r="AH672" s="20"/>
      <c r="AI672" s="20"/>
    </row>
    <row r="673" spans="1:35" x14ac:dyDescent="0.2">
      <c r="A673" s="20"/>
      <c r="B673" s="2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  <c r="AD673" s="20"/>
      <c r="AE673" s="20"/>
      <c r="AF673" s="20"/>
      <c r="AG673" s="20"/>
      <c r="AH673" s="20"/>
      <c r="AI673" s="20"/>
    </row>
    <row r="674" spans="1:35" x14ac:dyDescent="0.2">
      <c r="A674" s="20"/>
      <c r="B674" s="2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AD674" s="20"/>
      <c r="AE674" s="20"/>
      <c r="AF674" s="20"/>
      <c r="AG674" s="20"/>
      <c r="AH674" s="20"/>
      <c r="AI674" s="20"/>
    </row>
    <row r="675" spans="1:35" x14ac:dyDescent="0.2">
      <c r="A675" s="20"/>
      <c r="B675" s="20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  <c r="AD675" s="20"/>
      <c r="AE675" s="20"/>
      <c r="AF675" s="20"/>
      <c r="AG675" s="20"/>
      <c r="AH675" s="20"/>
      <c r="AI675" s="20"/>
    </row>
    <row r="676" spans="1:35" x14ac:dyDescent="0.2">
      <c r="A676" s="20"/>
      <c r="B676" s="2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  <c r="AD676" s="20"/>
      <c r="AE676" s="20"/>
      <c r="AF676" s="20"/>
      <c r="AG676" s="20"/>
      <c r="AH676" s="20"/>
      <c r="AI676" s="20"/>
    </row>
    <row r="677" spans="1:35" x14ac:dyDescent="0.2">
      <c r="A677" s="20"/>
      <c r="B677" s="2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  <c r="AG677" s="20"/>
      <c r="AH677" s="20"/>
      <c r="AI677" s="20"/>
    </row>
    <row r="678" spans="1:35" x14ac:dyDescent="0.2">
      <c r="A678" s="20"/>
      <c r="B678" s="2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AH678" s="20"/>
      <c r="AI678" s="20"/>
    </row>
    <row r="679" spans="1:35" x14ac:dyDescent="0.2">
      <c r="A679" s="20"/>
      <c r="B679" s="2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</row>
    <row r="680" spans="1:35" x14ac:dyDescent="0.2">
      <c r="A680" s="20"/>
      <c r="B680" s="20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  <c r="AD680" s="20"/>
      <c r="AE680" s="20"/>
      <c r="AF680" s="20"/>
      <c r="AG680" s="20"/>
      <c r="AH680" s="20"/>
      <c r="AI680" s="20"/>
    </row>
    <row r="681" spans="1:35" x14ac:dyDescent="0.2">
      <c r="A681" s="20"/>
      <c r="B681" s="2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  <c r="AD681" s="20"/>
      <c r="AE681" s="20"/>
      <c r="AF681" s="20"/>
      <c r="AG681" s="20"/>
      <c r="AH681" s="20"/>
      <c r="AI681" s="20"/>
    </row>
    <row r="682" spans="1:35" x14ac:dyDescent="0.2">
      <c r="A682" s="20"/>
      <c r="B682" s="20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  <c r="AD682" s="20"/>
      <c r="AE682" s="20"/>
      <c r="AF682" s="20"/>
      <c r="AG682" s="20"/>
      <c r="AH682" s="20"/>
      <c r="AI682" s="20"/>
    </row>
    <row r="683" spans="1:35" x14ac:dyDescent="0.2">
      <c r="A683" s="20"/>
      <c r="B683" s="20"/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  <c r="AD683" s="20"/>
      <c r="AE683" s="20"/>
      <c r="AF683" s="20"/>
      <c r="AG683" s="20"/>
      <c r="AH683" s="20"/>
      <c r="AI683" s="20"/>
    </row>
    <row r="684" spans="1:35" x14ac:dyDescent="0.2">
      <c r="A684" s="20"/>
      <c r="B684" s="20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  <c r="AD684" s="20"/>
      <c r="AE684" s="20"/>
      <c r="AF684" s="20"/>
      <c r="AG684" s="20"/>
      <c r="AH684" s="20"/>
      <c r="AI684" s="20"/>
    </row>
    <row r="685" spans="1:35" x14ac:dyDescent="0.2">
      <c r="A685" s="20"/>
      <c r="B685" s="20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G685" s="20"/>
      <c r="AH685" s="20"/>
      <c r="AI685" s="20"/>
    </row>
    <row r="686" spans="1:35" x14ac:dyDescent="0.2">
      <c r="A686" s="20"/>
      <c r="B686" s="2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</row>
    <row r="687" spans="1:35" x14ac:dyDescent="0.2">
      <c r="A687" s="20"/>
      <c r="B687" s="20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  <c r="AD687" s="20"/>
      <c r="AE687" s="20"/>
      <c r="AF687" s="20"/>
      <c r="AG687" s="20"/>
      <c r="AH687" s="20"/>
      <c r="AI687" s="20"/>
    </row>
    <row r="688" spans="1:35" x14ac:dyDescent="0.2">
      <c r="A688" s="20"/>
      <c r="B688" s="20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  <c r="AD688" s="20"/>
      <c r="AE688" s="20"/>
      <c r="AF688" s="20"/>
      <c r="AG688" s="20"/>
      <c r="AH688" s="20"/>
      <c r="AI688" s="20"/>
    </row>
    <row r="689" spans="1:35" x14ac:dyDescent="0.2">
      <c r="A689" s="20"/>
      <c r="B689" s="20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  <c r="AD689" s="20"/>
      <c r="AE689" s="20"/>
      <c r="AF689" s="20"/>
      <c r="AG689" s="20"/>
      <c r="AH689" s="20"/>
      <c r="AI689" s="20"/>
    </row>
    <row r="690" spans="1:35" x14ac:dyDescent="0.2">
      <c r="A690" s="20"/>
      <c r="B690" s="20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0"/>
      <c r="AE690" s="20"/>
      <c r="AF690" s="20"/>
      <c r="AG690" s="20"/>
      <c r="AH690" s="20"/>
      <c r="AI690" s="20"/>
    </row>
    <row r="691" spans="1:35" x14ac:dyDescent="0.2">
      <c r="A691" s="20"/>
      <c r="B691" s="2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  <c r="AD691" s="20"/>
      <c r="AE691" s="20"/>
      <c r="AF691" s="20"/>
      <c r="AG691" s="20"/>
      <c r="AH691" s="20"/>
      <c r="AI691" s="20"/>
    </row>
    <row r="692" spans="1:35" x14ac:dyDescent="0.2">
      <c r="A692" s="20"/>
      <c r="B692" s="2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0"/>
      <c r="AF692" s="20"/>
      <c r="AG692" s="20"/>
      <c r="AH692" s="20"/>
      <c r="AI692" s="20"/>
    </row>
    <row r="693" spans="1:35" x14ac:dyDescent="0.2">
      <c r="A693" s="20"/>
      <c r="B693" s="20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AE693" s="20"/>
      <c r="AF693" s="20"/>
      <c r="AG693" s="20"/>
      <c r="AH693" s="20"/>
      <c r="AI693" s="20"/>
    </row>
    <row r="694" spans="1:35" x14ac:dyDescent="0.2">
      <c r="A694" s="20"/>
      <c r="B694" s="2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  <c r="AE694" s="20"/>
      <c r="AF694" s="20"/>
      <c r="AG694" s="20"/>
      <c r="AH694" s="20"/>
      <c r="AI694" s="20"/>
    </row>
    <row r="695" spans="1:35" x14ac:dyDescent="0.2">
      <c r="A695" s="20"/>
      <c r="B695" s="2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AD695" s="20"/>
      <c r="AE695" s="20"/>
      <c r="AF695" s="20"/>
      <c r="AG695" s="20"/>
      <c r="AH695" s="20"/>
      <c r="AI695" s="20"/>
    </row>
    <row r="696" spans="1:35" x14ac:dyDescent="0.2">
      <c r="A696" s="20"/>
      <c r="B696" s="2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0"/>
      <c r="AE696" s="20"/>
      <c r="AF696" s="20"/>
      <c r="AG696" s="20"/>
      <c r="AH696" s="20"/>
      <c r="AI696" s="20"/>
    </row>
    <row r="697" spans="1:35" x14ac:dyDescent="0.2">
      <c r="A697" s="20"/>
      <c r="B697" s="20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  <c r="AD697" s="20"/>
      <c r="AE697" s="20"/>
      <c r="AF697" s="20"/>
      <c r="AG697" s="20"/>
      <c r="AH697" s="20"/>
      <c r="AI697" s="20"/>
    </row>
    <row r="698" spans="1:35" x14ac:dyDescent="0.2">
      <c r="A698" s="20"/>
      <c r="B698" s="20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20"/>
      <c r="AF698" s="20"/>
      <c r="AG698" s="20"/>
      <c r="AH698" s="20"/>
      <c r="AI698" s="20"/>
    </row>
    <row r="699" spans="1:35" x14ac:dyDescent="0.2">
      <c r="A699" s="20"/>
      <c r="B699" s="20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  <c r="AD699" s="20"/>
      <c r="AE699" s="20"/>
      <c r="AF699" s="20"/>
      <c r="AG699" s="20"/>
      <c r="AH699" s="20"/>
      <c r="AI699" s="20"/>
    </row>
    <row r="700" spans="1:35" x14ac:dyDescent="0.2">
      <c r="A700" s="20"/>
      <c r="B700" s="20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AD700" s="20"/>
      <c r="AE700" s="20"/>
      <c r="AF700" s="20"/>
      <c r="AG700" s="20"/>
      <c r="AH700" s="20"/>
      <c r="AI700" s="20"/>
    </row>
    <row r="701" spans="1:35" x14ac:dyDescent="0.2">
      <c r="A701" s="20"/>
      <c r="B701" s="20"/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  <c r="AD701" s="20"/>
      <c r="AE701" s="20"/>
      <c r="AF701" s="20"/>
      <c r="AG701" s="20"/>
      <c r="AH701" s="20"/>
      <c r="AI701" s="20"/>
    </row>
    <row r="702" spans="1:35" x14ac:dyDescent="0.2">
      <c r="A702" s="20"/>
      <c r="B702" s="20"/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0"/>
      <c r="AF702" s="20"/>
      <c r="AG702" s="20"/>
      <c r="AH702" s="20"/>
      <c r="AI702" s="20"/>
    </row>
    <row r="703" spans="1:35" x14ac:dyDescent="0.2">
      <c r="A703" s="20"/>
      <c r="B703" s="20"/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  <c r="AD703" s="20"/>
      <c r="AE703" s="20"/>
      <c r="AF703" s="20"/>
      <c r="AG703" s="20"/>
      <c r="AH703" s="20"/>
      <c r="AI703" s="20"/>
    </row>
    <row r="704" spans="1:35" x14ac:dyDescent="0.2">
      <c r="A704" s="20"/>
      <c r="B704" s="20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  <c r="AD704" s="20"/>
      <c r="AE704" s="20"/>
      <c r="AF704" s="20"/>
      <c r="AG704" s="20"/>
      <c r="AH704" s="20"/>
      <c r="AI704" s="20"/>
    </row>
    <row r="705" spans="1:35" x14ac:dyDescent="0.2">
      <c r="A705" s="20"/>
      <c r="B705" s="20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AC705" s="20"/>
      <c r="AD705" s="20"/>
      <c r="AE705" s="20"/>
      <c r="AF705" s="20"/>
      <c r="AG705" s="20"/>
      <c r="AH705" s="20"/>
      <c r="AI705" s="20"/>
    </row>
    <row r="706" spans="1:35" x14ac:dyDescent="0.2">
      <c r="A706" s="20"/>
      <c r="B706" s="20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  <c r="AD706" s="20"/>
      <c r="AE706" s="20"/>
      <c r="AF706" s="20"/>
      <c r="AG706" s="20"/>
      <c r="AH706" s="20"/>
      <c r="AI706" s="20"/>
    </row>
    <row r="707" spans="1:35" x14ac:dyDescent="0.2">
      <c r="A707" s="20"/>
      <c r="B707" s="20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  <c r="AC707" s="20"/>
      <c r="AD707" s="20"/>
      <c r="AE707" s="20"/>
      <c r="AF707" s="20"/>
      <c r="AG707" s="20"/>
      <c r="AH707" s="20"/>
      <c r="AI707" s="20"/>
    </row>
    <row r="708" spans="1:35" x14ac:dyDescent="0.2">
      <c r="A708" s="20"/>
      <c r="B708" s="20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  <c r="AD708" s="20"/>
      <c r="AE708" s="20"/>
      <c r="AF708" s="20"/>
      <c r="AG708" s="20"/>
      <c r="AH708" s="20"/>
      <c r="AI708" s="20"/>
    </row>
    <row r="709" spans="1:35" x14ac:dyDescent="0.2">
      <c r="A709" s="20"/>
      <c r="B709" s="20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  <c r="AD709" s="20"/>
      <c r="AE709" s="20"/>
      <c r="AF709" s="20"/>
      <c r="AG709" s="20"/>
      <c r="AH709" s="20"/>
      <c r="AI709" s="20"/>
    </row>
    <row r="710" spans="1:35" x14ac:dyDescent="0.2">
      <c r="A710" s="20"/>
      <c r="B710" s="2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  <c r="AD710" s="20"/>
      <c r="AE710" s="20"/>
      <c r="AF710" s="20"/>
      <c r="AG710" s="20"/>
      <c r="AH710" s="20"/>
      <c r="AI710" s="20"/>
    </row>
    <row r="711" spans="1:35" x14ac:dyDescent="0.2">
      <c r="A711" s="20"/>
      <c r="B711" s="2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  <c r="AD711" s="20"/>
      <c r="AE711" s="20"/>
      <c r="AF711" s="20"/>
      <c r="AG711" s="20"/>
      <c r="AH711" s="20"/>
      <c r="AI711" s="20"/>
    </row>
    <row r="712" spans="1:35" x14ac:dyDescent="0.2">
      <c r="A712" s="20"/>
      <c r="B712" s="2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  <c r="AD712" s="20"/>
      <c r="AE712" s="20"/>
      <c r="AF712" s="20"/>
      <c r="AG712" s="20"/>
      <c r="AH712" s="20"/>
      <c r="AI712" s="20"/>
    </row>
    <row r="713" spans="1:35" x14ac:dyDescent="0.2">
      <c r="A713" s="20"/>
      <c r="B713" s="20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  <c r="AG713" s="20"/>
      <c r="AH713" s="20"/>
      <c r="AI713" s="20"/>
    </row>
    <row r="714" spans="1:35" x14ac:dyDescent="0.2">
      <c r="A714" s="20"/>
      <c r="B714" s="2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G714" s="20"/>
      <c r="AH714" s="20"/>
      <c r="AI714" s="20"/>
    </row>
    <row r="715" spans="1:35" x14ac:dyDescent="0.2">
      <c r="A715" s="20"/>
      <c r="B715" s="2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/>
      <c r="AD715" s="20"/>
      <c r="AE715" s="20"/>
      <c r="AF715" s="20"/>
      <c r="AG715" s="20"/>
      <c r="AH715" s="20"/>
      <c r="AI715" s="20"/>
    </row>
    <row r="716" spans="1:35" x14ac:dyDescent="0.2">
      <c r="A716" s="20"/>
      <c r="B716" s="20"/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</row>
    <row r="717" spans="1:35" x14ac:dyDescent="0.2">
      <c r="A717" s="20"/>
      <c r="B717" s="20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</row>
    <row r="718" spans="1:35" x14ac:dyDescent="0.2">
      <c r="A718" s="20"/>
      <c r="B718" s="20"/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  <c r="AD718" s="20"/>
      <c r="AE718" s="20"/>
      <c r="AF718" s="20"/>
      <c r="AG718" s="20"/>
      <c r="AH718" s="20"/>
      <c r="AI718" s="20"/>
    </row>
    <row r="719" spans="1:35" x14ac:dyDescent="0.2">
      <c r="A719" s="20"/>
      <c r="B719" s="20"/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  <c r="AD719" s="20"/>
      <c r="AE719" s="20"/>
      <c r="AF719" s="20"/>
      <c r="AG719" s="20"/>
      <c r="AH719" s="20"/>
      <c r="AI719" s="20"/>
    </row>
    <row r="720" spans="1:35" x14ac:dyDescent="0.2">
      <c r="A720" s="20"/>
      <c r="B720" s="20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20"/>
      <c r="AF720" s="20"/>
      <c r="AG720" s="20"/>
      <c r="AH720" s="20"/>
      <c r="AI720" s="20"/>
    </row>
    <row r="721" spans="1:35" x14ac:dyDescent="0.2">
      <c r="A721" s="20"/>
      <c r="B721" s="20"/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  <c r="AD721" s="20"/>
      <c r="AE721" s="20"/>
      <c r="AF721" s="20"/>
      <c r="AG721" s="20"/>
      <c r="AH721" s="20"/>
      <c r="AI721" s="20"/>
    </row>
    <row r="722" spans="1:35" x14ac:dyDescent="0.2">
      <c r="A722" s="20"/>
      <c r="B722" s="20"/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20"/>
      <c r="AF722" s="20"/>
      <c r="AG722" s="20"/>
      <c r="AH722" s="20"/>
      <c r="AI722" s="20"/>
    </row>
    <row r="723" spans="1:35" x14ac:dyDescent="0.2">
      <c r="A723" s="20"/>
      <c r="B723" s="20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  <c r="AD723" s="20"/>
      <c r="AE723" s="20"/>
      <c r="AF723" s="20"/>
      <c r="AG723" s="20"/>
      <c r="AH723" s="20"/>
      <c r="AI723" s="20"/>
    </row>
    <row r="724" spans="1:35" x14ac:dyDescent="0.2">
      <c r="A724" s="20"/>
      <c r="B724" s="20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  <c r="AE724" s="20"/>
      <c r="AF724" s="20"/>
      <c r="AG724" s="20"/>
      <c r="AH724" s="20"/>
      <c r="AI724" s="20"/>
    </row>
    <row r="725" spans="1:35" x14ac:dyDescent="0.2">
      <c r="A725" s="20"/>
      <c r="B725" s="20"/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  <c r="AD725" s="20"/>
      <c r="AE725" s="20"/>
      <c r="AF725" s="20"/>
      <c r="AG725" s="20"/>
      <c r="AH725" s="20"/>
      <c r="AI725" s="20"/>
    </row>
    <row r="726" spans="1:35" x14ac:dyDescent="0.2">
      <c r="A726" s="20"/>
      <c r="B726" s="20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  <c r="AD726" s="20"/>
      <c r="AE726" s="20"/>
      <c r="AF726" s="20"/>
      <c r="AG726" s="20"/>
      <c r="AH726" s="20"/>
      <c r="AI726" s="20"/>
    </row>
    <row r="727" spans="1:35" x14ac:dyDescent="0.2">
      <c r="A727" s="20"/>
      <c r="B727" s="20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</row>
    <row r="728" spans="1:35" x14ac:dyDescent="0.2">
      <c r="A728" s="20"/>
      <c r="B728" s="2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</row>
    <row r="729" spans="1:35" x14ac:dyDescent="0.2">
      <c r="A729" s="20"/>
      <c r="B729" s="20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</row>
    <row r="730" spans="1:35" x14ac:dyDescent="0.2">
      <c r="A730" s="20"/>
      <c r="B730" s="2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  <c r="AD730" s="20"/>
      <c r="AE730" s="20"/>
      <c r="AF730" s="20"/>
      <c r="AG730" s="20"/>
      <c r="AH730" s="20"/>
      <c r="AI730" s="20"/>
    </row>
    <row r="731" spans="1:35" x14ac:dyDescent="0.2">
      <c r="A731" s="20"/>
      <c r="B731" s="20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0"/>
      <c r="AF731" s="20"/>
      <c r="AG731" s="20"/>
      <c r="AH731" s="20"/>
      <c r="AI731" s="20"/>
    </row>
    <row r="732" spans="1:35" x14ac:dyDescent="0.2">
      <c r="A732" s="20"/>
      <c r="B732" s="2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  <c r="AD732" s="20"/>
      <c r="AE732" s="20"/>
      <c r="AF732" s="20"/>
      <c r="AG732" s="20"/>
      <c r="AH732" s="20"/>
      <c r="AI732" s="20"/>
    </row>
    <row r="733" spans="1:35" x14ac:dyDescent="0.2">
      <c r="A733" s="20"/>
      <c r="B733" s="2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/>
      <c r="AD733" s="20"/>
      <c r="AE733" s="20"/>
      <c r="AF733" s="20"/>
      <c r="AG733" s="20"/>
      <c r="AH733" s="20"/>
      <c r="AI733" s="20"/>
    </row>
    <row r="734" spans="1:35" x14ac:dyDescent="0.2">
      <c r="A734" s="20"/>
      <c r="B734" s="20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  <c r="AD734" s="20"/>
      <c r="AE734" s="20"/>
      <c r="AF734" s="20"/>
      <c r="AG734" s="20"/>
      <c r="AH734" s="20"/>
      <c r="AI734" s="20"/>
    </row>
    <row r="735" spans="1:35" x14ac:dyDescent="0.2">
      <c r="A735" s="20"/>
      <c r="B735" s="20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  <c r="AD735" s="20"/>
      <c r="AE735" s="20"/>
      <c r="AF735" s="20"/>
      <c r="AG735" s="20"/>
      <c r="AH735" s="20"/>
      <c r="AI735" s="20"/>
    </row>
    <row r="736" spans="1:35" x14ac:dyDescent="0.2">
      <c r="A736" s="20"/>
      <c r="B736" s="20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  <c r="AD736" s="20"/>
      <c r="AE736" s="20"/>
      <c r="AF736" s="20"/>
      <c r="AG736" s="20"/>
      <c r="AH736" s="20"/>
      <c r="AI736" s="20"/>
    </row>
    <row r="737" spans="1:35" x14ac:dyDescent="0.2">
      <c r="A737" s="20"/>
      <c r="B737" s="20"/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  <c r="AD737" s="20"/>
      <c r="AE737" s="20"/>
      <c r="AF737" s="20"/>
      <c r="AG737" s="20"/>
      <c r="AH737" s="20"/>
      <c r="AI737" s="20"/>
    </row>
    <row r="738" spans="1:35" x14ac:dyDescent="0.2">
      <c r="A738" s="20"/>
      <c r="B738" s="20"/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  <c r="AD738" s="20"/>
      <c r="AE738" s="20"/>
      <c r="AF738" s="20"/>
      <c r="AG738" s="20"/>
      <c r="AH738" s="20"/>
      <c r="AI738" s="20"/>
    </row>
    <row r="739" spans="1:35" x14ac:dyDescent="0.2">
      <c r="A739" s="20"/>
      <c r="B739" s="20"/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  <c r="AD739" s="20"/>
      <c r="AE739" s="20"/>
      <c r="AF739" s="20"/>
      <c r="AG739" s="20"/>
      <c r="AH739" s="20"/>
      <c r="AI739" s="20"/>
    </row>
    <row r="740" spans="1:35" x14ac:dyDescent="0.2">
      <c r="A740" s="20"/>
      <c r="B740" s="20"/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0"/>
      <c r="AF740" s="20"/>
      <c r="AG740" s="20"/>
      <c r="AH740" s="20"/>
      <c r="AI740" s="20"/>
    </row>
    <row r="741" spans="1:35" x14ac:dyDescent="0.2">
      <c r="A741" s="20"/>
      <c r="B741" s="20"/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0"/>
      <c r="AF741" s="20"/>
      <c r="AG741" s="20"/>
      <c r="AH741" s="20"/>
      <c r="AI741" s="20"/>
    </row>
    <row r="742" spans="1:35" x14ac:dyDescent="0.2">
      <c r="A742" s="20"/>
      <c r="B742" s="20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  <c r="AD742" s="20"/>
      <c r="AE742" s="20"/>
      <c r="AF742" s="20"/>
      <c r="AG742" s="20"/>
      <c r="AH742" s="20"/>
      <c r="AI742" s="20"/>
    </row>
    <row r="743" spans="1:35" x14ac:dyDescent="0.2">
      <c r="A743" s="20"/>
      <c r="B743" s="20"/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  <c r="AD743" s="20"/>
      <c r="AE743" s="20"/>
      <c r="AF743" s="20"/>
      <c r="AG743" s="20"/>
      <c r="AH743" s="20"/>
      <c r="AI743" s="20"/>
    </row>
    <row r="744" spans="1:35" x14ac:dyDescent="0.2">
      <c r="A744" s="20"/>
      <c r="B744" s="20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  <c r="AD744" s="20"/>
      <c r="AE744" s="20"/>
      <c r="AF744" s="20"/>
      <c r="AG744" s="20"/>
      <c r="AH744" s="20"/>
      <c r="AI744" s="20"/>
    </row>
    <row r="745" spans="1:35" x14ac:dyDescent="0.2">
      <c r="A745" s="20"/>
      <c r="B745" s="20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  <c r="AC745" s="20"/>
      <c r="AD745" s="20"/>
      <c r="AE745" s="20"/>
      <c r="AF745" s="20"/>
      <c r="AG745" s="20"/>
      <c r="AH745" s="20"/>
      <c r="AI745" s="20"/>
    </row>
    <row r="746" spans="1:35" x14ac:dyDescent="0.2">
      <c r="A746" s="20"/>
      <c r="B746" s="20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  <c r="AD746" s="20"/>
      <c r="AE746" s="20"/>
      <c r="AF746" s="20"/>
      <c r="AG746" s="20"/>
      <c r="AH746" s="20"/>
      <c r="AI746" s="20"/>
    </row>
    <row r="747" spans="1:35" x14ac:dyDescent="0.2">
      <c r="A747" s="20"/>
      <c r="B747" s="20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/>
      <c r="AD747" s="20"/>
      <c r="AE747" s="20"/>
      <c r="AF747" s="20"/>
      <c r="AG747" s="20"/>
      <c r="AH747" s="20"/>
      <c r="AI747" s="20"/>
    </row>
    <row r="748" spans="1:35" x14ac:dyDescent="0.2">
      <c r="A748" s="20"/>
      <c r="B748" s="20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  <c r="AD748" s="20"/>
      <c r="AE748" s="20"/>
      <c r="AF748" s="20"/>
      <c r="AG748" s="20"/>
      <c r="AH748" s="20"/>
      <c r="AI748" s="20"/>
    </row>
    <row r="749" spans="1:35" x14ac:dyDescent="0.2">
      <c r="A749" s="20"/>
      <c r="B749" s="20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  <c r="AD749" s="20"/>
      <c r="AE749" s="20"/>
      <c r="AF749" s="20"/>
      <c r="AG749" s="20"/>
      <c r="AH749" s="20"/>
      <c r="AI749" s="20"/>
    </row>
    <row r="750" spans="1:35" x14ac:dyDescent="0.2">
      <c r="A750" s="20"/>
      <c r="B750" s="2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  <c r="AD750" s="20"/>
      <c r="AE750" s="20"/>
      <c r="AF750" s="20"/>
      <c r="AG750" s="20"/>
      <c r="AH750" s="20"/>
      <c r="AI750" s="20"/>
    </row>
    <row r="751" spans="1:35" x14ac:dyDescent="0.2">
      <c r="A751" s="20"/>
      <c r="B751" s="20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  <c r="AC751" s="20"/>
      <c r="AD751" s="20"/>
      <c r="AE751" s="20"/>
      <c r="AF751" s="20"/>
      <c r="AG751" s="20"/>
      <c r="AH751" s="20"/>
      <c r="AI751" s="20"/>
    </row>
    <row r="752" spans="1:35" x14ac:dyDescent="0.2">
      <c r="A752" s="20"/>
      <c r="B752" s="20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  <c r="AD752" s="20"/>
      <c r="AE752" s="20"/>
      <c r="AF752" s="20"/>
      <c r="AG752" s="20"/>
      <c r="AH752" s="20"/>
      <c r="AI752" s="20"/>
    </row>
    <row r="753" spans="1:35" x14ac:dyDescent="0.2">
      <c r="A753" s="20"/>
      <c r="B753" s="20"/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  <c r="AC753" s="20"/>
      <c r="AD753" s="20"/>
      <c r="AE753" s="20"/>
      <c r="AF753" s="20"/>
      <c r="AG753" s="20"/>
      <c r="AH753" s="20"/>
      <c r="AI753" s="20"/>
    </row>
    <row r="754" spans="1:35" x14ac:dyDescent="0.2">
      <c r="A754" s="20"/>
      <c r="B754" s="20"/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  <c r="AD754" s="20"/>
      <c r="AE754" s="20"/>
      <c r="AF754" s="20"/>
      <c r="AG754" s="20"/>
      <c r="AH754" s="20"/>
      <c r="AI754" s="20"/>
    </row>
    <row r="755" spans="1:35" x14ac:dyDescent="0.2">
      <c r="A755" s="20"/>
      <c r="B755" s="20"/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  <c r="AD755" s="20"/>
      <c r="AE755" s="20"/>
      <c r="AF755" s="20"/>
      <c r="AG755" s="20"/>
      <c r="AH755" s="20"/>
      <c r="AI755" s="20"/>
    </row>
    <row r="756" spans="1:35" x14ac:dyDescent="0.2">
      <c r="A756" s="20"/>
      <c r="B756" s="20"/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  <c r="AD756" s="20"/>
      <c r="AE756" s="20"/>
      <c r="AF756" s="20"/>
      <c r="AG756" s="20"/>
      <c r="AH756" s="20"/>
      <c r="AI756" s="20"/>
    </row>
    <row r="757" spans="1:35" x14ac:dyDescent="0.2">
      <c r="A757" s="20"/>
      <c r="B757" s="20"/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  <c r="AD757" s="20"/>
      <c r="AE757" s="20"/>
      <c r="AF757" s="20"/>
      <c r="AG757" s="20"/>
      <c r="AH757" s="20"/>
      <c r="AI757" s="20"/>
    </row>
    <row r="758" spans="1:35" x14ac:dyDescent="0.2">
      <c r="A758" s="20"/>
      <c r="B758" s="20"/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  <c r="AD758" s="20"/>
      <c r="AE758" s="20"/>
      <c r="AF758" s="20"/>
      <c r="AG758" s="20"/>
      <c r="AH758" s="20"/>
      <c r="AI758" s="20"/>
    </row>
    <row r="759" spans="1:35" x14ac:dyDescent="0.2">
      <c r="A759" s="20"/>
      <c r="B759" s="20"/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/>
      <c r="AD759" s="20"/>
      <c r="AE759" s="20"/>
      <c r="AF759" s="20"/>
      <c r="AG759" s="20"/>
      <c r="AH759" s="20"/>
      <c r="AI759" s="20"/>
    </row>
    <row r="760" spans="1:35" x14ac:dyDescent="0.2">
      <c r="A760" s="20"/>
      <c r="B760" s="20"/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  <c r="AE760" s="20"/>
      <c r="AF760" s="20"/>
      <c r="AG760" s="20"/>
      <c r="AH760" s="20"/>
      <c r="AI760" s="20"/>
    </row>
    <row r="761" spans="1:35" x14ac:dyDescent="0.2">
      <c r="A761" s="20"/>
      <c r="B761" s="20"/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  <c r="AD761" s="20"/>
      <c r="AE761" s="20"/>
      <c r="AF761" s="20"/>
      <c r="AG761" s="20"/>
      <c r="AH761" s="20"/>
      <c r="AI761" s="20"/>
    </row>
    <row r="762" spans="1:35" x14ac:dyDescent="0.2">
      <c r="A762" s="20"/>
      <c r="B762" s="20"/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  <c r="AD762" s="20"/>
      <c r="AE762" s="20"/>
      <c r="AF762" s="20"/>
      <c r="AG762" s="20"/>
      <c r="AH762" s="20"/>
      <c r="AI762" s="20"/>
    </row>
    <row r="763" spans="1:35" x14ac:dyDescent="0.2">
      <c r="A763" s="20"/>
      <c r="B763" s="20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  <c r="AD763" s="20"/>
      <c r="AE763" s="20"/>
      <c r="AF763" s="20"/>
      <c r="AG763" s="20"/>
      <c r="AH763" s="20"/>
      <c r="AI763" s="20"/>
    </row>
    <row r="764" spans="1:35" x14ac:dyDescent="0.2">
      <c r="A764" s="20"/>
      <c r="B764" s="2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AD764" s="20"/>
      <c r="AE764" s="20"/>
      <c r="AF764" s="20"/>
      <c r="AG764" s="20"/>
      <c r="AH764" s="20"/>
      <c r="AI764" s="20"/>
    </row>
    <row r="765" spans="1:35" x14ac:dyDescent="0.2">
      <c r="A765" s="20"/>
      <c r="B765" s="20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  <c r="AD765" s="20"/>
      <c r="AE765" s="20"/>
      <c r="AF765" s="20"/>
      <c r="AG765" s="20"/>
      <c r="AH765" s="20"/>
      <c r="AI765" s="20"/>
    </row>
    <row r="766" spans="1:35" x14ac:dyDescent="0.2">
      <c r="A766" s="20"/>
      <c r="B766" s="20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AC766" s="20"/>
      <c r="AD766" s="20"/>
      <c r="AE766" s="20"/>
      <c r="AF766" s="20"/>
      <c r="AG766" s="20"/>
      <c r="AH766" s="20"/>
      <c r="AI766" s="20"/>
    </row>
    <row r="767" spans="1:35" x14ac:dyDescent="0.2">
      <c r="A767" s="20"/>
      <c r="B767" s="20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AC767" s="20"/>
      <c r="AD767" s="20"/>
      <c r="AE767" s="20"/>
      <c r="AF767" s="20"/>
      <c r="AG767" s="20"/>
      <c r="AH767" s="20"/>
      <c r="AI767" s="20"/>
    </row>
    <row r="768" spans="1:35" x14ac:dyDescent="0.2">
      <c r="A768" s="20"/>
      <c r="B768" s="20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AD768" s="20"/>
      <c r="AE768" s="20"/>
      <c r="AF768" s="20"/>
      <c r="AG768" s="20"/>
      <c r="AH768" s="20"/>
      <c r="AI768" s="20"/>
    </row>
    <row r="769" spans="1:35" x14ac:dyDescent="0.2">
      <c r="A769" s="20"/>
      <c r="B769" s="20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AD769" s="20"/>
      <c r="AE769" s="20"/>
      <c r="AF769" s="20"/>
      <c r="AG769" s="20"/>
      <c r="AH769" s="20"/>
      <c r="AI769" s="20"/>
    </row>
    <row r="770" spans="1:35" x14ac:dyDescent="0.2">
      <c r="A770" s="20"/>
      <c r="B770" s="20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AD770" s="20"/>
      <c r="AE770" s="20"/>
      <c r="AF770" s="20"/>
      <c r="AG770" s="20"/>
      <c r="AH770" s="20"/>
      <c r="AI770" s="20"/>
    </row>
    <row r="771" spans="1:35" x14ac:dyDescent="0.2">
      <c r="A771" s="20"/>
      <c r="B771" s="20"/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  <c r="AC771" s="20"/>
      <c r="AD771" s="20"/>
      <c r="AE771" s="20"/>
      <c r="AF771" s="20"/>
      <c r="AG771" s="20"/>
      <c r="AH771" s="20"/>
      <c r="AI771" s="20"/>
    </row>
    <row r="772" spans="1:35" x14ac:dyDescent="0.2">
      <c r="A772" s="20"/>
      <c r="B772" s="20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  <c r="AD772" s="20"/>
      <c r="AE772" s="20"/>
      <c r="AF772" s="20"/>
      <c r="AG772" s="20"/>
      <c r="AH772" s="20"/>
      <c r="AI772" s="20"/>
    </row>
    <row r="773" spans="1:35" x14ac:dyDescent="0.2">
      <c r="A773" s="20"/>
      <c r="B773" s="20"/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  <c r="AC773" s="20"/>
      <c r="AD773" s="20"/>
      <c r="AE773" s="20"/>
      <c r="AF773" s="20"/>
      <c r="AG773" s="20"/>
      <c r="AH773" s="20"/>
      <c r="AI773" s="20"/>
    </row>
    <row r="774" spans="1:35" x14ac:dyDescent="0.2">
      <c r="A774" s="20"/>
      <c r="B774" s="20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</row>
    <row r="775" spans="1:35" x14ac:dyDescent="0.2">
      <c r="A775" s="20"/>
      <c r="B775" s="20"/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  <c r="AC775" s="20"/>
      <c r="AD775" s="20"/>
      <c r="AE775" s="20"/>
      <c r="AF775" s="20"/>
      <c r="AG775" s="20"/>
      <c r="AH775" s="20"/>
      <c r="AI775" s="20"/>
    </row>
    <row r="776" spans="1:35" x14ac:dyDescent="0.2">
      <c r="A776" s="20"/>
      <c r="B776" s="20"/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0"/>
      <c r="AE776" s="20"/>
      <c r="AF776" s="20"/>
      <c r="AG776" s="20"/>
      <c r="AH776" s="20"/>
      <c r="AI776" s="20"/>
    </row>
    <row r="777" spans="1:35" x14ac:dyDescent="0.2">
      <c r="A777" s="20"/>
      <c r="B777" s="20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  <c r="AC777" s="20"/>
      <c r="AD777" s="20"/>
      <c r="AE777" s="20"/>
      <c r="AF777" s="20"/>
      <c r="AG777" s="20"/>
      <c r="AH777" s="20"/>
      <c r="AI777" s="20"/>
    </row>
    <row r="778" spans="1:35" x14ac:dyDescent="0.2">
      <c r="A778" s="20"/>
      <c r="B778" s="20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  <c r="AC778" s="20"/>
      <c r="AD778" s="20"/>
      <c r="AE778" s="20"/>
      <c r="AF778" s="20"/>
      <c r="AG778" s="20"/>
      <c r="AH778" s="20"/>
      <c r="AI778" s="20"/>
    </row>
    <row r="779" spans="1:35" x14ac:dyDescent="0.2">
      <c r="A779" s="20"/>
      <c r="B779" s="20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  <c r="AC779" s="20"/>
      <c r="AD779" s="20"/>
      <c r="AE779" s="20"/>
      <c r="AF779" s="20"/>
      <c r="AG779" s="20"/>
      <c r="AH779" s="20"/>
      <c r="AI779" s="20"/>
    </row>
    <row r="780" spans="1:35" x14ac:dyDescent="0.2">
      <c r="A780" s="20"/>
      <c r="B780" s="20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</row>
    <row r="781" spans="1:35" x14ac:dyDescent="0.2">
      <c r="A781" s="20"/>
      <c r="B781" s="20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  <c r="AC781" s="20"/>
      <c r="AD781" s="20"/>
      <c r="AE781" s="20"/>
      <c r="AF781" s="20"/>
      <c r="AG781" s="20"/>
      <c r="AH781" s="20"/>
      <c r="AI781" s="20"/>
    </row>
    <row r="782" spans="1:35" x14ac:dyDescent="0.2">
      <c r="A782" s="20"/>
      <c r="B782" s="2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  <c r="AD782" s="20"/>
      <c r="AE782" s="20"/>
      <c r="AF782" s="20"/>
      <c r="AG782" s="20"/>
      <c r="AH782" s="20"/>
      <c r="AI782" s="20"/>
    </row>
    <row r="783" spans="1:35" x14ac:dyDescent="0.2">
      <c r="A783" s="20"/>
      <c r="B783" s="20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AC783" s="20"/>
      <c r="AD783" s="20"/>
      <c r="AE783" s="20"/>
      <c r="AF783" s="20"/>
      <c r="AG783" s="20"/>
      <c r="AH783" s="20"/>
      <c r="AI783" s="20"/>
    </row>
    <row r="784" spans="1:35" x14ac:dyDescent="0.2">
      <c r="A784" s="20"/>
      <c r="B784" s="20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AD784" s="20"/>
      <c r="AE784" s="20"/>
      <c r="AF784" s="20"/>
      <c r="AG784" s="20"/>
      <c r="AH784" s="20"/>
      <c r="AI784" s="20"/>
    </row>
    <row r="785" spans="1:35" x14ac:dyDescent="0.2">
      <c r="A785" s="20"/>
      <c r="B785" s="2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AC785" s="20"/>
      <c r="AD785" s="20"/>
      <c r="AE785" s="20"/>
      <c r="AF785" s="20"/>
      <c r="AG785" s="20"/>
      <c r="AH785" s="20"/>
      <c r="AI785" s="20"/>
    </row>
    <row r="786" spans="1:35" x14ac:dyDescent="0.2">
      <c r="A786" s="20"/>
      <c r="B786" s="2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  <c r="AD786" s="20"/>
      <c r="AE786" s="20"/>
      <c r="AF786" s="20"/>
      <c r="AG786" s="20"/>
      <c r="AH786" s="20"/>
      <c r="AI786" s="20"/>
    </row>
    <row r="787" spans="1:35" x14ac:dyDescent="0.2">
      <c r="A787" s="20"/>
      <c r="B787" s="2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  <c r="AC787" s="20"/>
      <c r="AD787" s="20"/>
      <c r="AE787" s="20"/>
      <c r="AF787" s="20"/>
      <c r="AG787" s="20"/>
      <c r="AH787" s="20"/>
      <c r="AI787" s="20"/>
    </row>
    <row r="788" spans="1:35" x14ac:dyDescent="0.2">
      <c r="A788" s="20"/>
      <c r="B788" s="2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  <c r="AD788" s="20"/>
      <c r="AE788" s="20"/>
      <c r="AF788" s="20"/>
      <c r="AG788" s="20"/>
      <c r="AH788" s="20"/>
      <c r="AI788" s="20"/>
    </row>
    <row r="789" spans="1:35" x14ac:dyDescent="0.2">
      <c r="A789" s="20"/>
      <c r="B789" s="20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/>
      <c r="AD789" s="20"/>
      <c r="AE789" s="20"/>
      <c r="AF789" s="20"/>
      <c r="AG789" s="20"/>
      <c r="AH789" s="20"/>
      <c r="AI789" s="20"/>
    </row>
    <row r="790" spans="1:35" x14ac:dyDescent="0.2">
      <c r="A790" s="20"/>
      <c r="B790" s="20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  <c r="AD790" s="20"/>
      <c r="AE790" s="20"/>
      <c r="AF790" s="20"/>
      <c r="AG790" s="20"/>
      <c r="AH790" s="20"/>
      <c r="AI790" s="20"/>
    </row>
    <row r="791" spans="1:35" x14ac:dyDescent="0.2">
      <c r="A791" s="20"/>
      <c r="B791" s="20"/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  <c r="AD791" s="20"/>
      <c r="AE791" s="20"/>
      <c r="AF791" s="20"/>
      <c r="AG791" s="20"/>
      <c r="AH791" s="20"/>
      <c r="AI791" s="20"/>
    </row>
    <row r="792" spans="1:35" x14ac:dyDescent="0.2">
      <c r="A792" s="20"/>
      <c r="B792" s="20"/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  <c r="AD792" s="20"/>
      <c r="AE792" s="20"/>
      <c r="AF792" s="20"/>
      <c r="AG792" s="20"/>
      <c r="AH792" s="20"/>
      <c r="AI792" s="20"/>
    </row>
    <row r="793" spans="1:35" x14ac:dyDescent="0.2">
      <c r="A793" s="20"/>
      <c r="B793" s="20"/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/>
      <c r="AD793" s="20"/>
      <c r="AE793" s="20"/>
      <c r="AF793" s="20"/>
      <c r="AG793" s="20"/>
      <c r="AH793" s="20"/>
      <c r="AI793" s="20"/>
    </row>
    <row r="794" spans="1:35" x14ac:dyDescent="0.2">
      <c r="A794" s="20"/>
      <c r="B794" s="20"/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0"/>
      <c r="AF794" s="20"/>
      <c r="AG794" s="20"/>
      <c r="AH794" s="20"/>
      <c r="AI794" s="20"/>
    </row>
    <row r="795" spans="1:35" x14ac:dyDescent="0.2">
      <c r="A795" s="20"/>
      <c r="B795" s="20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  <c r="AC795" s="20"/>
      <c r="AD795" s="20"/>
      <c r="AE795" s="20"/>
      <c r="AF795" s="20"/>
      <c r="AG795" s="20"/>
      <c r="AH795" s="20"/>
      <c r="AI795" s="20"/>
    </row>
    <row r="796" spans="1:35" x14ac:dyDescent="0.2">
      <c r="A796" s="20"/>
      <c r="B796" s="20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  <c r="AD796" s="20"/>
      <c r="AE796" s="20"/>
      <c r="AF796" s="20"/>
      <c r="AG796" s="20"/>
      <c r="AH796" s="20"/>
      <c r="AI796" s="20"/>
    </row>
    <row r="797" spans="1:35" x14ac:dyDescent="0.2">
      <c r="A797" s="20"/>
      <c r="B797" s="20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  <c r="AC797" s="20"/>
      <c r="AD797" s="20"/>
      <c r="AE797" s="20"/>
      <c r="AF797" s="20"/>
      <c r="AG797" s="20"/>
      <c r="AH797" s="20"/>
      <c r="AI797" s="20"/>
    </row>
    <row r="798" spans="1:35" x14ac:dyDescent="0.2">
      <c r="A798" s="20"/>
      <c r="B798" s="20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  <c r="AD798" s="20"/>
      <c r="AE798" s="20"/>
      <c r="AF798" s="20"/>
      <c r="AG798" s="20"/>
      <c r="AH798" s="20"/>
      <c r="AI798" s="20"/>
    </row>
    <row r="799" spans="1:35" x14ac:dyDescent="0.2">
      <c r="A799" s="20"/>
      <c r="B799" s="20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AC799" s="20"/>
      <c r="AD799" s="20"/>
      <c r="AE799" s="20"/>
      <c r="AF799" s="20"/>
      <c r="AG799" s="20"/>
      <c r="AH799" s="20"/>
      <c r="AI799" s="20"/>
    </row>
    <row r="800" spans="1:35" x14ac:dyDescent="0.2">
      <c r="A800" s="20"/>
      <c r="B800" s="2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  <c r="AE800" s="20"/>
      <c r="AF800" s="20"/>
      <c r="AG800" s="20"/>
      <c r="AH800" s="20"/>
      <c r="AI800" s="20"/>
    </row>
    <row r="801" spans="1:35" x14ac:dyDescent="0.2">
      <c r="A801" s="20"/>
      <c r="B801" s="20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  <c r="AD801" s="20"/>
      <c r="AE801" s="20"/>
      <c r="AF801" s="20"/>
      <c r="AG801" s="20"/>
      <c r="AH801" s="20"/>
      <c r="AI801" s="20"/>
    </row>
    <row r="802" spans="1:35" x14ac:dyDescent="0.2">
      <c r="A802" s="20"/>
      <c r="B802" s="20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  <c r="AD802" s="20"/>
      <c r="AE802" s="20"/>
      <c r="AF802" s="20"/>
      <c r="AG802" s="20"/>
      <c r="AH802" s="20"/>
      <c r="AI802" s="20"/>
    </row>
    <row r="803" spans="1:35" x14ac:dyDescent="0.2">
      <c r="A803" s="20"/>
      <c r="B803" s="2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  <c r="AD803" s="20"/>
      <c r="AE803" s="20"/>
      <c r="AF803" s="20"/>
      <c r="AG803" s="20"/>
      <c r="AH803" s="20"/>
      <c r="AI803" s="20"/>
    </row>
    <row r="804" spans="1:35" x14ac:dyDescent="0.2">
      <c r="A804" s="20"/>
      <c r="B804" s="2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AD804" s="20"/>
      <c r="AE804" s="20"/>
      <c r="AF804" s="20"/>
      <c r="AG804" s="20"/>
      <c r="AH804" s="20"/>
      <c r="AI804" s="20"/>
    </row>
    <row r="805" spans="1:35" x14ac:dyDescent="0.2">
      <c r="A805" s="20"/>
      <c r="B805" s="2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</row>
    <row r="806" spans="1:35" x14ac:dyDescent="0.2">
      <c r="A806" s="20"/>
      <c r="B806" s="20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  <c r="AD806" s="20"/>
      <c r="AE806" s="20"/>
      <c r="AF806" s="20"/>
      <c r="AG806" s="20"/>
      <c r="AH806" s="20"/>
      <c r="AI806" s="20"/>
    </row>
    <row r="807" spans="1:35" x14ac:dyDescent="0.2">
      <c r="A807" s="20"/>
      <c r="B807" s="20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AE807" s="20"/>
      <c r="AF807" s="20"/>
      <c r="AG807" s="20"/>
      <c r="AH807" s="20"/>
      <c r="AI807" s="20"/>
    </row>
    <row r="808" spans="1:35" x14ac:dyDescent="0.2">
      <c r="A808" s="20"/>
      <c r="B808" s="20"/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  <c r="AD808" s="20"/>
      <c r="AE808" s="20"/>
      <c r="AF808" s="20"/>
      <c r="AG808" s="20"/>
      <c r="AH808" s="20"/>
      <c r="AI808" s="20"/>
    </row>
    <row r="809" spans="1:35" x14ac:dyDescent="0.2">
      <c r="A809" s="20"/>
      <c r="B809" s="20"/>
      <c r="C809" s="20"/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  <c r="AC809" s="20"/>
      <c r="AD809" s="20"/>
      <c r="AE809" s="20"/>
      <c r="AF809" s="20"/>
      <c r="AG809" s="20"/>
      <c r="AH809" s="20"/>
      <c r="AI809" s="20"/>
    </row>
    <row r="810" spans="1:35" x14ac:dyDescent="0.2">
      <c r="A810" s="20"/>
      <c r="B810" s="20"/>
      <c r="C810" s="20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  <c r="AD810" s="20"/>
      <c r="AE810" s="20"/>
      <c r="AF810" s="20"/>
      <c r="AG810" s="20"/>
      <c r="AH810" s="20"/>
      <c r="AI810" s="20"/>
    </row>
    <row r="811" spans="1:35" x14ac:dyDescent="0.2">
      <c r="A811" s="20"/>
      <c r="B811" s="20"/>
      <c r="C811" s="20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  <c r="AC811" s="20"/>
      <c r="AD811" s="20"/>
      <c r="AE811" s="20"/>
      <c r="AF811" s="20"/>
      <c r="AG811" s="20"/>
      <c r="AH811" s="20"/>
      <c r="AI811" s="20"/>
    </row>
    <row r="812" spans="1:35" x14ac:dyDescent="0.2">
      <c r="A812" s="20"/>
      <c r="B812" s="20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</row>
    <row r="813" spans="1:35" x14ac:dyDescent="0.2">
      <c r="A813" s="20"/>
      <c r="B813" s="20"/>
      <c r="C813" s="20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  <c r="AC813" s="20"/>
      <c r="AD813" s="20"/>
      <c r="AE813" s="20"/>
      <c r="AF813" s="20"/>
      <c r="AG813" s="20"/>
      <c r="AH813" s="20"/>
      <c r="AI813" s="20"/>
    </row>
    <row r="814" spans="1:35" x14ac:dyDescent="0.2">
      <c r="A814" s="20"/>
      <c r="B814" s="20"/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  <c r="AD814" s="20"/>
      <c r="AE814" s="20"/>
      <c r="AF814" s="20"/>
      <c r="AG814" s="20"/>
      <c r="AH814" s="20"/>
      <c r="AI814" s="20"/>
    </row>
    <row r="815" spans="1:35" x14ac:dyDescent="0.2">
      <c r="A815" s="20"/>
      <c r="B815" s="20"/>
      <c r="C815" s="20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  <c r="AC815" s="20"/>
      <c r="AD815" s="20"/>
      <c r="AE815" s="20"/>
      <c r="AF815" s="20"/>
      <c r="AG815" s="20"/>
      <c r="AH815" s="20"/>
      <c r="AI815" s="20"/>
    </row>
    <row r="816" spans="1:35" x14ac:dyDescent="0.2">
      <c r="A816" s="20"/>
      <c r="B816" s="20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  <c r="AC816" s="20"/>
      <c r="AD816" s="20"/>
      <c r="AE816" s="20"/>
      <c r="AF816" s="20"/>
      <c r="AG816" s="20"/>
      <c r="AH816" s="20"/>
      <c r="AI816" s="20"/>
    </row>
    <row r="817" spans="1:35" x14ac:dyDescent="0.2">
      <c r="A817" s="20"/>
      <c r="B817" s="20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  <c r="AE817" s="20"/>
      <c r="AF817" s="20"/>
      <c r="AG817" s="20"/>
      <c r="AH817" s="20"/>
      <c r="AI817" s="20"/>
    </row>
    <row r="818" spans="1:35" x14ac:dyDescent="0.2">
      <c r="A818" s="20"/>
      <c r="B818" s="20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  <c r="AD818" s="20"/>
      <c r="AE818" s="20"/>
      <c r="AF818" s="20"/>
      <c r="AG818" s="20"/>
      <c r="AH818" s="20"/>
      <c r="AI818" s="20"/>
    </row>
    <row r="819" spans="1:35" x14ac:dyDescent="0.2">
      <c r="A819" s="20"/>
      <c r="B819" s="20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AD819" s="20"/>
      <c r="AE819" s="20"/>
      <c r="AF819" s="20"/>
      <c r="AG819" s="20"/>
      <c r="AH819" s="20"/>
      <c r="AI819" s="20"/>
    </row>
    <row r="820" spans="1:35" x14ac:dyDescent="0.2">
      <c r="A820" s="20"/>
      <c r="B820" s="2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  <c r="AD820" s="20"/>
      <c r="AE820" s="20"/>
      <c r="AF820" s="20"/>
      <c r="AG820" s="20"/>
      <c r="AH820" s="20"/>
      <c r="AI820" s="20"/>
    </row>
    <row r="821" spans="1:35" x14ac:dyDescent="0.2">
      <c r="A821" s="20"/>
      <c r="B821" s="2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  <c r="AD821" s="20"/>
      <c r="AE821" s="20"/>
      <c r="AF821" s="20"/>
      <c r="AG821" s="20"/>
      <c r="AH821" s="20"/>
      <c r="AI821" s="20"/>
    </row>
    <row r="822" spans="1:35" x14ac:dyDescent="0.2">
      <c r="A822" s="20"/>
      <c r="B822" s="20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</row>
    <row r="823" spans="1:35" x14ac:dyDescent="0.2">
      <c r="A823" s="20"/>
      <c r="B823" s="2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  <c r="AC823" s="20"/>
      <c r="AD823" s="20"/>
      <c r="AE823" s="20"/>
      <c r="AF823" s="20"/>
      <c r="AG823" s="20"/>
      <c r="AH823" s="20"/>
      <c r="AI823" s="20"/>
    </row>
    <row r="824" spans="1:35" x14ac:dyDescent="0.2">
      <c r="A824" s="20"/>
      <c r="B824" s="20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  <c r="AC824" s="20"/>
      <c r="AD824" s="20"/>
      <c r="AE824" s="20"/>
      <c r="AF824" s="20"/>
      <c r="AG824" s="20"/>
      <c r="AH824" s="20"/>
      <c r="AI824" s="20"/>
    </row>
    <row r="825" spans="1:35" x14ac:dyDescent="0.2">
      <c r="A825" s="20"/>
      <c r="B825" s="20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  <c r="AC825" s="20"/>
      <c r="AD825" s="20"/>
      <c r="AE825" s="20"/>
      <c r="AF825" s="20"/>
      <c r="AG825" s="20"/>
      <c r="AH825" s="20"/>
      <c r="AI825" s="20"/>
    </row>
    <row r="826" spans="1:35" x14ac:dyDescent="0.2">
      <c r="A826" s="20"/>
      <c r="B826" s="20"/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  <c r="AC826" s="20"/>
      <c r="AD826" s="20"/>
      <c r="AE826" s="20"/>
      <c r="AF826" s="20"/>
      <c r="AG826" s="20"/>
      <c r="AH826" s="20"/>
      <c r="AI826" s="20"/>
    </row>
    <row r="827" spans="1:35" x14ac:dyDescent="0.2">
      <c r="A827" s="20"/>
      <c r="B827" s="20"/>
      <c r="C827" s="20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  <c r="AA827" s="20"/>
      <c r="AB827" s="20"/>
      <c r="AC827" s="20"/>
      <c r="AD827" s="20"/>
      <c r="AE827" s="20"/>
      <c r="AF827" s="20"/>
      <c r="AG827" s="20"/>
      <c r="AH827" s="20"/>
      <c r="AI827" s="20"/>
    </row>
    <row r="828" spans="1:35" x14ac:dyDescent="0.2">
      <c r="A828" s="20"/>
      <c r="B828" s="20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</row>
    <row r="829" spans="1:35" x14ac:dyDescent="0.2">
      <c r="A829" s="20"/>
      <c r="B829" s="20"/>
      <c r="C829" s="20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  <c r="AC829" s="20"/>
      <c r="AD829" s="20"/>
      <c r="AE829" s="20"/>
      <c r="AF829" s="20"/>
      <c r="AG829" s="20"/>
      <c r="AH829" s="20"/>
      <c r="AI829" s="20"/>
    </row>
    <row r="830" spans="1:35" x14ac:dyDescent="0.2">
      <c r="A830" s="20"/>
      <c r="B830" s="20"/>
      <c r="C830" s="20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  <c r="AC830" s="20"/>
      <c r="AD830" s="20"/>
      <c r="AE830" s="20"/>
      <c r="AF830" s="20"/>
      <c r="AG830" s="20"/>
      <c r="AH830" s="20"/>
      <c r="AI830" s="20"/>
    </row>
    <row r="831" spans="1:35" x14ac:dyDescent="0.2">
      <c r="A831" s="20"/>
      <c r="B831" s="20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  <c r="AC831" s="20"/>
      <c r="AD831" s="20"/>
      <c r="AE831" s="20"/>
      <c r="AF831" s="20"/>
      <c r="AG831" s="20"/>
      <c r="AH831" s="20"/>
      <c r="AI831" s="20"/>
    </row>
    <row r="832" spans="1:35" x14ac:dyDescent="0.2">
      <c r="A832" s="20"/>
      <c r="B832" s="20"/>
      <c r="C832" s="20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  <c r="AC832" s="20"/>
      <c r="AD832" s="20"/>
      <c r="AE832" s="20"/>
      <c r="AF832" s="20"/>
      <c r="AG832" s="20"/>
      <c r="AH832" s="20"/>
      <c r="AI832" s="20"/>
    </row>
    <row r="833" spans="1:35" x14ac:dyDescent="0.2">
      <c r="A833" s="20"/>
      <c r="B833" s="20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  <c r="AD833" s="20"/>
      <c r="AE833" s="20"/>
      <c r="AF833" s="20"/>
      <c r="AG833" s="20"/>
      <c r="AH833" s="20"/>
      <c r="AI833" s="20"/>
    </row>
    <row r="834" spans="1:35" x14ac:dyDescent="0.2">
      <c r="A834" s="20"/>
      <c r="B834" s="20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  <c r="AC834" s="20"/>
      <c r="AD834" s="20"/>
      <c r="AE834" s="20"/>
      <c r="AF834" s="20"/>
      <c r="AG834" s="20"/>
      <c r="AH834" s="20"/>
      <c r="AI834" s="20"/>
    </row>
    <row r="835" spans="1:35" x14ac:dyDescent="0.2">
      <c r="A835" s="20"/>
      <c r="B835" s="20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  <c r="AC835" s="20"/>
      <c r="AD835" s="20"/>
      <c r="AE835" s="20"/>
      <c r="AF835" s="20"/>
      <c r="AG835" s="20"/>
      <c r="AH835" s="20"/>
      <c r="AI835" s="20"/>
    </row>
    <row r="836" spans="1:35" x14ac:dyDescent="0.2">
      <c r="A836" s="20"/>
      <c r="B836" s="20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/>
      <c r="AD836" s="20"/>
      <c r="AE836" s="20"/>
      <c r="AF836" s="20"/>
      <c r="AG836" s="20"/>
      <c r="AH836" s="20"/>
      <c r="AI836" s="20"/>
    </row>
    <row r="837" spans="1:35" x14ac:dyDescent="0.2">
      <c r="A837" s="20"/>
      <c r="B837" s="20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  <c r="AC837" s="20"/>
      <c r="AD837" s="20"/>
      <c r="AE837" s="20"/>
      <c r="AF837" s="20"/>
      <c r="AG837" s="20"/>
      <c r="AH837" s="20"/>
      <c r="AI837" s="20"/>
    </row>
    <row r="838" spans="1:35" x14ac:dyDescent="0.2">
      <c r="A838" s="20"/>
      <c r="B838" s="20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  <c r="AC838" s="20"/>
      <c r="AD838" s="20"/>
      <c r="AE838" s="20"/>
      <c r="AF838" s="20"/>
      <c r="AG838" s="20"/>
      <c r="AH838" s="20"/>
      <c r="AI838" s="20"/>
    </row>
    <row r="839" spans="1:35" x14ac:dyDescent="0.2">
      <c r="A839" s="20"/>
      <c r="B839" s="20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  <c r="AD839" s="20"/>
      <c r="AE839" s="20"/>
      <c r="AF839" s="20"/>
      <c r="AG839" s="20"/>
      <c r="AH839" s="20"/>
      <c r="AI839" s="20"/>
    </row>
    <row r="840" spans="1:35" x14ac:dyDescent="0.2">
      <c r="A840" s="20"/>
      <c r="B840" s="20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  <c r="AD840" s="20"/>
      <c r="AE840" s="20"/>
      <c r="AF840" s="20"/>
      <c r="AG840" s="20"/>
      <c r="AH840" s="20"/>
      <c r="AI840" s="20"/>
    </row>
    <row r="841" spans="1:35" x14ac:dyDescent="0.2">
      <c r="A841" s="20"/>
      <c r="B841" s="2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/>
      <c r="AD841" s="20"/>
      <c r="AE841" s="20"/>
      <c r="AF841" s="20"/>
      <c r="AG841" s="20"/>
      <c r="AH841" s="20"/>
      <c r="AI841" s="20"/>
    </row>
    <row r="842" spans="1:35" x14ac:dyDescent="0.2">
      <c r="A842" s="20"/>
      <c r="B842" s="20"/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  <c r="AC842" s="20"/>
      <c r="AD842" s="20"/>
      <c r="AE842" s="20"/>
      <c r="AF842" s="20"/>
      <c r="AG842" s="20"/>
      <c r="AH842" s="20"/>
      <c r="AI842" s="20"/>
    </row>
    <row r="843" spans="1:35" x14ac:dyDescent="0.2">
      <c r="A843" s="20"/>
      <c r="B843" s="20"/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  <c r="AC843" s="20"/>
      <c r="AD843" s="20"/>
      <c r="AE843" s="20"/>
      <c r="AF843" s="20"/>
      <c r="AG843" s="20"/>
      <c r="AH843" s="20"/>
      <c r="AI843" s="20"/>
    </row>
    <row r="844" spans="1:35" x14ac:dyDescent="0.2">
      <c r="A844" s="20"/>
      <c r="B844" s="20"/>
      <c r="C844" s="20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  <c r="AC844" s="20"/>
      <c r="AD844" s="20"/>
      <c r="AE844" s="20"/>
      <c r="AF844" s="20"/>
      <c r="AG844" s="20"/>
      <c r="AH844" s="20"/>
      <c r="AI844" s="20"/>
    </row>
    <row r="845" spans="1:35" x14ac:dyDescent="0.2">
      <c r="A845" s="20"/>
      <c r="B845" s="20"/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  <c r="AC845" s="20"/>
      <c r="AD845" s="20"/>
      <c r="AE845" s="20"/>
      <c r="AF845" s="20"/>
      <c r="AG845" s="20"/>
      <c r="AH845" s="20"/>
      <c r="AI845" s="20"/>
    </row>
    <row r="846" spans="1:35" x14ac:dyDescent="0.2">
      <c r="A846" s="20"/>
      <c r="B846" s="20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  <c r="AC846" s="20"/>
      <c r="AD846" s="20"/>
      <c r="AE846" s="20"/>
      <c r="AF846" s="20"/>
      <c r="AG846" s="20"/>
      <c r="AH846" s="20"/>
      <c r="AI846" s="20"/>
    </row>
    <row r="847" spans="1:35" x14ac:dyDescent="0.2">
      <c r="A847" s="20"/>
      <c r="B847" s="20"/>
      <c r="C847" s="20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  <c r="AC847" s="20"/>
      <c r="AD847" s="20"/>
      <c r="AE847" s="20"/>
      <c r="AF847" s="20"/>
      <c r="AG847" s="20"/>
      <c r="AH847" s="20"/>
      <c r="AI847" s="20"/>
    </row>
    <row r="848" spans="1:35" x14ac:dyDescent="0.2">
      <c r="A848" s="20"/>
      <c r="B848" s="20"/>
      <c r="C848" s="20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  <c r="AC848" s="20"/>
      <c r="AD848" s="20"/>
      <c r="AE848" s="20"/>
      <c r="AF848" s="20"/>
      <c r="AG848" s="20"/>
      <c r="AH848" s="20"/>
      <c r="AI848" s="20"/>
    </row>
    <row r="849" spans="1:35" x14ac:dyDescent="0.2">
      <c r="A849" s="20"/>
      <c r="B849" s="20"/>
      <c r="C849" s="20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  <c r="AC849" s="20"/>
      <c r="AD849" s="20"/>
      <c r="AE849" s="20"/>
      <c r="AF849" s="20"/>
      <c r="AG849" s="20"/>
      <c r="AH849" s="20"/>
      <c r="AI849" s="20"/>
    </row>
    <row r="850" spans="1:35" x14ac:dyDescent="0.2">
      <c r="A850" s="20"/>
      <c r="B850" s="20"/>
      <c r="C850" s="20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  <c r="AC850" s="20"/>
      <c r="AD850" s="20"/>
      <c r="AE850" s="20"/>
      <c r="AF850" s="20"/>
      <c r="AG850" s="20"/>
      <c r="AH850" s="20"/>
      <c r="AI850" s="20"/>
    </row>
    <row r="851" spans="1:35" x14ac:dyDescent="0.2">
      <c r="A851" s="20"/>
      <c r="B851" s="20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  <c r="AC851" s="20"/>
      <c r="AD851" s="20"/>
      <c r="AE851" s="20"/>
      <c r="AF851" s="20"/>
      <c r="AG851" s="20"/>
      <c r="AH851" s="20"/>
      <c r="AI851" s="20"/>
    </row>
    <row r="852" spans="1:35" x14ac:dyDescent="0.2">
      <c r="A852" s="20"/>
      <c r="B852" s="20"/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  <c r="AD852" s="20"/>
      <c r="AE852" s="20"/>
      <c r="AF852" s="20"/>
      <c r="AG852" s="20"/>
      <c r="AH852" s="20"/>
      <c r="AI852" s="20"/>
    </row>
    <row r="853" spans="1:35" x14ac:dyDescent="0.2">
      <c r="A853" s="20"/>
      <c r="B853" s="20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  <c r="AC853" s="20"/>
      <c r="AD853" s="20"/>
      <c r="AE853" s="20"/>
      <c r="AF853" s="20"/>
      <c r="AG853" s="20"/>
      <c r="AH853" s="20"/>
      <c r="AI853" s="20"/>
    </row>
    <row r="854" spans="1:35" x14ac:dyDescent="0.2">
      <c r="A854" s="20"/>
      <c r="B854" s="20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  <c r="AD854" s="20"/>
      <c r="AE854" s="20"/>
      <c r="AF854" s="20"/>
      <c r="AG854" s="20"/>
      <c r="AH854" s="20"/>
      <c r="AI854" s="20"/>
    </row>
    <row r="855" spans="1:35" x14ac:dyDescent="0.2">
      <c r="A855" s="20"/>
      <c r="B855" s="20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  <c r="AC855" s="20"/>
      <c r="AD855" s="20"/>
      <c r="AE855" s="20"/>
      <c r="AF855" s="20"/>
      <c r="AG855" s="20"/>
      <c r="AH855" s="20"/>
      <c r="AI855" s="20"/>
    </row>
    <row r="856" spans="1:35" x14ac:dyDescent="0.2">
      <c r="A856" s="20"/>
      <c r="B856" s="20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  <c r="AC856" s="20"/>
      <c r="AD856" s="20"/>
      <c r="AE856" s="20"/>
      <c r="AF856" s="20"/>
      <c r="AG856" s="20"/>
      <c r="AH856" s="20"/>
      <c r="AI856" s="20"/>
    </row>
    <row r="857" spans="1:35" x14ac:dyDescent="0.2">
      <c r="A857" s="20"/>
      <c r="B857" s="20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  <c r="AC857" s="20"/>
      <c r="AD857" s="20"/>
      <c r="AE857" s="20"/>
      <c r="AF857" s="20"/>
      <c r="AG857" s="20"/>
      <c r="AH857" s="20"/>
      <c r="AI857" s="20"/>
    </row>
    <row r="858" spans="1:35" x14ac:dyDescent="0.2">
      <c r="A858" s="20"/>
      <c r="B858" s="20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/>
      <c r="AD858" s="20"/>
      <c r="AE858" s="20"/>
      <c r="AF858" s="20"/>
      <c r="AG858" s="20"/>
      <c r="AH858" s="20"/>
      <c r="AI858" s="20"/>
    </row>
    <row r="859" spans="1:35" x14ac:dyDescent="0.2">
      <c r="A859" s="20"/>
      <c r="B859" s="20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  <c r="AD859" s="20"/>
      <c r="AE859" s="20"/>
      <c r="AF859" s="20"/>
      <c r="AG859" s="20"/>
      <c r="AH859" s="20"/>
      <c r="AI859" s="20"/>
    </row>
    <row r="860" spans="1:35" x14ac:dyDescent="0.2">
      <c r="A860" s="20"/>
      <c r="B860" s="20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  <c r="AC860" s="20"/>
      <c r="AD860" s="20"/>
      <c r="AE860" s="20"/>
      <c r="AF860" s="20"/>
      <c r="AG860" s="20"/>
      <c r="AH860" s="20"/>
      <c r="AI860" s="20"/>
    </row>
    <row r="861" spans="1:35" x14ac:dyDescent="0.2">
      <c r="A861" s="20"/>
      <c r="B861" s="2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AE861" s="20"/>
      <c r="AF861" s="20"/>
      <c r="AG861" s="20"/>
      <c r="AH861" s="20"/>
      <c r="AI861" s="20"/>
    </row>
    <row r="862" spans="1:35" x14ac:dyDescent="0.2">
      <c r="A862" s="20"/>
      <c r="B862" s="20"/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  <c r="AD862" s="20"/>
      <c r="AE862" s="20"/>
      <c r="AF862" s="20"/>
      <c r="AG862" s="20"/>
      <c r="AH862" s="20"/>
      <c r="AI862" s="20"/>
    </row>
    <row r="863" spans="1:35" x14ac:dyDescent="0.2">
      <c r="A863" s="20"/>
      <c r="B863" s="20"/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  <c r="AC863" s="20"/>
      <c r="AD863" s="20"/>
      <c r="AE863" s="20"/>
      <c r="AF863" s="20"/>
      <c r="AG863" s="20"/>
      <c r="AH863" s="20"/>
      <c r="AI863" s="20"/>
    </row>
    <row r="864" spans="1:35" x14ac:dyDescent="0.2">
      <c r="A864" s="20"/>
      <c r="B864" s="20"/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  <c r="AD864" s="20"/>
      <c r="AE864" s="20"/>
      <c r="AF864" s="20"/>
      <c r="AG864" s="20"/>
      <c r="AH864" s="20"/>
      <c r="AI864" s="20"/>
    </row>
    <row r="865" spans="1:35" x14ac:dyDescent="0.2">
      <c r="A865" s="20"/>
      <c r="B865" s="20"/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  <c r="AC865" s="20"/>
      <c r="AD865" s="20"/>
      <c r="AE865" s="20"/>
      <c r="AF865" s="20"/>
      <c r="AG865" s="20"/>
      <c r="AH865" s="20"/>
      <c r="AI865" s="20"/>
    </row>
    <row r="866" spans="1:35" x14ac:dyDescent="0.2">
      <c r="A866" s="20"/>
      <c r="B866" s="20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  <c r="AD866" s="20"/>
      <c r="AE866" s="20"/>
      <c r="AF866" s="20"/>
      <c r="AG866" s="20"/>
      <c r="AH866" s="20"/>
      <c r="AI866" s="20"/>
    </row>
    <row r="867" spans="1:35" x14ac:dyDescent="0.2">
      <c r="A867" s="20"/>
      <c r="B867" s="20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  <c r="AC867" s="20"/>
      <c r="AD867" s="20"/>
      <c r="AE867" s="20"/>
      <c r="AF867" s="20"/>
      <c r="AG867" s="20"/>
      <c r="AH867" s="20"/>
      <c r="AI867" s="20"/>
    </row>
    <row r="868" spans="1:35" x14ac:dyDescent="0.2">
      <c r="A868" s="20"/>
      <c r="B868" s="20"/>
      <c r="C868" s="20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/>
      <c r="AD868" s="20"/>
      <c r="AE868" s="20"/>
      <c r="AF868" s="20"/>
      <c r="AG868" s="20"/>
      <c r="AH868" s="20"/>
      <c r="AI868" s="20"/>
    </row>
    <row r="869" spans="1:35" x14ac:dyDescent="0.2">
      <c r="A869" s="20"/>
      <c r="B869" s="20"/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  <c r="AD869" s="20"/>
      <c r="AE869" s="20"/>
      <c r="AF869" s="20"/>
      <c r="AG869" s="20"/>
      <c r="AH869" s="20"/>
      <c r="AI869" s="20"/>
    </row>
    <row r="870" spans="1:35" x14ac:dyDescent="0.2">
      <c r="A870" s="20"/>
      <c r="B870" s="20"/>
      <c r="C870" s="20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  <c r="AC870" s="20"/>
      <c r="AD870" s="20"/>
      <c r="AE870" s="20"/>
      <c r="AF870" s="20"/>
      <c r="AG870" s="20"/>
      <c r="AH870" s="20"/>
      <c r="AI870" s="20"/>
    </row>
    <row r="871" spans="1:35" x14ac:dyDescent="0.2">
      <c r="A871" s="20"/>
      <c r="B871" s="20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  <c r="AC871" s="20"/>
      <c r="AD871" s="20"/>
      <c r="AE871" s="20"/>
      <c r="AF871" s="20"/>
      <c r="AG871" s="20"/>
      <c r="AH871" s="20"/>
      <c r="AI871" s="20"/>
    </row>
    <row r="872" spans="1:35" x14ac:dyDescent="0.2">
      <c r="A872" s="20"/>
      <c r="B872" s="20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  <c r="AC872" s="20"/>
      <c r="AD872" s="20"/>
      <c r="AE872" s="20"/>
      <c r="AF872" s="20"/>
      <c r="AG872" s="20"/>
      <c r="AH872" s="20"/>
      <c r="AI872" s="20"/>
    </row>
    <row r="873" spans="1:35" x14ac:dyDescent="0.2">
      <c r="A873" s="20"/>
      <c r="B873" s="20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  <c r="AC873" s="20"/>
      <c r="AD873" s="20"/>
      <c r="AE873" s="20"/>
      <c r="AF873" s="20"/>
      <c r="AG873" s="20"/>
      <c r="AH873" s="20"/>
      <c r="AI873" s="20"/>
    </row>
    <row r="874" spans="1:35" x14ac:dyDescent="0.2">
      <c r="A874" s="20"/>
      <c r="B874" s="2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  <c r="AC874" s="20"/>
      <c r="AD874" s="20"/>
      <c r="AE874" s="20"/>
      <c r="AF874" s="20"/>
      <c r="AG874" s="20"/>
      <c r="AH874" s="20"/>
      <c r="AI874" s="20"/>
    </row>
    <row r="875" spans="1:35" x14ac:dyDescent="0.2">
      <c r="A875" s="20"/>
      <c r="B875" s="20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  <c r="AC875" s="20"/>
      <c r="AD875" s="20"/>
      <c r="AE875" s="20"/>
      <c r="AF875" s="20"/>
      <c r="AG875" s="20"/>
      <c r="AH875" s="20"/>
      <c r="AI875" s="20"/>
    </row>
    <row r="876" spans="1:35" x14ac:dyDescent="0.2">
      <c r="A876" s="20"/>
      <c r="B876" s="20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AD876" s="20"/>
      <c r="AE876" s="20"/>
      <c r="AF876" s="20"/>
      <c r="AG876" s="20"/>
      <c r="AH876" s="20"/>
      <c r="AI876" s="20"/>
    </row>
    <row r="877" spans="1:35" x14ac:dyDescent="0.2">
      <c r="A877" s="20"/>
      <c r="B877" s="20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  <c r="AD877" s="20"/>
      <c r="AE877" s="20"/>
      <c r="AF877" s="20"/>
      <c r="AG877" s="20"/>
      <c r="AH877" s="20"/>
      <c r="AI877" s="20"/>
    </row>
    <row r="878" spans="1:35" x14ac:dyDescent="0.2">
      <c r="A878" s="20"/>
      <c r="B878" s="20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AE878" s="20"/>
      <c r="AF878" s="20"/>
      <c r="AG878" s="20"/>
      <c r="AH878" s="20"/>
      <c r="AI878" s="20"/>
    </row>
    <row r="879" spans="1:35" x14ac:dyDescent="0.2">
      <c r="A879" s="20"/>
      <c r="B879" s="20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  <c r="AC879" s="20"/>
      <c r="AD879" s="20"/>
      <c r="AE879" s="20"/>
      <c r="AF879" s="20"/>
      <c r="AG879" s="20"/>
      <c r="AH879" s="20"/>
      <c r="AI879" s="20"/>
    </row>
    <row r="880" spans="1:35" x14ac:dyDescent="0.2">
      <c r="A880" s="20"/>
      <c r="B880" s="20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  <c r="AD880" s="20"/>
      <c r="AE880" s="20"/>
      <c r="AF880" s="20"/>
      <c r="AG880" s="20"/>
      <c r="AH880" s="20"/>
      <c r="AI880" s="20"/>
    </row>
    <row r="881" spans="1:35" x14ac:dyDescent="0.2">
      <c r="A881" s="20"/>
      <c r="B881" s="20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  <c r="AD881" s="20"/>
      <c r="AE881" s="20"/>
      <c r="AF881" s="20"/>
      <c r="AG881" s="20"/>
      <c r="AH881" s="20"/>
      <c r="AI881" s="20"/>
    </row>
    <row r="882" spans="1:35" x14ac:dyDescent="0.2">
      <c r="A882" s="20"/>
      <c r="B882" s="20"/>
      <c r="C882" s="20"/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  <c r="AC882" s="20"/>
      <c r="AD882" s="20"/>
      <c r="AE882" s="20"/>
      <c r="AF882" s="20"/>
      <c r="AG882" s="20"/>
      <c r="AH882" s="20"/>
      <c r="AI882" s="20"/>
    </row>
    <row r="883" spans="1:35" x14ac:dyDescent="0.2">
      <c r="A883" s="20"/>
      <c r="B883" s="20"/>
      <c r="C883" s="20"/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  <c r="AC883" s="20"/>
      <c r="AD883" s="20"/>
      <c r="AE883" s="20"/>
      <c r="AF883" s="20"/>
      <c r="AG883" s="20"/>
      <c r="AH883" s="20"/>
      <c r="AI883" s="20"/>
    </row>
    <row r="884" spans="1:35" x14ac:dyDescent="0.2">
      <c r="A884" s="20"/>
      <c r="B884" s="20"/>
      <c r="C884" s="20"/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  <c r="AC884" s="20"/>
      <c r="AD884" s="20"/>
      <c r="AE884" s="20"/>
      <c r="AF884" s="20"/>
      <c r="AG884" s="20"/>
      <c r="AH884" s="20"/>
      <c r="AI884" s="20"/>
    </row>
    <row r="885" spans="1:35" x14ac:dyDescent="0.2">
      <c r="A885" s="20"/>
      <c r="B885" s="20"/>
      <c r="C885" s="20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  <c r="AA885" s="20"/>
      <c r="AB885" s="20"/>
      <c r="AC885" s="20"/>
      <c r="AD885" s="20"/>
      <c r="AE885" s="20"/>
      <c r="AF885" s="20"/>
      <c r="AG885" s="20"/>
      <c r="AH885" s="20"/>
      <c r="AI885" s="20"/>
    </row>
    <row r="886" spans="1:35" x14ac:dyDescent="0.2">
      <c r="A886" s="20"/>
      <c r="B886" s="20"/>
      <c r="C886" s="20"/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  <c r="AD886" s="20"/>
      <c r="AE886" s="20"/>
      <c r="AF886" s="20"/>
      <c r="AG886" s="20"/>
      <c r="AH886" s="20"/>
      <c r="AI886" s="20"/>
    </row>
    <row r="887" spans="1:35" x14ac:dyDescent="0.2">
      <c r="A887" s="20"/>
      <c r="B887" s="20"/>
      <c r="C887" s="20"/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0"/>
      <c r="AC887" s="20"/>
      <c r="AD887" s="20"/>
      <c r="AE887" s="20"/>
      <c r="AF887" s="20"/>
      <c r="AG887" s="20"/>
      <c r="AH887" s="20"/>
      <c r="AI887" s="20"/>
    </row>
    <row r="888" spans="1:35" x14ac:dyDescent="0.2">
      <c r="A888" s="20"/>
      <c r="B888" s="20"/>
      <c r="C888" s="20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  <c r="AA888" s="20"/>
      <c r="AB888" s="20"/>
      <c r="AC888" s="20"/>
      <c r="AD888" s="20"/>
      <c r="AE888" s="20"/>
      <c r="AF888" s="20"/>
      <c r="AG888" s="20"/>
      <c r="AH888" s="20"/>
      <c r="AI888" s="20"/>
    </row>
    <row r="889" spans="1:35" x14ac:dyDescent="0.2">
      <c r="A889" s="20"/>
      <c r="B889" s="20"/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  <c r="AA889" s="20"/>
      <c r="AB889" s="20"/>
      <c r="AC889" s="20"/>
      <c r="AD889" s="20"/>
      <c r="AE889" s="20"/>
      <c r="AF889" s="20"/>
      <c r="AG889" s="20"/>
      <c r="AH889" s="20"/>
      <c r="AI889" s="20"/>
    </row>
    <row r="890" spans="1:35" x14ac:dyDescent="0.2">
      <c r="A890" s="20"/>
      <c r="B890" s="20"/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  <c r="AA890" s="20"/>
      <c r="AB890" s="20"/>
      <c r="AC890" s="20"/>
      <c r="AD890" s="20"/>
      <c r="AE890" s="20"/>
      <c r="AF890" s="20"/>
      <c r="AG890" s="20"/>
      <c r="AH890" s="20"/>
      <c r="AI890" s="20"/>
    </row>
    <row r="891" spans="1:35" x14ac:dyDescent="0.2">
      <c r="A891" s="20"/>
      <c r="B891" s="20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  <c r="AA891" s="20"/>
      <c r="AB891" s="20"/>
      <c r="AC891" s="20"/>
      <c r="AD891" s="20"/>
      <c r="AE891" s="20"/>
      <c r="AF891" s="20"/>
      <c r="AG891" s="20"/>
      <c r="AH891" s="20"/>
      <c r="AI891" s="20"/>
    </row>
    <row r="892" spans="1:35" x14ac:dyDescent="0.2">
      <c r="A892" s="20"/>
      <c r="B892" s="20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  <c r="AA892" s="20"/>
      <c r="AB892" s="20"/>
      <c r="AC892" s="20"/>
      <c r="AD892" s="20"/>
      <c r="AE892" s="20"/>
      <c r="AF892" s="20"/>
      <c r="AG892" s="20"/>
      <c r="AH892" s="20"/>
      <c r="AI892" s="20"/>
    </row>
    <row r="893" spans="1:35" x14ac:dyDescent="0.2">
      <c r="A893" s="20"/>
      <c r="B893" s="20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  <c r="AA893" s="20"/>
      <c r="AB893" s="20"/>
      <c r="AC893" s="20"/>
      <c r="AD893" s="20"/>
      <c r="AE893" s="20"/>
      <c r="AF893" s="20"/>
      <c r="AG893" s="20"/>
      <c r="AH893" s="20"/>
      <c r="AI893" s="20"/>
    </row>
    <row r="894" spans="1:35" x14ac:dyDescent="0.2">
      <c r="A894" s="20"/>
      <c r="B894" s="20"/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  <c r="AA894" s="20"/>
      <c r="AB894" s="20"/>
      <c r="AC894" s="20"/>
      <c r="AD894" s="20"/>
      <c r="AE894" s="20"/>
      <c r="AF894" s="20"/>
      <c r="AG894" s="20"/>
      <c r="AH894" s="20"/>
      <c r="AI894" s="20"/>
    </row>
    <row r="895" spans="1:35" x14ac:dyDescent="0.2">
      <c r="A895" s="20"/>
      <c r="B895" s="20"/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  <c r="AA895" s="20"/>
      <c r="AB895" s="20"/>
      <c r="AC895" s="20"/>
      <c r="AD895" s="20"/>
      <c r="AE895" s="20"/>
      <c r="AF895" s="20"/>
      <c r="AG895" s="20"/>
      <c r="AH895" s="20"/>
      <c r="AI895" s="20"/>
    </row>
    <row r="896" spans="1:35" x14ac:dyDescent="0.2">
      <c r="A896" s="20"/>
      <c r="B896" s="20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  <c r="AA896" s="20"/>
      <c r="AB896" s="20"/>
      <c r="AC896" s="20"/>
      <c r="AD896" s="20"/>
      <c r="AE896" s="20"/>
      <c r="AF896" s="20"/>
      <c r="AG896" s="20"/>
      <c r="AH896" s="20"/>
      <c r="AI896" s="20"/>
    </row>
    <row r="897" spans="1:35" x14ac:dyDescent="0.2">
      <c r="A897" s="20"/>
      <c r="B897" s="20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  <c r="AA897" s="20"/>
      <c r="AB897" s="20"/>
      <c r="AC897" s="20"/>
      <c r="AD897" s="20"/>
      <c r="AE897" s="20"/>
      <c r="AF897" s="20"/>
      <c r="AG897" s="20"/>
      <c r="AH897" s="20"/>
      <c r="AI897" s="20"/>
    </row>
    <row r="898" spans="1:35" x14ac:dyDescent="0.2">
      <c r="A898" s="20"/>
      <c r="B898" s="20"/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AA898" s="20"/>
      <c r="AB898" s="20"/>
      <c r="AC898" s="20"/>
      <c r="AD898" s="20"/>
      <c r="AE898" s="20"/>
      <c r="AF898" s="20"/>
      <c r="AG898" s="20"/>
      <c r="AH898" s="20"/>
      <c r="AI898" s="20"/>
    </row>
    <row r="899" spans="1:35" x14ac:dyDescent="0.2">
      <c r="A899" s="20"/>
      <c r="B899" s="20"/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AA899" s="20"/>
      <c r="AB899" s="20"/>
      <c r="AC899" s="20"/>
      <c r="AD899" s="20"/>
      <c r="AE899" s="20"/>
      <c r="AF899" s="20"/>
      <c r="AG899" s="20"/>
      <c r="AH899" s="20"/>
      <c r="AI899" s="20"/>
    </row>
    <row r="900" spans="1:35" x14ac:dyDescent="0.2">
      <c r="A900" s="20"/>
      <c r="B900" s="20"/>
      <c r="C900" s="20"/>
      <c r="D900" s="20"/>
      <c r="E900" s="20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  <c r="AA900" s="20"/>
      <c r="AB900" s="20"/>
      <c r="AC900" s="20"/>
      <c r="AD900" s="20"/>
      <c r="AE900" s="20"/>
      <c r="AF900" s="20"/>
      <c r="AG900" s="20"/>
      <c r="AH900" s="20"/>
      <c r="AI900" s="20"/>
    </row>
    <row r="901" spans="1:35" x14ac:dyDescent="0.2">
      <c r="A901" s="20"/>
      <c r="B901" s="20"/>
      <c r="C901" s="20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  <c r="AA901" s="20"/>
      <c r="AB901" s="20"/>
      <c r="AC901" s="20"/>
      <c r="AD901" s="20"/>
      <c r="AE901" s="20"/>
      <c r="AF901" s="20"/>
      <c r="AG901" s="20"/>
      <c r="AH901" s="20"/>
      <c r="AI901" s="20"/>
    </row>
    <row r="902" spans="1:35" x14ac:dyDescent="0.2">
      <c r="A902" s="20"/>
      <c r="B902" s="20"/>
      <c r="C902" s="20"/>
      <c r="D902" s="20"/>
      <c r="E902" s="20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  <c r="AA902" s="20"/>
      <c r="AB902" s="20"/>
      <c r="AC902" s="20"/>
      <c r="AD902" s="20"/>
      <c r="AE902" s="20"/>
      <c r="AF902" s="20"/>
      <c r="AG902" s="20"/>
      <c r="AH902" s="20"/>
      <c r="AI902" s="20"/>
    </row>
    <row r="903" spans="1:35" x14ac:dyDescent="0.2">
      <c r="A903" s="20"/>
      <c r="B903" s="20"/>
      <c r="C903" s="20"/>
      <c r="D903" s="20"/>
      <c r="E903" s="20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  <c r="AA903" s="20"/>
      <c r="AB903" s="20"/>
      <c r="AC903" s="20"/>
      <c r="AD903" s="20"/>
      <c r="AE903" s="20"/>
      <c r="AF903" s="20"/>
      <c r="AG903" s="20"/>
      <c r="AH903" s="20"/>
      <c r="AI903" s="20"/>
    </row>
    <row r="904" spans="1:35" x14ac:dyDescent="0.2">
      <c r="A904" s="20"/>
      <c r="B904" s="20"/>
      <c r="C904" s="20"/>
      <c r="D904" s="20"/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  <c r="AA904" s="20"/>
      <c r="AB904" s="20"/>
      <c r="AC904" s="20"/>
      <c r="AD904" s="20"/>
      <c r="AE904" s="20"/>
      <c r="AF904" s="20"/>
      <c r="AG904" s="20"/>
      <c r="AH904" s="20"/>
      <c r="AI904" s="20"/>
    </row>
    <row r="905" spans="1:35" x14ac:dyDescent="0.2">
      <c r="A905" s="20"/>
      <c r="B905" s="20"/>
      <c r="C905" s="20"/>
      <c r="D905" s="20"/>
      <c r="E905" s="20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  <c r="AA905" s="20"/>
      <c r="AB905" s="20"/>
      <c r="AC905" s="20"/>
      <c r="AD905" s="20"/>
      <c r="AE905" s="20"/>
      <c r="AF905" s="20"/>
      <c r="AG905" s="20"/>
      <c r="AH905" s="20"/>
      <c r="AI905" s="20"/>
    </row>
    <row r="906" spans="1:35" x14ac:dyDescent="0.2">
      <c r="A906" s="20"/>
      <c r="B906" s="20"/>
      <c r="C906" s="20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  <c r="AA906" s="20"/>
      <c r="AB906" s="20"/>
      <c r="AC906" s="20"/>
      <c r="AD906" s="20"/>
      <c r="AE906" s="20"/>
      <c r="AF906" s="20"/>
      <c r="AG906" s="20"/>
      <c r="AH906" s="20"/>
      <c r="AI906" s="20"/>
    </row>
    <row r="907" spans="1:35" x14ac:dyDescent="0.2">
      <c r="A907" s="20"/>
      <c r="B907" s="20"/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  <c r="AA907" s="20"/>
      <c r="AB907" s="20"/>
      <c r="AC907" s="20"/>
      <c r="AD907" s="20"/>
      <c r="AE907" s="20"/>
      <c r="AF907" s="20"/>
      <c r="AG907" s="20"/>
      <c r="AH907" s="20"/>
      <c r="AI907" s="20"/>
    </row>
    <row r="908" spans="1:35" x14ac:dyDescent="0.2">
      <c r="A908" s="20"/>
      <c r="B908" s="20"/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  <c r="AA908" s="20"/>
      <c r="AB908" s="20"/>
      <c r="AC908" s="20"/>
      <c r="AD908" s="20"/>
      <c r="AE908" s="20"/>
      <c r="AF908" s="20"/>
      <c r="AG908" s="20"/>
      <c r="AH908" s="20"/>
      <c r="AI908" s="20"/>
    </row>
    <row r="909" spans="1:35" x14ac:dyDescent="0.2">
      <c r="A909" s="20"/>
      <c r="B909" s="20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  <c r="AA909" s="20"/>
      <c r="AB909" s="20"/>
      <c r="AC909" s="20"/>
      <c r="AD909" s="20"/>
      <c r="AE909" s="20"/>
      <c r="AF909" s="20"/>
      <c r="AG909" s="20"/>
      <c r="AH909" s="20"/>
      <c r="AI909" s="20"/>
    </row>
    <row r="910" spans="1:35" x14ac:dyDescent="0.2">
      <c r="A910" s="20"/>
      <c r="B910" s="20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  <c r="AA910" s="20"/>
      <c r="AB910" s="20"/>
      <c r="AC910" s="20"/>
      <c r="AD910" s="20"/>
      <c r="AE910" s="20"/>
      <c r="AF910" s="20"/>
      <c r="AG910" s="20"/>
      <c r="AH910" s="20"/>
      <c r="AI910" s="20"/>
    </row>
    <row r="911" spans="1:35" x14ac:dyDescent="0.2">
      <c r="A911" s="20"/>
      <c r="B911" s="20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  <c r="AA911" s="20"/>
      <c r="AB911" s="20"/>
      <c r="AC911" s="20"/>
      <c r="AD911" s="20"/>
      <c r="AE911" s="20"/>
      <c r="AF911" s="20"/>
      <c r="AG911" s="20"/>
      <c r="AH911" s="20"/>
      <c r="AI911" s="20"/>
    </row>
    <row r="912" spans="1:35" x14ac:dyDescent="0.2">
      <c r="A912" s="20"/>
      <c r="B912" s="20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  <c r="AA912" s="20"/>
      <c r="AB912" s="20"/>
      <c r="AC912" s="20"/>
      <c r="AD912" s="20"/>
      <c r="AE912" s="20"/>
      <c r="AF912" s="20"/>
      <c r="AG912" s="20"/>
      <c r="AH912" s="20"/>
      <c r="AI912" s="20"/>
    </row>
    <row r="913" spans="1:35" x14ac:dyDescent="0.2">
      <c r="A913" s="20"/>
      <c r="B913" s="20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  <c r="AA913" s="20"/>
      <c r="AB913" s="20"/>
      <c r="AC913" s="20"/>
      <c r="AD913" s="20"/>
      <c r="AE913" s="20"/>
      <c r="AF913" s="20"/>
      <c r="AG913" s="20"/>
      <c r="AH913" s="20"/>
      <c r="AI913" s="20"/>
    </row>
    <row r="914" spans="1:35" x14ac:dyDescent="0.2">
      <c r="A914" s="20"/>
      <c r="B914" s="20"/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  <c r="AA914" s="20"/>
      <c r="AB914" s="20"/>
      <c r="AC914" s="20"/>
      <c r="AD914" s="20"/>
      <c r="AE914" s="20"/>
      <c r="AF914" s="20"/>
      <c r="AG914" s="20"/>
      <c r="AH914" s="20"/>
      <c r="AI914" s="20"/>
    </row>
    <row r="915" spans="1:35" x14ac:dyDescent="0.2">
      <c r="A915" s="20"/>
      <c r="B915" s="20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  <c r="AA915" s="20"/>
      <c r="AB915" s="20"/>
      <c r="AC915" s="20"/>
      <c r="AD915" s="20"/>
      <c r="AE915" s="20"/>
      <c r="AF915" s="20"/>
      <c r="AG915" s="20"/>
      <c r="AH915" s="20"/>
      <c r="AI915" s="20"/>
    </row>
    <row r="916" spans="1:35" x14ac:dyDescent="0.2">
      <c r="A916" s="20"/>
      <c r="B916" s="20"/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  <c r="AA916" s="20"/>
      <c r="AB916" s="20"/>
      <c r="AC916" s="20"/>
      <c r="AD916" s="20"/>
      <c r="AE916" s="20"/>
      <c r="AF916" s="20"/>
      <c r="AG916" s="20"/>
      <c r="AH916" s="20"/>
      <c r="AI916" s="20"/>
    </row>
    <row r="917" spans="1:35" x14ac:dyDescent="0.2">
      <c r="A917" s="20"/>
      <c r="B917" s="20"/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  <c r="AA917" s="20"/>
      <c r="AB917" s="20"/>
      <c r="AC917" s="20"/>
      <c r="AD917" s="20"/>
      <c r="AE917" s="20"/>
      <c r="AF917" s="20"/>
      <c r="AG917" s="20"/>
      <c r="AH917" s="20"/>
      <c r="AI917" s="20"/>
    </row>
    <row r="918" spans="1:35" x14ac:dyDescent="0.2">
      <c r="A918" s="20"/>
      <c r="B918" s="20"/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  <c r="AA918" s="20"/>
      <c r="AB918" s="20"/>
      <c r="AC918" s="20"/>
      <c r="AD918" s="20"/>
      <c r="AE918" s="20"/>
      <c r="AF918" s="20"/>
      <c r="AG918" s="20"/>
      <c r="AH918" s="20"/>
      <c r="AI918" s="20"/>
    </row>
    <row r="919" spans="1:35" x14ac:dyDescent="0.2">
      <c r="A919" s="20"/>
      <c r="B919" s="20"/>
      <c r="C919" s="20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  <c r="AA919" s="20"/>
      <c r="AB919" s="20"/>
      <c r="AC919" s="20"/>
      <c r="AD919" s="20"/>
      <c r="AE919" s="20"/>
      <c r="AF919" s="20"/>
      <c r="AG919" s="20"/>
      <c r="AH919" s="20"/>
      <c r="AI919" s="20"/>
    </row>
    <row r="920" spans="1:35" x14ac:dyDescent="0.2">
      <c r="A920" s="20"/>
      <c r="B920" s="2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  <c r="AA920" s="20"/>
      <c r="AB920" s="20"/>
      <c r="AC920" s="20"/>
      <c r="AD920" s="20"/>
      <c r="AE920" s="20"/>
      <c r="AF920" s="20"/>
      <c r="AG920" s="20"/>
      <c r="AH920" s="20"/>
      <c r="AI920" s="20"/>
    </row>
    <row r="921" spans="1:35" x14ac:dyDescent="0.2">
      <c r="A921" s="20"/>
      <c r="B921" s="20"/>
      <c r="C921" s="20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  <c r="AA921" s="20"/>
      <c r="AB921" s="20"/>
      <c r="AC921" s="20"/>
      <c r="AD921" s="20"/>
      <c r="AE921" s="20"/>
      <c r="AF921" s="20"/>
      <c r="AG921" s="20"/>
      <c r="AH921" s="20"/>
      <c r="AI921" s="20"/>
    </row>
    <row r="922" spans="1:35" x14ac:dyDescent="0.2">
      <c r="A922" s="20"/>
      <c r="B922" s="20"/>
      <c r="C922" s="20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  <c r="AA922" s="20"/>
      <c r="AB922" s="20"/>
      <c r="AC922" s="20"/>
      <c r="AD922" s="20"/>
      <c r="AE922" s="20"/>
      <c r="AF922" s="20"/>
      <c r="AG922" s="20"/>
      <c r="AH922" s="20"/>
      <c r="AI922" s="20"/>
    </row>
    <row r="923" spans="1:35" x14ac:dyDescent="0.2">
      <c r="A923" s="20"/>
      <c r="B923" s="20"/>
      <c r="C923" s="20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  <c r="AA923" s="20"/>
      <c r="AB923" s="20"/>
      <c r="AC923" s="20"/>
      <c r="AD923" s="20"/>
      <c r="AE923" s="20"/>
      <c r="AF923" s="20"/>
      <c r="AG923" s="20"/>
      <c r="AH923" s="20"/>
      <c r="AI923" s="20"/>
    </row>
    <row r="924" spans="1:35" x14ac:dyDescent="0.2">
      <c r="A924" s="20"/>
      <c r="B924" s="20"/>
      <c r="C924" s="20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  <c r="AA924" s="20"/>
      <c r="AB924" s="20"/>
      <c r="AC924" s="20"/>
      <c r="AD924" s="20"/>
      <c r="AE924" s="20"/>
      <c r="AF924" s="20"/>
      <c r="AG924" s="20"/>
      <c r="AH924" s="20"/>
      <c r="AI924" s="20"/>
    </row>
    <row r="925" spans="1:35" x14ac:dyDescent="0.2">
      <c r="A925" s="20"/>
      <c r="B925" s="20"/>
      <c r="C925" s="20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  <c r="AA925" s="20"/>
      <c r="AB925" s="20"/>
      <c r="AC925" s="20"/>
      <c r="AD925" s="20"/>
      <c r="AE925" s="20"/>
      <c r="AF925" s="20"/>
      <c r="AG925" s="20"/>
      <c r="AH925" s="20"/>
      <c r="AI925" s="20"/>
    </row>
    <row r="926" spans="1:35" x14ac:dyDescent="0.2">
      <c r="A926" s="20"/>
      <c r="B926" s="20"/>
      <c r="C926" s="20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  <c r="AC926" s="20"/>
      <c r="AD926" s="20"/>
      <c r="AE926" s="20"/>
      <c r="AF926" s="20"/>
      <c r="AG926" s="20"/>
      <c r="AH926" s="20"/>
      <c r="AI926" s="20"/>
    </row>
    <row r="927" spans="1:35" x14ac:dyDescent="0.2">
      <c r="A927" s="20"/>
      <c r="B927" s="20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  <c r="AA927" s="20"/>
      <c r="AB927" s="20"/>
      <c r="AC927" s="20"/>
      <c r="AD927" s="20"/>
      <c r="AE927" s="20"/>
      <c r="AF927" s="20"/>
      <c r="AG927" s="20"/>
      <c r="AH927" s="20"/>
      <c r="AI927" s="20"/>
    </row>
    <row r="928" spans="1:35" x14ac:dyDescent="0.2">
      <c r="A928" s="20"/>
      <c r="B928" s="20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  <c r="AA928" s="20"/>
      <c r="AB928" s="20"/>
      <c r="AC928" s="20"/>
      <c r="AD928" s="20"/>
      <c r="AE928" s="20"/>
      <c r="AF928" s="20"/>
      <c r="AG928" s="20"/>
      <c r="AH928" s="20"/>
      <c r="AI928" s="20"/>
    </row>
    <row r="929" spans="1:35" x14ac:dyDescent="0.2">
      <c r="A929" s="20"/>
      <c r="B929" s="20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  <c r="AA929" s="20"/>
      <c r="AB929" s="20"/>
      <c r="AC929" s="20"/>
      <c r="AD929" s="20"/>
      <c r="AE929" s="20"/>
      <c r="AF929" s="20"/>
      <c r="AG929" s="20"/>
      <c r="AH929" s="20"/>
      <c r="AI929" s="20"/>
    </row>
    <row r="930" spans="1:35" x14ac:dyDescent="0.2">
      <c r="A930" s="20"/>
      <c r="B930" s="20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  <c r="AC930" s="20"/>
      <c r="AD930" s="20"/>
      <c r="AE930" s="20"/>
      <c r="AF930" s="20"/>
      <c r="AG930" s="20"/>
      <c r="AH930" s="20"/>
      <c r="AI930" s="20"/>
    </row>
    <row r="931" spans="1:35" x14ac:dyDescent="0.2">
      <c r="A931" s="20"/>
      <c r="B931" s="20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  <c r="AC931" s="20"/>
      <c r="AD931" s="20"/>
      <c r="AE931" s="20"/>
      <c r="AF931" s="20"/>
      <c r="AG931" s="20"/>
      <c r="AH931" s="20"/>
      <c r="AI931" s="20"/>
    </row>
    <row r="932" spans="1:35" x14ac:dyDescent="0.2">
      <c r="A932" s="20"/>
      <c r="B932" s="20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  <c r="AD932" s="20"/>
      <c r="AE932" s="20"/>
      <c r="AF932" s="20"/>
      <c r="AG932" s="20"/>
      <c r="AH932" s="20"/>
      <c r="AI932" s="20"/>
    </row>
    <row r="933" spans="1:35" x14ac:dyDescent="0.2">
      <c r="A933" s="20"/>
      <c r="B933" s="20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  <c r="AA933" s="20"/>
      <c r="AB933" s="20"/>
      <c r="AC933" s="20"/>
      <c r="AD933" s="20"/>
      <c r="AE933" s="20"/>
      <c r="AF933" s="20"/>
      <c r="AG933" s="20"/>
      <c r="AH933" s="20"/>
      <c r="AI933" s="20"/>
    </row>
    <row r="934" spans="1:35" x14ac:dyDescent="0.2">
      <c r="A934" s="20"/>
      <c r="B934" s="20"/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AB934" s="20"/>
      <c r="AC934" s="20"/>
      <c r="AD934" s="20"/>
      <c r="AE934" s="20"/>
      <c r="AF934" s="20"/>
      <c r="AG934" s="20"/>
      <c r="AH934" s="20"/>
      <c r="AI934" s="20"/>
    </row>
    <row r="935" spans="1:35" x14ac:dyDescent="0.2">
      <c r="A935" s="20"/>
      <c r="B935" s="20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  <c r="AA935" s="20"/>
      <c r="AB935" s="20"/>
      <c r="AC935" s="20"/>
      <c r="AD935" s="20"/>
      <c r="AE935" s="20"/>
      <c r="AF935" s="20"/>
      <c r="AG935" s="20"/>
      <c r="AH935" s="20"/>
      <c r="AI935" s="20"/>
    </row>
    <row r="936" spans="1:35" x14ac:dyDescent="0.2">
      <c r="A936" s="20"/>
      <c r="B936" s="20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  <c r="AA936" s="20"/>
      <c r="AB936" s="20"/>
      <c r="AC936" s="20"/>
      <c r="AD936" s="20"/>
      <c r="AE936" s="20"/>
      <c r="AF936" s="20"/>
      <c r="AG936" s="20"/>
      <c r="AH936" s="20"/>
      <c r="AI936" s="20"/>
    </row>
    <row r="937" spans="1:35" x14ac:dyDescent="0.2">
      <c r="A937" s="20"/>
      <c r="B937" s="20"/>
      <c r="C937" s="20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  <c r="AA937" s="20"/>
      <c r="AB937" s="20"/>
      <c r="AC937" s="20"/>
      <c r="AD937" s="20"/>
      <c r="AE937" s="20"/>
      <c r="AF937" s="20"/>
      <c r="AG937" s="20"/>
      <c r="AH937" s="20"/>
      <c r="AI937" s="20"/>
    </row>
    <row r="938" spans="1:35" x14ac:dyDescent="0.2">
      <c r="A938" s="20"/>
      <c r="B938" s="20"/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  <c r="AA938" s="20"/>
      <c r="AB938" s="20"/>
      <c r="AC938" s="20"/>
      <c r="AD938" s="20"/>
      <c r="AE938" s="20"/>
      <c r="AF938" s="20"/>
      <c r="AG938" s="20"/>
      <c r="AH938" s="20"/>
      <c r="AI938" s="20"/>
    </row>
  </sheetData>
  <phoneticPr fontId="28" type="noConversion"/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41"/>
  </sheetPr>
  <dimension ref="A1:AK228"/>
  <sheetViews>
    <sheetView topLeftCell="A180" workbookViewId="0">
      <selection activeCell="Q224" sqref="Q224"/>
    </sheetView>
  </sheetViews>
  <sheetFormatPr defaultColWidth="10.28515625" defaultRowHeight="12.75" x14ac:dyDescent="0.2"/>
  <cols>
    <col min="1" max="1" width="14.42578125" customWidth="1"/>
    <col min="2" max="2" width="5.140625" style="5" customWidth="1"/>
    <col min="3" max="3" width="11.85546875" customWidth="1"/>
    <col min="4" max="4" width="10.5703125" customWidth="1"/>
    <col min="5" max="5" width="11.28515625" customWidth="1"/>
    <col min="6" max="6" width="16.28515625" customWidth="1"/>
    <col min="7" max="7" width="8.140625" customWidth="1"/>
    <col min="8" max="14" width="8.5703125" customWidth="1"/>
    <col min="15" max="15" width="8" customWidth="1"/>
    <col min="16" max="16" width="7.7109375" customWidth="1"/>
    <col min="17" max="17" width="9.85546875" customWidth="1"/>
    <col min="18" max="18" width="10.28515625" style="121" customWidth="1"/>
    <col min="19" max="19" width="10.28515625" customWidth="1"/>
    <col min="20" max="20" width="9.140625" customWidth="1"/>
  </cols>
  <sheetData>
    <row r="1" spans="1:25" ht="21" thickBot="1" x14ac:dyDescent="0.35">
      <c r="A1" s="1" t="s">
        <v>92</v>
      </c>
      <c r="X1" s="6" t="s">
        <v>14</v>
      </c>
      <c r="Y1" s="8" t="s">
        <v>26</v>
      </c>
    </row>
    <row r="2" spans="1:25" x14ac:dyDescent="0.2">
      <c r="A2" t="s">
        <v>28</v>
      </c>
      <c r="B2" s="5" t="s">
        <v>80</v>
      </c>
      <c r="C2" s="32"/>
      <c r="X2" s="7">
        <v>-9000</v>
      </c>
      <c r="Y2" s="55">
        <f t="shared" ref="Y2:Y30" si="0">+D$11+D$12*X2+D$13*X2^2</f>
        <v>-0.66493334057284237</v>
      </c>
    </row>
    <row r="3" spans="1:25" ht="13.5" thickBot="1" x14ac:dyDescent="0.25">
      <c r="A3" s="123" t="s">
        <v>267</v>
      </c>
      <c r="X3" s="7">
        <v>-6000</v>
      </c>
      <c r="Y3" s="55">
        <f t="shared" si="0"/>
        <v>-0.60308758873211354</v>
      </c>
    </row>
    <row r="4" spans="1:25" ht="14.25" thickTop="1" thickBot="1" x14ac:dyDescent="0.25">
      <c r="A4" s="7" t="s">
        <v>5</v>
      </c>
      <c r="C4" s="3">
        <v>31173.405999999999</v>
      </c>
      <c r="D4" s="4">
        <v>0.3423253</v>
      </c>
      <c r="X4" s="7">
        <v>-3000</v>
      </c>
      <c r="Y4" s="55">
        <f t="shared" si="0"/>
        <v>-0.54418081172006683</v>
      </c>
    </row>
    <row r="5" spans="1:25" ht="13.5" thickTop="1" x14ac:dyDescent="0.2">
      <c r="A5" s="19" t="s">
        <v>95</v>
      </c>
      <c r="B5" s="20"/>
      <c r="C5" s="21">
        <v>8</v>
      </c>
      <c r="D5" s="20" t="s">
        <v>96</v>
      </c>
      <c r="X5" s="7">
        <v>0</v>
      </c>
      <c r="Y5" s="55">
        <f t="shared" si="0"/>
        <v>-0.48821300953670244</v>
      </c>
    </row>
    <row r="6" spans="1:25" x14ac:dyDescent="0.2">
      <c r="A6" s="7" t="s">
        <v>6</v>
      </c>
      <c r="X6" s="7">
        <v>3000</v>
      </c>
      <c r="Y6" s="55">
        <f t="shared" si="0"/>
        <v>-0.43518418218202021</v>
      </c>
    </row>
    <row r="7" spans="1:25" x14ac:dyDescent="0.2">
      <c r="A7" t="s">
        <v>7</v>
      </c>
      <c r="C7">
        <f>+C4</f>
        <v>31173.405999999999</v>
      </c>
      <c r="X7" s="7">
        <v>6000</v>
      </c>
      <c r="Y7" s="55">
        <f t="shared" si="0"/>
        <v>-0.38509432965602014</v>
      </c>
    </row>
    <row r="8" spans="1:25" x14ac:dyDescent="0.2">
      <c r="A8" t="s">
        <v>8</v>
      </c>
      <c r="C8">
        <v>0.342318136939819</v>
      </c>
      <c r="X8" s="7">
        <v>9000</v>
      </c>
      <c r="Y8" s="55">
        <f t="shared" si="0"/>
        <v>-0.33794345195870235</v>
      </c>
    </row>
    <row r="9" spans="1:25" x14ac:dyDescent="0.2">
      <c r="A9" s="35" t="s">
        <v>101</v>
      </c>
      <c r="B9"/>
      <c r="C9" s="36">
        <v>121</v>
      </c>
      <c r="D9" s="34" t="str">
        <f>"F"&amp;C9</f>
        <v>F121</v>
      </c>
      <c r="E9" s="9" t="str">
        <f>"G"&amp;C9</f>
        <v>G121</v>
      </c>
      <c r="X9" s="7">
        <v>12000</v>
      </c>
      <c r="Y9" s="55">
        <f t="shared" si="0"/>
        <v>-0.29373154909006671</v>
      </c>
    </row>
    <row r="10" spans="1:25" ht="13.5" thickBot="1" x14ac:dyDescent="0.25">
      <c r="A10" s="20"/>
      <c r="B10" s="20"/>
      <c r="C10" s="6" t="s">
        <v>24</v>
      </c>
      <c r="D10" s="6" t="s">
        <v>25</v>
      </c>
      <c r="E10" s="20"/>
      <c r="X10" s="7">
        <v>15000</v>
      </c>
      <c r="Y10" s="55">
        <f t="shared" si="0"/>
        <v>-0.25245862105011324</v>
      </c>
    </row>
    <row r="11" spans="1:25" ht="13.5" thickTop="1" x14ac:dyDescent="0.2">
      <c r="A11" s="20" t="s">
        <v>20</v>
      </c>
      <c r="B11" s="20"/>
      <c r="C11" s="33">
        <f ca="1">INTERCEPT(INDIRECT($E$9):G888,INDIRECT($D$9):F888)</f>
        <v>0.13194339163587862</v>
      </c>
      <c r="D11" s="10">
        <f>E11*F11</f>
        <v>-0.48821300953670244</v>
      </c>
      <c r="E11" s="43">
        <v>-0.48821300953670244</v>
      </c>
      <c r="F11" s="44">
        <v>1</v>
      </c>
      <c r="V11" s="103"/>
      <c r="X11" s="7">
        <v>18000</v>
      </c>
      <c r="Y11" s="55">
        <f t="shared" si="0"/>
        <v>-0.21412466783884196</v>
      </c>
    </row>
    <row r="12" spans="1:25" x14ac:dyDescent="0.2">
      <c r="A12" s="20" t="s">
        <v>21</v>
      </c>
      <c r="B12" s="20"/>
      <c r="C12" s="33">
        <f ca="1">SLOPE(INDIRECT($E$9):G888,INDIRECT($D$9):F888)</f>
        <v>-2.074073793054171E-6</v>
      </c>
      <c r="D12" s="10">
        <f>E12*F12</f>
        <v>1.8166104923007781E-5</v>
      </c>
      <c r="E12" s="45">
        <v>0.18166104923007781</v>
      </c>
      <c r="F12" s="44">
        <v>1E-4</v>
      </c>
      <c r="V12" s="103"/>
      <c r="X12" s="7">
        <v>21000</v>
      </c>
      <c r="Y12" s="55">
        <f t="shared" si="0"/>
        <v>-0.17872968945625292</v>
      </c>
    </row>
    <row r="13" spans="1:25" ht="13.5" thickBot="1" x14ac:dyDescent="0.25">
      <c r="A13" s="20" t="s">
        <v>23</v>
      </c>
      <c r="B13" s="20"/>
      <c r="C13" s="5" t="s">
        <v>18</v>
      </c>
      <c r="D13" s="10">
        <f>E13*F13</f>
        <v>-1.6327637937123332E-10</v>
      </c>
      <c r="E13" s="46">
        <v>-1.6327637937123333E-2</v>
      </c>
      <c r="F13" s="44">
        <v>1E-8</v>
      </c>
      <c r="V13" s="103"/>
      <c r="X13" s="7">
        <v>24000</v>
      </c>
      <c r="Y13" s="55">
        <f t="shared" si="0"/>
        <v>-0.14627368590234607</v>
      </c>
    </row>
    <row r="14" spans="1:25" ht="13.5" thickTop="1" x14ac:dyDescent="0.2">
      <c r="A14" s="20"/>
      <c r="B14" s="20"/>
      <c r="C14" s="122" t="s">
        <v>263</v>
      </c>
      <c r="D14" s="10">
        <f>2*D13*365.242/C8</f>
        <v>-3.4842086888777477E-7</v>
      </c>
      <c r="E14">
        <f>SUM(U21:U909)</f>
        <v>1.2496893581279906E-2</v>
      </c>
      <c r="V14" s="103"/>
      <c r="X14" s="7">
        <v>27000</v>
      </c>
      <c r="Y14" s="55">
        <f t="shared" si="0"/>
        <v>-0.11675665717712144</v>
      </c>
    </row>
    <row r="15" spans="1:25" x14ac:dyDescent="0.2">
      <c r="A15" s="22" t="s">
        <v>22</v>
      </c>
      <c r="B15" s="20"/>
      <c r="C15" s="23">
        <f ca="1">(C7+C11)+(C8+C12)*INT(MAX(F21:F3429))</f>
        <v>56076.689200832159</v>
      </c>
      <c r="D15" s="92">
        <f>+C7+INT(MAX(F21:F1510))*C8+D11+D12*INT(MAX(F21:F3945))+D13*INT(MAX(F21:F3972)^2)</f>
        <v>56076.677370506353</v>
      </c>
      <c r="E15" s="24" t="s">
        <v>104</v>
      </c>
      <c r="F15" s="21">
        <v>1</v>
      </c>
      <c r="V15" s="103"/>
      <c r="X15" s="7">
        <v>30000</v>
      </c>
      <c r="Y15" s="55">
        <f t="shared" si="0"/>
        <v>-9.0178603280579056E-2</v>
      </c>
    </row>
    <row r="16" spans="1:25" x14ac:dyDescent="0.2">
      <c r="A16" s="26" t="s">
        <v>9</v>
      </c>
      <c r="B16" s="20"/>
      <c r="C16" s="27">
        <f ca="1">+C8+C12</f>
        <v>0.34231606286602595</v>
      </c>
      <c r="D16" s="92">
        <f>+C8+D12+2*D13*MAX(F21:F143)</f>
        <v>0.34231575177342327</v>
      </c>
      <c r="E16" s="24" t="s">
        <v>97</v>
      </c>
      <c r="F16" s="25">
        <f ca="1">NOW()+15018.5+$C$5/24</f>
        <v>60318.480889467595</v>
      </c>
      <c r="V16" s="103"/>
      <c r="X16" s="7">
        <v>33000</v>
      </c>
      <c r="Y16" s="55">
        <f t="shared" si="0"/>
        <v>-6.6539524212718804E-2</v>
      </c>
    </row>
    <row r="17" spans="1:33" ht="13.5" thickBot="1" x14ac:dyDescent="0.25">
      <c r="A17" s="24" t="s">
        <v>93</v>
      </c>
      <c r="B17" s="20"/>
      <c r="C17" s="20">
        <f>COUNT(C21:C2087)</f>
        <v>204</v>
      </c>
      <c r="E17" s="24" t="s">
        <v>105</v>
      </c>
      <c r="F17" s="25">
        <f ca="1">ROUND(2*(F16-$C$7)/$C$8,0)/2+F15</f>
        <v>85141.5</v>
      </c>
      <c r="V17" s="103"/>
      <c r="X17" s="7">
        <v>36000</v>
      </c>
      <c r="Y17" s="55">
        <f t="shared" si="0"/>
        <v>-4.5839419973540657E-2</v>
      </c>
    </row>
    <row r="18" spans="1:33" ht="14.25" thickTop="1" thickBot="1" x14ac:dyDescent="0.25">
      <c r="A18" s="7" t="s">
        <v>110</v>
      </c>
      <c r="B18"/>
      <c r="C18" s="47">
        <f ca="1">+C15</f>
        <v>56076.689200832159</v>
      </c>
      <c r="D18" s="48">
        <f ca="1">C16</f>
        <v>0.34231606286602595</v>
      </c>
      <c r="E18" s="24" t="s">
        <v>98</v>
      </c>
      <c r="F18" s="9">
        <f ca="1">ROUND(2*(F16-$C$15)/$C$16,0)/2+F15</f>
        <v>12392.5</v>
      </c>
      <c r="V18" s="103"/>
      <c r="X18" s="7">
        <v>39000</v>
      </c>
      <c r="Y18" s="55">
        <f t="shared" si="0"/>
        <v>-2.8078290563044811E-2</v>
      </c>
    </row>
    <row r="19" spans="1:33" ht="13.5" thickBot="1" x14ac:dyDescent="0.25">
      <c r="A19" s="7" t="s">
        <v>111</v>
      </c>
      <c r="B19"/>
      <c r="C19" s="49">
        <f>+D15</f>
        <v>56076.677370506353</v>
      </c>
      <c r="D19" s="50">
        <f>+D16</f>
        <v>0.34231575177342327</v>
      </c>
      <c r="E19" s="24" t="s">
        <v>99</v>
      </c>
      <c r="F19" s="28">
        <f ca="1">+$C$15+$C$16*F18-15018.5-$C$5/24</f>
        <v>45300.007676566049</v>
      </c>
      <c r="V19" s="103"/>
      <c r="X19" s="7">
        <v>42000</v>
      </c>
      <c r="Y19" s="55">
        <f t="shared" si="0"/>
        <v>-1.325613598123121E-2</v>
      </c>
    </row>
    <row r="20" spans="1:33" ht="13.5" thickBot="1" x14ac:dyDescent="0.25">
      <c r="A20" s="6" t="s">
        <v>10</v>
      </c>
      <c r="B20" s="6" t="s">
        <v>11</v>
      </c>
      <c r="C20" s="6" t="s">
        <v>12</v>
      </c>
      <c r="D20" s="6" t="s">
        <v>17</v>
      </c>
      <c r="E20" s="6" t="s">
        <v>13</v>
      </c>
      <c r="F20" s="6" t="s">
        <v>14</v>
      </c>
      <c r="G20" s="6" t="s">
        <v>15</v>
      </c>
      <c r="H20" s="8" t="s">
        <v>16</v>
      </c>
      <c r="I20" s="8" t="s">
        <v>73</v>
      </c>
      <c r="J20" s="8" t="s">
        <v>74</v>
      </c>
      <c r="K20" s="8" t="s">
        <v>75</v>
      </c>
      <c r="L20" s="8" t="s">
        <v>76</v>
      </c>
      <c r="M20" s="8" t="s">
        <v>81</v>
      </c>
      <c r="N20" s="8" t="s">
        <v>77</v>
      </c>
      <c r="O20" s="8" t="s">
        <v>27</v>
      </c>
      <c r="P20" s="51" t="s">
        <v>26</v>
      </c>
      <c r="Q20" s="6" t="s">
        <v>19</v>
      </c>
      <c r="R20" s="130" t="s">
        <v>113</v>
      </c>
      <c r="S20" s="52" t="s">
        <v>112</v>
      </c>
      <c r="T20" s="54" t="s">
        <v>114</v>
      </c>
      <c r="U20" s="6" t="s">
        <v>115</v>
      </c>
      <c r="V20" s="103"/>
      <c r="W20" s="6" t="s">
        <v>116</v>
      </c>
      <c r="X20" s="7">
        <v>45000</v>
      </c>
      <c r="Y20" s="55">
        <f t="shared" si="0"/>
        <v>-1.372956228099742E-3</v>
      </c>
    </row>
    <row r="21" spans="1:33" s="103" customFormat="1" x14ac:dyDescent="0.2">
      <c r="A21" s="103" t="s">
        <v>217</v>
      </c>
      <c r="B21" s="104" t="s">
        <v>83</v>
      </c>
      <c r="C21" s="105">
        <v>29051.314999999999</v>
      </c>
      <c r="D21" s="105" t="s">
        <v>216</v>
      </c>
      <c r="E21">
        <f t="shared" ref="E21:E84" si="1">+(C21-C$7)/C$8</f>
        <v>-6199.1778144465452</v>
      </c>
      <c r="F21" s="109">
        <f t="shared" ref="F21:F30" si="2">ROUND(2*E21,0)/2+1.5</f>
        <v>-6197.5</v>
      </c>
      <c r="G21">
        <f t="shared" ref="G21:G52" si="3">+C21-(C$7+F21*C$8)</f>
        <v>-0.57434631547221215</v>
      </c>
      <c r="H21"/>
      <c r="I21"/>
      <c r="J21"/>
      <c r="K21"/>
      <c r="L21">
        <f>G21</f>
        <v>-0.57434631547221215</v>
      </c>
      <c r="M21"/>
      <c r="N21"/>
      <c r="O21"/>
      <c r="P21" s="55">
        <f t="shared" ref="P21:P84" si="4">+D$11+D$12*F21+D$13*F21^2</f>
        <v>-0.60706872827279024</v>
      </c>
      <c r="Q21" s="2">
        <f>+C21-15018.5</f>
        <v>14032.814999999999</v>
      </c>
      <c r="R21" s="121"/>
      <c r="S21" s="55">
        <f t="shared" ref="S21:S52" si="5">+(P21-G21)^2</f>
        <v>1.0707562994914364E-3</v>
      </c>
      <c r="T21" s="103">
        <v>0.1</v>
      </c>
      <c r="U21">
        <f t="shared" ref="U21:U84" si="6">+T21*S21</f>
        <v>1.0707562994914364E-4</v>
      </c>
      <c r="W21">
        <f>+G21-P21</f>
        <v>3.2722412800578082E-2</v>
      </c>
      <c r="X21" s="7">
        <v>48000</v>
      </c>
      <c r="Y21" s="55">
        <f t="shared" si="0"/>
        <v>7.5712486963495085E-3</v>
      </c>
      <c r="AB21" s="103">
        <v>-76681</v>
      </c>
      <c r="AD21" s="103">
        <v>-0.25807999999999998</v>
      </c>
      <c r="AE21" s="103">
        <v>-1.7409999999999998E-2</v>
      </c>
      <c r="AF21" s="103" t="s">
        <v>217</v>
      </c>
    </row>
    <row r="22" spans="1:33" s="103" customFormat="1" x14ac:dyDescent="0.2">
      <c r="A22" s="103" t="s">
        <v>217</v>
      </c>
      <c r="B22" s="104" t="s">
        <v>84</v>
      </c>
      <c r="C22" s="105">
        <v>29399.292000000001</v>
      </c>
      <c r="D22" s="105" t="s">
        <v>216</v>
      </c>
      <c r="E22" s="108">
        <f t="shared" si="1"/>
        <v>-5182.6468087838848</v>
      </c>
      <c r="F22" s="109">
        <f t="shared" si="2"/>
        <v>-5181</v>
      </c>
      <c r="G22" s="108">
        <f t="shared" si="3"/>
        <v>-0.56373251479453756</v>
      </c>
      <c r="H22"/>
      <c r="I22"/>
      <c r="J22"/>
      <c r="K22"/>
      <c r="L22">
        <f>G22</f>
        <v>-0.56373251479453756</v>
      </c>
      <c r="M22"/>
      <c r="N22"/>
      <c r="O22"/>
      <c r="P22" s="55">
        <f t="shared" si="4"/>
        <v>-0.58671438797121311</v>
      </c>
      <c r="Q22" s="2">
        <f>+C22-15018.5</f>
        <v>14380.792000000001</v>
      </c>
      <c r="R22" s="121"/>
      <c r="S22" s="55">
        <f t="shared" si="5"/>
        <v>5.2816649470879904E-4</v>
      </c>
      <c r="T22" s="103">
        <v>0.1</v>
      </c>
      <c r="U22">
        <f t="shared" si="6"/>
        <v>5.2816649470879906E-5</v>
      </c>
      <c r="W22">
        <f>+G22-P22</f>
        <v>2.2981873176675549E-2</v>
      </c>
      <c r="X22" s="7">
        <v>51000</v>
      </c>
      <c r="Y22" s="55">
        <f t="shared" si="0"/>
        <v>1.3576478792116542E-2</v>
      </c>
      <c r="AB22" s="103">
        <v>-75663.5</v>
      </c>
      <c r="AD22" s="103">
        <v>-0.24701999999999999</v>
      </c>
      <c r="AE22" s="103">
        <v>-1.4710000000000001E-2</v>
      </c>
      <c r="AF22" s="103" t="s">
        <v>217</v>
      </c>
    </row>
    <row r="23" spans="1:33" s="103" customFormat="1" x14ac:dyDescent="0.2">
      <c r="A23" s="103" t="s">
        <v>219</v>
      </c>
      <c r="B23" s="104" t="s">
        <v>83</v>
      </c>
      <c r="C23" s="105">
        <v>31173.404999999999</v>
      </c>
      <c r="D23" s="105" t="s">
        <v>216</v>
      </c>
      <c r="E23" s="108">
        <f t="shared" si="1"/>
        <v>-2.9212591805485642E-3</v>
      </c>
      <c r="F23" s="109">
        <f t="shared" si="2"/>
        <v>1.5</v>
      </c>
      <c r="G23" s="108">
        <f t="shared" si="3"/>
        <v>-0.51447720540818409</v>
      </c>
      <c r="H23"/>
      <c r="I23"/>
      <c r="J23"/>
      <c r="K23"/>
      <c r="L23">
        <f>G23</f>
        <v>-0.51447720540818409</v>
      </c>
      <c r="M23"/>
      <c r="N23"/>
      <c r="O23"/>
      <c r="P23" s="55">
        <f t="shared" si="4"/>
        <v>-0.48818576074668979</v>
      </c>
      <c r="Q23" s="2">
        <f>+C23-15018.5</f>
        <v>16154.904999999999</v>
      </c>
      <c r="R23" s="121"/>
      <c r="S23" s="55">
        <f t="shared" si="5"/>
        <v>6.9124006238841722E-4</v>
      </c>
      <c r="T23" s="103">
        <v>0.1</v>
      </c>
      <c r="U23">
        <f t="shared" si="6"/>
        <v>6.912400623884173E-5</v>
      </c>
      <c r="W23">
        <f>+G23-P23</f>
        <v>-2.6291444661494301E-2</v>
      </c>
      <c r="X23" s="7">
        <v>54000</v>
      </c>
      <c r="Y23" s="55">
        <f t="shared" si="0"/>
        <v>1.6642734059201358E-2</v>
      </c>
      <c r="AB23" s="103">
        <v>-70481</v>
      </c>
      <c r="AD23" s="103">
        <v>-0.19550000000000001</v>
      </c>
      <c r="AE23" s="103">
        <v>-3.5699999999999998E-3</v>
      </c>
      <c r="AF23" s="103" t="s">
        <v>218</v>
      </c>
      <c r="AG23" s="103">
        <v>133</v>
      </c>
    </row>
    <row r="24" spans="1:33" x14ac:dyDescent="0.2">
      <c r="A24" t="s">
        <v>16</v>
      </c>
      <c r="C24" s="10">
        <v>31173.405999999999</v>
      </c>
      <c r="D24" s="10" t="s">
        <v>18</v>
      </c>
      <c r="E24" s="108">
        <f t="shared" si="1"/>
        <v>0</v>
      </c>
      <c r="F24" s="109">
        <f t="shared" si="2"/>
        <v>1.5</v>
      </c>
      <c r="G24" s="108">
        <f t="shared" si="3"/>
        <v>-0.51347720540798036</v>
      </c>
      <c r="H24">
        <f>+G24</f>
        <v>-0.51347720540798036</v>
      </c>
      <c r="O24">
        <f ca="1">+C$11+C$12*F24</f>
        <v>0.13194028052518905</v>
      </c>
      <c r="P24" s="55">
        <f t="shared" si="4"/>
        <v>-0.48818576074668979</v>
      </c>
      <c r="Q24" s="56">
        <f>C24-15018.5</f>
        <v>16154.905999999999</v>
      </c>
      <c r="S24" s="55">
        <f t="shared" si="5"/>
        <v>6.3965717305512347E-4</v>
      </c>
      <c r="T24" s="103">
        <v>0.1</v>
      </c>
      <c r="U24">
        <f t="shared" si="6"/>
        <v>6.3965717305512353E-5</v>
      </c>
      <c r="V24" s="103"/>
      <c r="X24" s="7">
        <v>57000</v>
      </c>
      <c r="Y24" s="55">
        <f t="shared" si="0"/>
        <v>1.6770014497604069E-2</v>
      </c>
    </row>
    <row r="25" spans="1:33" s="103" customFormat="1" x14ac:dyDescent="0.2">
      <c r="A25" s="103" t="s">
        <v>219</v>
      </c>
      <c r="B25" s="104" t="s">
        <v>83</v>
      </c>
      <c r="C25" s="105">
        <v>31174.421999999999</v>
      </c>
      <c r="D25" s="105" t="s">
        <v>216</v>
      </c>
      <c r="E25" s="108">
        <f t="shared" si="1"/>
        <v>2.967999326831575</v>
      </c>
      <c r="F25" s="109">
        <f t="shared" si="2"/>
        <v>4.5</v>
      </c>
      <c r="G25" s="108">
        <f t="shared" si="3"/>
        <v>-0.52443161622795742</v>
      </c>
      <c r="H25"/>
      <c r="I25"/>
      <c r="J25"/>
      <c r="K25"/>
      <c r="L25">
        <f t="shared" ref="L25:L38" si="7">G25</f>
        <v>-0.52443161622795742</v>
      </c>
      <c r="M25"/>
      <c r="N25"/>
      <c r="O25"/>
      <c r="P25" s="55">
        <f t="shared" si="4"/>
        <v>-0.48813126537089557</v>
      </c>
      <c r="Q25" s="2">
        <f t="shared" ref="Q25:Q56" si="8">+C25-15018.5</f>
        <v>16155.921999999999</v>
      </c>
      <c r="R25" s="121"/>
      <c r="S25" s="55">
        <f t="shared" si="5"/>
        <v>1.3177154723457909E-3</v>
      </c>
      <c r="T25" s="103">
        <v>0.1</v>
      </c>
      <c r="U25">
        <f t="shared" si="6"/>
        <v>1.3177154723457909E-4</v>
      </c>
      <c r="W25">
        <f t="shared" ref="W25:W56" si="9">+G25-P25</f>
        <v>-3.6300350857061847E-2</v>
      </c>
      <c r="X25" s="7">
        <v>60000</v>
      </c>
      <c r="Y25" s="55">
        <f t="shared" si="0"/>
        <v>1.395832010732434E-2</v>
      </c>
      <c r="AB25" s="103">
        <v>-70478</v>
      </c>
      <c r="AD25" s="103">
        <v>-0.20546</v>
      </c>
      <c r="AE25" s="103">
        <v>-1.355E-2</v>
      </c>
      <c r="AF25" s="103" t="s">
        <v>218</v>
      </c>
      <c r="AG25" s="103">
        <v>133</v>
      </c>
    </row>
    <row r="26" spans="1:33" s="103" customFormat="1" x14ac:dyDescent="0.2">
      <c r="A26" s="103" t="s">
        <v>219</v>
      </c>
      <c r="B26" s="104" t="s">
        <v>83</v>
      </c>
      <c r="C26" s="105">
        <v>31176.492999999999</v>
      </c>
      <c r="D26" s="105" t="s">
        <v>216</v>
      </c>
      <c r="E26" s="108">
        <f t="shared" si="1"/>
        <v>9.0179270885148632</v>
      </c>
      <c r="F26" s="109">
        <f t="shared" si="2"/>
        <v>10.5</v>
      </c>
      <c r="G26" s="108">
        <f t="shared" si="3"/>
        <v>-0.50734043786724214</v>
      </c>
      <c r="H26"/>
      <c r="I26"/>
      <c r="J26"/>
      <c r="K26"/>
      <c r="L26">
        <f t="shared" si="7"/>
        <v>-0.50734043786724214</v>
      </c>
      <c r="M26"/>
      <c r="N26"/>
      <c r="O26"/>
      <c r="P26" s="55">
        <f t="shared" si="4"/>
        <v>-0.48802228343623172</v>
      </c>
      <c r="Q26" s="2">
        <f t="shared" si="8"/>
        <v>16157.992999999999</v>
      </c>
      <c r="R26" s="121"/>
      <c r="S26" s="55">
        <f t="shared" si="5"/>
        <v>3.7319109062036775E-4</v>
      </c>
      <c r="T26" s="103">
        <v>0.1</v>
      </c>
      <c r="U26">
        <f t="shared" si="6"/>
        <v>3.7319109062036779E-5</v>
      </c>
      <c r="W26">
        <f t="shared" si="9"/>
        <v>-1.9318154431010426E-2</v>
      </c>
      <c r="X26" s="7">
        <v>63000</v>
      </c>
      <c r="Y26" s="55">
        <f t="shared" si="0"/>
        <v>8.2076508883627275E-3</v>
      </c>
      <c r="AB26" s="103">
        <v>-70472</v>
      </c>
      <c r="AD26" s="103">
        <v>-0.18836</v>
      </c>
      <c r="AE26" s="103">
        <v>3.49E-3</v>
      </c>
      <c r="AF26" s="103" t="s">
        <v>218</v>
      </c>
      <c r="AG26" s="103">
        <v>133</v>
      </c>
    </row>
    <row r="27" spans="1:33" s="103" customFormat="1" x14ac:dyDescent="0.2">
      <c r="A27" s="103" t="s">
        <v>219</v>
      </c>
      <c r="B27" s="104" t="s">
        <v>84</v>
      </c>
      <c r="C27" s="105">
        <v>31177.334999999999</v>
      </c>
      <c r="D27" s="105" t="s">
        <v>216</v>
      </c>
      <c r="E27" s="108">
        <f t="shared" si="1"/>
        <v>11.477627318037264</v>
      </c>
      <c r="F27" s="109">
        <f t="shared" si="2"/>
        <v>13</v>
      </c>
      <c r="G27" s="108">
        <f t="shared" si="3"/>
        <v>-0.52113578021817375</v>
      </c>
      <c r="H27"/>
      <c r="I27"/>
      <c r="J27"/>
      <c r="K27"/>
      <c r="L27">
        <f t="shared" si="7"/>
        <v>-0.52113578021817375</v>
      </c>
      <c r="M27"/>
      <c r="N27"/>
      <c r="O27"/>
      <c r="P27" s="55">
        <f t="shared" si="4"/>
        <v>-0.48797687776641141</v>
      </c>
      <c r="Q27" s="2">
        <f t="shared" si="8"/>
        <v>16158.834999999999</v>
      </c>
      <c r="R27" s="121"/>
      <c r="S27" s="55">
        <f t="shared" si="5"/>
        <v>1.0995128118054904E-3</v>
      </c>
      <c r="T27" s="103">
        <v>0.1</v>
      </c>
      <c r="U27">
        <f t="shared" si="6"/>
        <v>1.0995128118054905E-4</v>
      </c>
      <c r="W27">
        <f t="shared" si="9"/>
        <v>-3.315890245176234E-2</v>
      </c>
      <c r="X27" s="7">
        <v>66000</v>
      </c>
      <c r="Y27" s="55">
        <f t="shared" si="0"/>
        <v>-4.8199315928132425E-4</v>
      </c>
      <c r="AB27" s="103">
        <v>-70469.5</v>
      </c>
      <c r="AD27" s="103">
        <v>-0.20216000000000001</v>
      </c>
      <c r="AE27" s="103">
        <v>-1.0319999999999999E-2</v>
      </c>
      <c r="AF27" s="103" t="s">
        <v>218</v>
      </c>
      <c r="AG27" s="103">
        <v>133</v>
      </c>
    </row>
    <row r="28" spans="1:33" s="103" customFormat="1" x14ac:dyDescent="0.2">
      <c r="A28" s="103" t="s">
        <v>219</v>
      </c>
      <c r="B28" s="104" t="s">
        <v>84</v>
      </c>
      <c r="C28" s="105">
        <v>31178.376</v>
      </c>
      <c r="D28" s="105" t="s">
        <v>216</v>
      </c>
      <c r="E28" s="108">
        <f t="shared" si="1"/>
        <v>14.518658124371925</v>
      </c>
      <c r="F28" s="109">
        <f t="shared" si="2"/>
        <v>16</v>
      </c>
      <c r="G28" s="108">
        <f t="shared" si="3"/>
        <v>-0.50709019103669561</v>
      </c>
      <c r="H28"/>
      <c r="I28"/>
      <c r="J28"/>
      <c r="K28"/>
      <c r="L28">
        <f t="shared" si="7"/>
        <v>-0.50709019103669561</v>
      </c>
      <c r="M28"/>
      <c r="N28"/>
      <c r="O28"/>
      <c r="P28" s="55">
        <f t="shared" si="4"/>
        <v>-0.48792239365668744</v>
      </c>
      <c r="Q28" s="2">
        <f t="shared" si="8"/>
        <v>16159.876</v>
      </c>
      <c r="R28" s="121"/>
      <c r="S28" s="55">
        <f t="shared" si="5"/>
        <v>3.6740445640104835E-4</v>
      </c>
      <c r="T28" s="103">
        <v>0.1</v>
      </c>
      <c r="U28">
        <f t="shared" si="6"/>
        <v>3.6740445640104839E-5</v>
      </c>
      <c r="W28">
        <f t="shared" si="9"/>
        <v>-1.9167797380008178E-2</v>
      </c>
      <c r="X28" s="7">
        <v>69000</v>
      </c>
      <c r="Y28" s="55">
        <f t="shared" si="0"/>
        <v>-1.2110612035607371E-2</v>
      </c>
      <c r="AB28" s="103">
        <v>-70466.5</v>
      </c>
      <c r="AD28" s="103">
        <v>-0.18811</v>
      </c>
      <c r="AE28" s="103">
        <v>3.7000000000000002E-3</v>
      </c>
      <c r="AF28" s="103" t="s">
        <v>218</v>
      </c>
      <c r="AG28" s="103">
        <v>133</v>
      </c>
    </row>
    <row r="29" spans="1:33" s="103" customFormat="1" x14ac:dyDescent="0.2">
      <c r="A29" s="103" t="s">
        <v>219</v>
      </c>
      <c r="B29" s="104" t="s">
        <v>84</v>
      </c>
      <c r="C29" s="105">
        <v>31180.428</v>
      </c>
      <c r="D29" s="105" t="s">
        <v>216</v>
      </c>
      <c r="E29" s="108">
        <f t="shared" si="1"/>
        <v>20.513081961635418</v>
      </c>
      <c r="F29" s="109">
        <f t="shared" si="2"/>
        <v>22</v>
      </c>
      <c r="G29" s="108">
        <f t="shared" si="3"/>
        <v>-0.50899901267621317</v>
      </c>
      <c r="H29"/>
      <c r="I29"/>
      <c r="J29"/>
      <c r="K29"/>
      <c r="L29">
        <f t="shared" si="7"/>
        <v>-0.50899901267621317</v>
      </c>
      <c r="M29"/>
      <c r="N29"/>
      <c r="O29"/>
      <c r="P29" s="55">
        <f t="shared" si="4"/>
        <v>-0.48781343425416385</v>
      </c>
      <c r="Q29" s="2">
        <f t="shared" si="8"/>
        <v>16161.928</v>
      </c>
      <c r="R29" s="121"/>
      <c r="S29" s="55">
        <f t="shared" si="5"/>
        <v>4.4882873307680186E-4</v>
      </c>
      <c r="T29" s="103">
        <v>0.1</v>
      </c>
      <c r="U29">
        <f t="shared" si="6"/>
        <v>4.4882873307680188E-5</v>
      </c>
      <c r="W29">
        <f t="shared" si="9"/>
        <v>-2.1185578422049323E-2</v>
      </c>
      <c r="X29" s="7">
        <v>72000</v>
      </c>
      <c r="Y29" s="55">
        <f t="shared" si="0"/>
        <v>-2.6678205740615635E-2</v>
      </c>
      <c r="AB29" s="103">
        <v>-70460.5</v>
      </c>
      <c r="AD29" s="103">
        <v>-0.19001999999999999</v>
      </c>
      <c r="AE29" s="103">
        <v>1.75E-3</v>
      </c>
      <c r="AF29" s="103" t="s">
        <v>218</v>
      </c>
      <c r="AG29" s="103">
        <v>133</v>
      </c>
    </row>
    <row r="30" spans="1:33" s="103" customFormat="1" x14ac:dyDescent="0.2">
      <c r="A30" s="103" t="s">
        <v>219</v>
      </c>
      <c r="B30" s="104" t="s">
        <v>83</v>
      </c>
      <c r="C30" s="105">
        <v>31194.280999999999</v>
      </c>
      <c r="D30" s="105" t="s">
        <v>216</v>
      </c>
      <c r="E30" s="108">
        <f t="shared" si="1"/>
        <v>60.981285381527755</v>
      </c>
      <c r="F30" s="109">
        <f t="shared" si="2"/>
        <v>62.5</v>
      </c>
      <c r="G30" s="108">
        <f t="shared" si="3"/>
        <v>-0.51988355873982073</v>
      </c>
      <c r="H30"/>
      <c r="I30"/>
      <c r="J30"/>
      <c r="K30"/>
      <c r="L30">
        <f t="shared" si="7"/>
        <v>-0.51988355873982073</v>
      </c>
      <c r="M30"/>
      <c r="N30"/>
      <c r="O30"/>
      <c r="P30" s="55">
        <f t="shared" si="4"/>
        <v>-0.48707826577737134</v>
      </c>
      <c r="Q30" s="2">
        <f t="shared" si="8"/>
        <v>16175.780999999999</v>
      </c>
      <c r="R30" s="121"/>
      <c r="S30" s="55">
        <f t="shared" si="5"/>
        <v>1.0761872463521311E-3</v>
      </c>
      <c r="T30" s="103">
        <v>0.1</v>
      </c>
      <c r="U30">
        <f t="shared" si="6"/>
        <v>1.0761872463521312E-4</v>
      </c>
      <c r="W30">
        <f t="shared" si="9"/>
        <v>-3.2805292962449384E-2</v>
      </c>
      <c r="X30" s="7">
        <v>75000</v>
      </c>
      <c r="Y30" s="55">
        <f t="shared" si="0"/>
        <v>-4.4184774274306338E-2</v>
      </c>
      <c r="AB30" s="103">
        <v>-70420</v>
      </c>
      <c r="AD30" s="103">
        <v>-0.20088</v>
      </c>
      <c r="AE30" s="103">
        <v>-9.41E-3</v>
      </c>
      <c r="AF30" s="103" t="s">
        <v>218</v>
      </c>
      <c r="AG30" s="103">
        <v>133</v>
      </c>
    </row>
    <row r="31" spans="1:33" s="103" customFormat="1" x14ac:dyDescent="0.2">
      <c r="A31" s="103" t="s">
        <v>219</v>
      </c>
      <c r="B31" s="104" t="s">
        <v>83</v>
      </c>
      <c r="C31" s="105">
        <v>31206.267</v>
      </c>
      <c r="D31" s="105" t="s">
        <v>216</v>
      </c>
      <c r="E31" s="108">
        <f t="shared" si="1"/>
        <v>95.99549791245181</v>
      </c>
      <c r="F31" s="109">
        <f t="shared" ref="F31:F38" si="10">ROUND(2*E31,0)/2+1.5</f>
        <v>97.5</v>
      </c>
      <c r="G31" s="108">
        <f t="shared" si="3"/>
        <v>-0.51501835163071519</v>
      </c>
      <c r="H31"/>
      <c r="I31"/>
      <c r="J31"/>
      <c r="K31"/>
      <c r="L31">
        <f t="shared" si="7"/>
        <v>-0.51501835163071519</v>
      </c>
      <c r="M31"/>
      <c r="N31"/>
      <c r="O31"/>
      <c r="P31" s="55">
        <f t="shared" si="4"/>
        <v>-0.48644336645279057</v>
      </c>
      <c r="Q31" s="2">
        <f t="shared" si="8"/>
        <v>16187.767</v>
      </c>
      <c r="R31" s="121"/>
      <c r="S31" s="55">
        <f t="shared" si="5"/>
        <v>8.1652977791861155E-4</v>
      </c>
      <c r="T31" s="103">
        <v>0.1</v>
      </c>
      <c r="U31">
        <f t="shared" si="6"/>
        <v>8.1652977791861161E-5</v>
      </c>
      <c r="W31">
        <f t="shared" si="9"/>
        <v>-2.8574985177924617E-2</v>
      </c>
      <c r="X31" s="7"/>
      <c r="Y31" s="55"/>
      <c r="AB31" s="103">
        <v>-70385</v>
      </c>
      <c r="AD31" s="103">
        <v>-0.19600000000000001</v>
      </c>
      <c r="AE31" s="103">
        <v>-4.79E-3</v>
      </c>
      <c r="AF31" s="103" t="s">
        <v>218</v>
      </c>
      <c r="AG31" s="103">
        <v>133</v>
      </c>
    </row>
    <row r="32" spans="1:33" s="103" customFormat="1" x14ac:dyDescent="0.2">
      <c r="A32" s="103" t="s">
        <v>219</v>
      </c>
      <c r="B32" s="104" t="s">
        <v>83</v>
      </c>
      <c r="C32" s="105">
        <v>31212.432000000001</v>
      </c>
      <c r="D32" s="105" t="s">
        <v>216</v>
      </c>
      <c r="E32" s="108">
        <f t="shared" si="1"/>
        <v>114.00506075686722</v>
      </c>
      <c r="F32" s="109">
        <f t="shared" si="10"/>
        <v>115.5</v>
      </c>
      <c r="G32" s="108">
        <f t="shared" si="3"/>
        <v>-0.51174481654743431</v>
      </c>
      <c r="H32"/>
      <c r="I32"/>
      <c r="J32"/>
      <c r="K32"/>
      <c r="L32">
        <f t="shared" si="7"/>
        <v>-0.51174481654743431</v>
      </c>
      <c r="M32"/>
      <c r="N32"/>
      <c r="O32"/>
      <c r="P32" s="55">
        <f t="shared" si="4"/>
        <v>-0.48611700256581497</v>
      </c>
      <c r="Q32" s="2">
        <f t="shared" si="8"/>
        <v>16193.932000000001</v>
      </c>
      <c r="R32" s="121"/>
      <c r="S32" s="55">
        <f t="shared" si="5"/>
        <v>6.5678484947648372E-4</v>
      </c>
      <c r="T32" s="103">
        <v>0.1</v>
      </c>
      <c r="U32">
        <f t="shared" si="6"/>
        <v>6.567848494764838E-5</v>
      </c>
      <c r="W32">
        <f t="shared" si="9"/>
        <v>-2.5627813981619341E-2</v>
      </c>
      <c r="X32" s="7"/>
      <c r="Y32" s="55"/>
      <c r="AB32" s="103">
        <v>-70367</v>
      </c>
      <c r="AD32" s="103">
        <v>-0.19272</v>
      </c>
      <c r="AE32" s="103">
        <v>-1.64E-3</v>
      </c>
      <c r="AF32" s="103" t="s">
        <v>218</v>
      </c>
      <c r="AG32" s="103">
        <v>133</v>
      </c>
    </row>
    <row r="33" spans="1:33" s="103" customFormat="1" x14ac:dyDescent="0.2">
      <c r="A33" s="103" t="s">
        <v>219</v>
      </c>
      <c r="B33" s="104" t="s">
        <v>84</v>
      </c>
      <c r="C33" s="105">
        <v>31213.29</v>
      </c>
      <c r="D33" s="105" t="s">
        <v>216</v>
      </c>
      <c r="E33" s="108">
        <f t="shared" si="1"/>
        <v>116.51150113326777</v>
      </c>
      <c r="F33" s="109">
        <f t="shared" si="10"/>
        <v>118</v>
      </c>
      <c r="G33" s="108">
        <f t="shared" si="3"/>
        <v>-0.50954015889510629</v>
      </c>
      <c r="H33"/>
      <c r="I33"/>
      <c r="J33"/>
      <c r="K33"/>
      <c r="L33">
        <f t="shared" si="7"/>
        <v>-0.50954015889510629</v>
      </c>
      <c r="M33"/>
      <c r="N33"/>
      <c r="O33"/>
      <c r="P33" s="55">
        <f t="shared" si="4"/>
        <v>-0.48607168261609385</v>
      </c>
      <c r="Q33" s="2">
        <f t="shared" si="8"/>
        <v>16194.79</v>
      </c>
      <c r="R33" s="121"/>
      <c r="S33" s="55">
        <f t="shared" si="5"/>
        <v>5.5076937885856962E-4</v>
      </c>
      <c r="T33" s="103">
        <v>0.1</v>
      </c>
      <c r="U33">
        <f t="shared" si="6"/>
        <v>5.5076937885856962E-5</v>
      </c>
      <c r="W33">
        <f t="shared" si="9"/>
        <v>-2.346847627901244E-2</v>
      </c>
      <c r="X33" s="7"/>
      <c r="Y33" s="55"/>
      <c r="AB33" s="103">
        <v>-70364.5</v>
      </c>
      <c r="AD33" s="103">
        <v>-0.19051999999999999</v>
      </c>
      <c r="AE33" s="103">
        <v>5.2999999999999998E-4</v>
      </c>
      <c r="AF33" s="103" t="s">
        <v>218</v>
      </c>
      <c r="AG33" s="103">
        <v>133</v>
      </c>
    </row>
    <row r="34" spans="1:33" s="103" customFormat="1" x14ac:dyDescent="0.2">
      <c r="A34" s="103" t="s">
        <v>219</v>
      </c>
      <c r="B34" s="104" t="s">
        <v>83</v>
      </c>
      <c r="C34" s="105">
        <v>31244.27</v>
      </c>
      <c r="D34" s="105" t="s">
        <v>216</v>
      </c>
      <c r="E34" s="108">
        <f t="shared" si="1"/>
        <v>207.01211052822362</v>
      </c>
      <c r="F34" s="109">
        <f t="shared" si="10"/>
        <v>208.5</v>
      </c>
      <c r="G34" s="108">
        <f t="shared" si="3"/>
        <v>-0.50933155195161817</v>
      </c>
      <c r="H34"/>
      <c r="I34"/>
      <c r="J34"/>
      <c r="K34"/>
      <c r="L34">
        <f t="shared" si="7"/>
        <v>-0.50933155195161817</v>
      </c>
      <c r="M34"/>
      <c r="N34"/>
      <c r="O34"/>
      <c r="P34" s="55">
        <f t="shared" si="4"/>
        <v>-0.48443247465183842</v>
      </c>
      <c r="Q34" s="2">
        <f t="shared" si="8"/>
        <v>16225.77</v>
      </c>
      <c r="R34" s="121"/>
      <c r="S34" s="55">
        <f t="shared" si="5"/>
        <v>6.1996405038040718E-4</v>
      </c>
      <c r="T34" s="103">
        <v>0.1</v>
      </c>
      <c r="U34">
        <f t="shared" si="6"/>
        <v>6.1996405038040726E-5</v>
      </c>
      <c r="W34">
        <f t="shared" si="9"/>
        <v>-2.4899077299779748E-2</v>
      </c>
      <c r="X34" s="7"/>
      <c r="Y34" s="55"/>
      <c r="AB34" s="103">
        <v>-70274</v>
      </c>
      <c r="AD34" s="103">
        <v>-0.19026999999999999</v>
      </c>
      <c r="AE34" s="103">
        <v>1.1E-4</v>
      </c>
      <c r="AF34" s="103" t="s">
        <v>218</v>
      </c>
      <c r="AG34" s="103">
        <v>133</v>
      </c>
    </row>
    <row r="35" spans="1:33" s="103" customFormat="1" x14ac:dyDescent="0.2">
      <c r="A35" s="103" t="s">
        <v>219</v>
      </c>
      <c r="B35" s="104" t="s">
        <v>83</v>
      </c>
      <c r="C35" s="105">
        <v>31245.3</v>
      </c>
      <c r="D35" s="105" t="s">
        <v>216</v>
      </c>
      <c r="E35" s="108">
        <f t="shared" si="1"/>
        <v>210.02100748357225</v>
      </c>
      <c r="F35" s="109">
        <f t="shared" si="10"/>
        <v>211.5</v>
      </c>
      <c r="G35" s="108">
        <f t="shared" si="3"/>
        <v>-0.50628596277238103</v>
      </c>
      <c r="H35"/>
      <c r="I35"/>
      <c r="J35"/>
      <c r="K35"/>
      <c r="L35">
        <f t="shared" si="7"/>
        <v>-0.50628596277238103</v>
      </c>
      <c r="M35"/>
      <c r="N35"/>
      <c r="O35"/>
      <c r="P35" s="55">
        <f t="shared" si="4"/>
        <v>-0.48437818206530742</v>
      </c>
      <c r="Q35" s="2">
        <f t="shared" si="8"/>
        <v>16226.8</v>
      </c>
      <c r="R35" s="121"/>
      <c r="S35" s="55">
        <f t="shared" si="5"/>
        <v>4.7995085550922665E-4</v>
      </c>
      <c r="T35" s="103">
        <v>0.1</v>
      </c>
      <c r="U35">
        <f t="shared" si="6"/>
        <v>4.7995085550922666E-5</v>
      </c>
      <c r="W35">
        <f t="shared" si="9"/>
        <v>-2.190778070707361E-2</v>
      </c>
      <c r="X35" s="7"/>
      <c r="Y35" s="55"/>
      <c r="AB35" s="103">
        <v>-70271</v>
      </c>
      <c r="AD35" s="103">
        <v>-0.18722</v>
      </c>
      <c r="AE35" s="103">
        <v>3.14E-3</v>
      </c>
      <c r="AF35" s="103" t="s">
        <v>218</v>
      </c>
      <c r="AG35" s="103">
        <v>133</v>
      </c>
    </row>
    <row r="36" spans="1:33" s="103" customFormat="1" x14ac:dyDescent="0.2">
      <c r="A36" s="103" t="s">
        <v>219</v>
      </c>
      <c r="B36" s="104" t="s">
        <v>83</v>
      </c>
      <c r="C36" s="105">
        <v>31269.267</v>
      </c>
      <c r="D36" s="105" t="s">
        <v>216</v>
      </c>
      <c r="E36" s="108">
        <f t="shared" si="1"/>
        <v>280.03482624951761</v>
      </c>
      <c r="F36" s="109">
        <f t="shared" si="10"/>
        <v>281.5</v>
      </c>
      <c r="G36" s="108">
        <f t="shared" si="3"/>
        <v>-0.50155554855882656</v>
      </c>
      <c r="H36"/>
      <c r="I36"/>
      <c r="J36"/>
      <c r="K36"/>
      <c r="L36">
        <f t="shared" si="7"/>
        <v>-0.50155554855882656</v>
      </c>
      <c r="M36"/>
      <c r="N36"/>
      <c r="O36"/>
      <c r="P36" s="55">
        <f t="shared" si="4"/>
        <v>-0.483112189388549</v>
      </c>
      <c r="Q36" s="2">
        <f t="shared" si="8"/>
        <v>16250.767</v>
      </c>
      <c r="R36" s="121"/>
      <c r="S36" s="55">
        <f t="shared" si="5"/>
        <v>3.4015749748386145E-4</v>
      </c>
      <c r="T36" s="103">
        <v>0.1</v>
      </c>
      <c r="U36">
        <f t="shared" si="6"/>
        <v>3.401574974838615E-5</v>
      </c>
      <c r="W36">
        <f t="shared" si="9"/>
        <v>-1.8443359170277562E-2</v>
      </c>
      <c r="X36" s="7"/>
      <c r="Y36" s="55"/>
      <c r="AB36" s="103">
        <v>-70201</v>
      </c>
      <c r="AD36" s="103">
        <v>-0.18246000000000001</v>
      </c>
      <c r="AE36" s="103">
        <v>7.3800000000000003E-3</v>
      </c>
      <c r="AF36" s="103" t="s">
        <v>218</v>
      </c>
      <c r="AG36" s="103">
        <v>133</v>
      </c>
    </row>
    <row r="37" spans="1:33" s="103" customFormat="1" x14ac:dyDescent="0.2">
      <c r="A37" s="103" t="s">
        <v>219</v>
      </c>
      <c r="B37" s="104" t="s">
        <v>83</v>
      </c>
      <c r="C37" s="105">
        <v>31270.286</v>
      </c>
      <c r="D37" s="105" t="s">
        <v>216</v>
      </c>
      <c r="E37" s="108">
        <f t="shared" si="1"/>
        <v>283.01158935389083</v>
      </c>
      <c r="F37" s="109">
        <f t="shared" si="10"/>
        <v>284.5</v>
      </c>
      <c r="G37" s="108">
        <f t="shared" si="3"/>
        <v>-0.50950995937819243</v>
      </c>
      <c r="H37"/>
      <c r="I37"/>
      <c r="J37"/>
      <c r="K37"/>
      <c r="L37">
        <f t="shared" si="7"/>
        <v>-0.50950995937819243</v>
      </c>
      <c r="M37"/>
      <c r="N37"/>
      <c r="O37"/>
      <c r="P37" s="55">
        <f t="shared" si="4"/>
        <v>-0.48305796831707215</v>
      </c>
      <c r="Q37" s="2">
        <f t="shared" si="8"/>
        <v>16251.786</v>
      </c>
      <c r="R37" s="121"/>
      <c r="S37" s="55">
        <f t="shared" si="5"/>
        <v>6.9970783109758738E-4</v>
      </c>
      <c r="T37" s="103">
        <v>0.1</v>
      </c>
      <c r="U37">
        <f t="shared" si="6"/>
        <v>6.9970783109758744E-5</v>
      </c>
      <c r="W37">
        <f t="shared" si="9"/>
        <v>-2.6451991061120284E-2</v>
      </c>
      <c r="X37" s="7"/>
      <c r="Y37" s="55"/>
      <c r="AB37" s="103">
        <v>-70198</v>
      </c>
      <c r="AD37" s="103">
        <v>-0.19041</v>
      </c>
      <c r="AE37" s="103">
        <v>-5.8E-4</v>
      </c>
      <c r="AF37" s="103" t="s">
        <v>218</v>
      </c>
      <c r="AG37" s="103">
        <v>133</v>
      </c>
    </row>
    <row r="38" spans="1:33" s="103" customFormat="1" x14ac:dyDescent="0.2">
      <c r="A38" s="103" t="s">
        <v>219</v>
      </c>
      <c r="B38" s="104" t="s">
        <v>84</v>
      </c>
      <c r="C38" s="105">
        <v>31275.244999999999</v>
      </c>
      <c r="D38" s="105" t="s">
        <v>216</v>
      </c>
      <c r="E38" s="108">
        <f t="shared" si="1"/>
        <v>297.49811362727672</v>
      </c>
      <c r="F38" s="109">
        <f t="shared" si="10"/>
        <v>299</v>
      </c>
      <c r="G38" s="108">
        <f t="shared" si="3"/>
        <v>-0.5141229450055107</v>
      </c>
      <c r="H38"/>
      <c r="I38"/>
      <c r="J38"/>
      <c r="K38"/>
      <c r="L38">
        <f t="shared" si="7"/>
        <v>-0.5141229450055107</v>
      </c>
      <c r="M38"/>
      <c r="N38"/>
      <c r="O38"/>
      <c r="P38" s="55">
        <f t="shared" si="4"/>
        <v>-0.48279594123631531</v>
      </c>
      <c r="Q38" s="2">
        <f t="shared" si="8"/>
        <v>16256.744999999999</v>
      </c>
      <c r="R38" s="121"/>
      <c r="S38" s="55">
        <f t="shared" si="5"/>
        <v>9.8138116515518242E-4</v>
      </c>
      <c r="T38" s="103">
        <v>0.1</v>
      </c>
      <c r="U38">
        <f t="shared" si="6"/>
        <v>9.813811651551825E-5</v>
      </c>
      <c r="W38">
        <f t="shared" si="9"/>
        <v>-3.1327003769195394E-2</v>
      </c>
      <c r="X38" s="7"/>
      <c r="Y38" s="55"/>
      <c r="AB38" s="103">
        <v>-70183.5</v>
      </c>
      <c r="AD38" s="103">
        <v>-0.19502</v>
      </c>
      <c r="AE38" s="103">
        <v>-5.3E-3</v>
      </c>
      <c r="AF38" s="103" t="s">
        <v>218</v>
      </c>
      <c r="AG38" s="103">
        <v>133</v>
      </c>
    </row>
    <row r="39" spans="1:33" s="103" customFormat="1" x14ac:dyDescent="0.2">
      <c r="A39" s="125" t="s">
        <v>265</v>
      </c>
      <c r="B39" s="104" t="s">
        <v>83</v>
      </c>
      <c r="C39" s="105">
        <v>35127.608999999997</v>
      </c>
      <c r="D39" s="105" t="s">
        <v>216</v>
      </c>
      <c r="E39" s="108">
        <f t="shared" si="1"/>
        <v>11551.251813149367</v>
      </c>
      <c r="F39" s="132">
        <f>ROUND(2*E39,0)/2+0.5</f>
        <v>11552</v>
      </c>
      <c r="G39" s="108">
        <f t="shared" si="3"/>
        <v>-0.25611792878771666</v>
      </c>
      <c r="H39"/>
      <c r="I39"/>
      <c r="J39"/>
      <c r="N39">
        <f t="shared" ref="N39:N48" si="11">G39</f>
        <v>-0.25611792878771666</v>
      </c>
      <c r="O39">
        <f t="shared" ref="O39:O48" ca="1" si="12">+C$11+C$12*F39</f>
        <v>0.10798369117851683</v>
      </c>
      <c r="P39" s="55">
        <f t="shared" si="4"/>
        <v>-0.30014718668702001</v>
      </c>
      <c r="Q39" s="2">
        <f t="shared" si="8"/>
        <v>20109.108999999997</v>
      </c>
      <c r="R39" s="121"/>
      <c r="S39" s="55">
        <f t="shared" si="5"/>
        <v>1.9385755511633657E-3</v>
      </c>
      <c r="T39">
        <v>0.1</v>
      </c>
      <c r="U39">
        <f t="shared" si="6"/>
        <v>1.9385755511633658E-4</v>
      </c>
      <c r="W39">
        <f t="shared" si="9"/>
        <v>4.4029257899303342E-2</v>
      </c>
    </row>
    <row r="40" spans="1:33" s="103" customFormat="1" x14ac:dyDescent="0.2">
      <c r="A40" s="125" t="s">
        <v>265</v>
      </c>
      <c r="B40" s="104" t="s">
        <v>83</v>
      </c>
      <c r="C40" s="105">
        <v>35151.57</v>
      </c>
      <c r="D40" s="105" t="s">
        <v>216</v>
      </c>
      <c r="E40">
        <f t="shared" si="1"/>
        <v>11621.24810436024</v>
      </c>
      <c r="F40" s="131">
        <f>ROUND(2*E40,0)/2+1</f>
        <v>11622</v>
      </c>
      <c r="G40">
        <f t="shared" si="3"/>
        <v>-0.25738751457538456</v>
      </c>
      <c r="H40"/>
      <c r="I40"/>
      <c r="J40"/>
      <c r="N40">
        <f t="shared" si="11"/>
        <v>-0.25738751457538456</v>
      </c>
      <c r="O40">
        <f t="shared" ca="1" si="12"/>
        <v>0.10783850601300304</v>
      </c>
      <c r="P40" s="55">
        <f t="shared" si="4"/>
        <v>-0.29914042301949789</v>
      </c>
      <c r="Q40" s="2">
        <f t="shared" si="8"/>
        <v>20133.07</v>
      </c>
      <c r="R40" s="121"/>
      <c r="S40" s="55">
        <f t="shared" si="5"/>
        <v>1.7433053635425107E-3</v>
      </c>
      <c r="T40">
        <v>0.1</v>
      </c>
      <c r="U40">
        <f t="shared" si="6"/>
        <v>1.7433053635425107E-4</v>
      </c>
      <c r="W40">
        <f t="shared" si="9"/>
        <v>4.1752908444113335E-2</v>
      </c>
    </row>
    <row r="41" spans="1:33" s="103" customFormat="1" x14ac:dyDescent="0.2">
      <c r="A41" s="125" t="s">
        <v>265</v>
      </c>
      <c r="B41" s="104" t="s">
        <v>84</v>
      </c>
      <c r="C41" s="105">
        <v>35168.504999999997</v>
      </c>
      <c r="D41" s="105" t="s">
        <v>216</v>
      </c>
      <c r="E41">
        <f t="shared" si="1"/>
        <v>11670.719628572744</v>
      </c>
      <c r="F41" s="131">
        <f>ROUND(2*E41,0)/2+1</f>
        <v>11671.5</v>
      </c>
      <c r="G41">
        <f t="shared" si="3"/>
        <v>-0.26713529309927253</v>
      </c>
      <c r="H41"/>
      <c r="I41"/>
      <c r="J41"/>
      <c r="N41">
        <f t="shared" si="11"/>
        <v>-0.26713529309927253</v>
      </c>
      <c r="O41">
        <f t="shared" ca="1" si="12"/>
        <v>0.10773583936024686</v>
      </c>
      <c r="P41" s="55">
        <f t="shared" si="4"/>
        <v>-0.29842946310378171</v>
      </c>
      <c r="Q41" s="2">
        <f t="shared" si="8"/>
        <v>20150.004999999997</v>
      </c>
      <c r="R41" s="121"/>
      <c r="S41" s="55">
        <f t="shared" si="5"/>
        <v>9.7932507627112209E-4</v>
      </c>
      <c r="T41">
        <v>0.1</v>
      </c>
      <c r="U41">
        <f t="shared" si="6"/>
        <v>9.7932507627112217E-5</v>
      </c>
      <c r="W41">
        <f t="shared" si="9"/>
        <v>3.1294170004509181E-2</v>
      </c>
    </row>
    <row r="42" spans="1:33" s="103" customFormat="1" x14ac:dyDescent="0.2">
      <c r="A42" s="125" t="s">
        <v>265</v>
      </c>
      <c r="B42" s="104" t="s">
        <v>83</v>
      </c>
      <c r="C42" s="105">
        <v>35197.434000000001</v>
      </c>
      <c r="D42" s="105" t="s">
        <v>216</v>
      </c>
      <c r="E42">
        <f t="shared" si="1"/>
        <v>11755.228735389628</v>
      </c>
      <c r="F42" s="131">
        <f>ROUND(2*E42,0)/2+1</f>
        <v>11756</v>
      </c>
      <c r="G42">
        <f t="shared" si="3"/>
        <v>-0.26401786450878717</v>
      </c>
      <c r="H42"/>
      <c r="I42"/>
      <c r="J42"/>
      <c r="N42">
        <f t="shared" si="11"/>
        <v>-0.26401786450878717</v>
      </c>
      <c r="O42">
        <f t="shared" ca="1" si="12"/>
        <v>0.10756058012473378</v>
      </c>
      <c r="P42" s="55">
        <f t="shared" si="4"/>
        <v>-0.29721765303620484</v>
      </c>
      <c r="Q42" s="2">
        <f t="shared" si="8"/>
        <v>20178.934000000001</v>
      </c>
      <c r="R42" s="121"/>
      <c r="S42" s="55">
        <f t="shared" si="5"/>
        <v>1.1022259582652541E-3</v>
      </c>
      <c r="T42">
        <v>0.1</v>
      </c>
      <c r="U42">
        <f t="shared" si="6"/>
        <v>1.1022259582652542E-4</v>
      </c>
      <c r="W42">
        <f t="shared" si="9"/>
        <v>3.3199788527417673E-2</v>
      </c>
    </row>
    <row r="43" spans="1:33" s="103" customFormat="1" x14ac:dyDescent="0.2">
      <c r="A43" s="125" t="s">
        <v>265</v>
      </c>
      <c r="B43" s="104" t="s">
        <v>83</v>
      </c>
      <c r="C43" s="105">
        <v>35223.438999999998</v>
      </c>
      <c r="D43" s="105" t="s">
        <v>216</v>
      </c>
      <c r="E43">
        <f t="shared" si="1"/>
        <v>11831.196080364309</v>
      </c>
      <c r="F43" s="131">
        <f>ROUND(2*E43,0)/2+1</f>
        <v>11832</v>
      </c>
      <c r="G43">
        <f t="shared" si="3"/>
        <v>-0.27519627194124041</v>
      </c>
      <c r="H43"/>
      <c r="I43"/>
      <c r="J43"/>
      <c r="N43">
        <f t="shared" si="11"/>
        <v>-0.27519627194124041</v>
      </c>
      <c r="O43">
        <f t="shared" ca="1" si="12"/>
        <v>0.10740295051646168</v>
      </c>
      <c r="P43" s="55">
        <f t="shared" si="4"/>
        <v>-0.29612973266803849</v>
      </c>
      <c r="Q43" s="2">
        <f t="shared" si="8"/>
        <v>20204.938999999998</v>
      </c>
      <c r="R43" s="121"/>
      <c r="S43" s="55">
        <f t="shared" si="5"/>
        <v>4.3820977800039762E-4</v>
      </c>
      <c r="T43">
        <v>0.1</v>
      </c>
      <c r="U43">
        <f t="shared" si="6"/>
        <v>4.3820977800039766E-5</v>
      </c>
      <c r="W43">
        <f t="shared" si="9"/>
        <v>2.0933460726798081E-2</v>
      </c>
    </row>
    <row r="44" spans="1:33" s="103" customFormat="1" x14ac:dyDescent="0.2">
      <c r="A44" s="125" t="s">
        <v>265</v>
      </c>
      <c r="B44" s="104" t="s">
        <v>84</v>
      </c>
      <c r="C44" s="105">
        <v>35228.423000000003</v>
      </c>
      <c r="D44" s="105" t="s">
        <v>216</v>
      </c>
      <c r="E44">
        <f t="shared" si="1"/>
        <v>11845.755636117208</v>
      </c>
      <c r="F44" s="132">
        <f>ROUND(2*E44,0)/2+0.5</f>
        <v>11846.5</v>
      </c>
      <c r="G44">
        <f t="shared" si="3"/>
        <v>-0.25480925755982753</v>
      </c>
      <c r="H44"/>
      <c r="I44"/>
      <c r="J44"/>
      <c r="N44">
        <f t="shared" si="11"/>
        <v>-0.25480925755982753</v>
      </c>
      <c r="O44">
        <f t="shared" ca="1" si="12"/>
        <v>0.10737287644646239</v>
      </c>
      <c r="P44" s="55">
        <f t="shared" si="4"/>
        <v>-0.29592238317301461</v>
      </c>
      <c r="Q44" s="2">
        <f t="shared" si="8"/>
        <v>20209.923000000003</v>
      </c>
      <c r="R44" s="121"/>
      <c r="S44" s="55">
        <f t="shared" si="5"/>
        <v>1.6902890976857E-3</v>
      </c>
      <c r="T44">
        <v>0.1</v>
      </c>
      <c r="U44">
        <f t="shared" si="6"/>
        <v>1.6902890976857002E-4</v>
      </c>
      <c r="W44">
        <f t="shared" si="9"/>
        <v>4.1113125613187085E-2</v>
      </c>
    </row>
    <row r="45" spans="1:33" s="103" customFormat="1" x14ac:dyDescent="0.2">
      <c r="A45" s="125" t="s">
        <v>265</v>
      </c>
      <c r="B45" s="104" t="s">
        <v>84</v>
      </c>
      <c r="C45" s="105">
        <v>35244.498</v>
      </c>
      <c r="D45" s="105" t="s">
        <v>216</v>
      </c>
      <c r="E45">
        <f t="shared" si="1"/>
        <v>11892.714877434952</v>
      </c>
      <c r="F45" s="131">
        <f>ROUND(2*E45,0)/2+1</f>
        <v>11893.5</v>
      </c>
      <c r="G45">
        <f t="shared" si="3"/>
        <v>-0.26876169374008896</v>
      </c>
      <c r="H45"/>
      <c r="I45"/>
      <c r="J45"/>
      <c r="N45">
        <f t="shared" si="11"/>
        <v>-0.26876169374008896</v>
      </c>
      <c r="O45">
        <f t="shared" ca="1" si="12"/>
        <v>0.10727539497818883</v>
      </c>
      <c r="P45" s="55">
        <f t="shared" si="4"/>
        <v>-0.29525075676020807</v>
      </c>
      <c r="Q45" s="2">
        <f t="shared" si="8"/>
        <v>20225.998</v>
      </c>
      <c r="R45" s="121"/>
      <c r="S45" s="55">
        <f t="shared" si="5"/>
        <v>7.0167045968384161E-4</v>
      </c>
      <c r="T45">
        <v>0.1</v>
      </c>
      <c r="U45">
        <f t="shared" si="6"/>
        <v>7.0167045968384163E-5</v>
      </c>
      <c r="W45">
        <f t="shared" si="9"/>
        <v>2.6489063020119108E-2</v>
      </c>
    </row>
    <row r="46" spans="1:33" s="103" customFormat="1" x14ac:dyDescent="0.2">
      <c r="A46" s="125" t="s">
        <v>265</v>
      </c>
      <c r="B46" s="104" t="s">
        <v>83</v>
      </c>
      <c r="C46" s="105">
        <v>35576.370999999999</v>
      </c>
      <c r="D46" s="105" t="s">
        <v>216</v>
      </c>
      <c r="E46">
        <f t="shared" si="1"/>
        <v>12862.201925263635</v>
      </c>
      <c r="F46" s="131">
        <f>ROUND(2*E46,0)/2+1</f>
        <v>12863</v>
      </c>
      <c r="G46">
        <f t="shared" si="3"/>
        <v>-0.27319545688806102</v>
      </c>
      <c r="H46"/>
      <c r="I46"/>
      <c r="J46"/>
      <c r="N46">
        <f t="shared" si="11"/>
        <v>-0.27319545688806102</v>
      </c>
      <c r="O46">
        <f t="shared" ca="1" si="12"/>
        <v>0.10526458043582282</v>
      </c>
      <c r="P46" s="55">
        <f t="shared" si="4"/>
        <v>-0.28155758409683584</v>
      </c>
      <c r="Q46" s="2">
        <f t="shared" si="8"/>
        <v>20557.870999999999</v>
      </c>
      <c r="R46" s="121"/>
      <c r="S46" s="55">
        <f t="shared" si="5"/>
        <v>6.9925171455732294E-5</v>
      </c>
      <c r="T46">
        <v>0.1</v>
      </c>
      <c r="U46">
        <f t="shared" si="6"/>
        <v>6.9925171455732298E-6</v>
      </c>
      <c r="W46">
        <f t="shared" si="9"/>
        <v>8.3621272087748277E-3</v>
      </c>
    </row>
    <row r="47" spans="1:33" s="103" customFormat="1" x14ac:dyDescent="0.2">
      <c r="A47" s="125" t="s">
        <v>265</v>
      </c>
      <c r="B47" s="104" t="s">
        <v>83</v>
      </c>
      <c r="C47" s="105">
        <v>35933.430999999997</v>
      </c>
      <c r="D47" s="105" t="s">
        <v>216</v>
      </c>
      <c r="E47">
        <f t="shared" si="1"/>
        <v>13905.266728057797</v>
      </c>
      <c r="F47" s="132">
        <f>ROUND(2*E47,0)/2+0.5</f>
        <v>13906</v>
      </c>
      <c r="G47">
        <f t="shared" si="3"/>
        <v>-0.2510122851235792</v>
      </c>
      <c r="H47"/>
      <c r="I47"/>
      <c r="J47"/>
      <c r="N47">
        <f t="shared" si="11"/>
        <v>-0.2510122851235792</v>
      </c>
      <c r="O47">
        <f t="shared" ca="1" si="12"/>
        <v>0.10310132146966731</v>
      </c>
      <c r="P47" s="55">
        <f t="shared" si="4"/>
        <v>-0.26716902411370103</v>
      </c>
      <c r="Q47" s="2">
        <f t="shared" si="8"/>
        <v>20914.930999999997</v>
      </c>
      <c r="R47" s="121"/>
      <c r="S47" s="55">
        <f t="shared" si="5"/>
        <v>2.6104021479492271E-4</v>
      </c>
      <c r="T47">
        <v>0.1</v>
      </c>
      <c r="U47">
        <f t="shared" si="6"/>
        <v>2.6104021479492273E-5</v>
      </c>
      <c r="W47">
        <f t="shared" si="9"/>
        <v>1.6156738990121822E-2</v>
      </c>
    </row>
    <row r="48" spans="1:33" s="103" customFormat="1" x14ac:dyDescent="0.2">
      <c r="A48" s="125" t="s">
        <v>265</v>
      </c>
      <c r="B48" s="104" t="s">
        <v>84</v>
      </c>
      <c r="C48" s="105">
        <v>35976.377999999997</v>
      </c>
      <c r="D48" s="105" t="s">
        <v>44</v>
      </c>
      <c r="E48">
        <f t="shared" si="1"/>
        <v>14030.726046059257</v>
      </c>
      <c r="F48" s="131">
        <f>ROUND(2*E48,0)/2+1</f>
        <v>14031.5</v>
      </c>
      <c r="G48">
        <f t="shared" si="3"/>
        <v>-0.26493847107485635</v>
      </c>
      <c r="H48"/>
      <c r="I48"/>
      <c r="J48"/>
      <c r="N48">
        <f t="shared" si="11"/>
        <v>-0.26493847107485635</v>
      </c>
      <c r="O48">
        <f t="shared" ca="1" si="12"/>
        <v>0.10284102520863903</v>
      </c>
      <c r="P48" s="55">
        <f t="shared" si="4"/>
        <v>-0.26546165044387332</v>
      </c>
      <c r="Q48" s="2">
        <f t="shared" si="8"/>
        <v>20957.877999999997</v>
      </c>
      <c r="R48" s="121"/>
      <c r="S48" s="55">
        <f t="shared" si="5"/>
        <v>2.7371665216499315E-7</v>
      </c>
      <c r="T48">
        <v>0.1</v>
      </c>
      <c r="U48">
        <f t="shared" si="6"/>
        <v>2.7371665216499316E-8</v>
      </c>
      <c r="W48">
        <f t="shared" si="9"/>
        <v>5.2317936901696838E-4</v>
      </c>
    </row>
    <row r="49" spans="1:33" s="103" customFormat="1" x14ac:dyDescent="0.2">
      <c r="A49" s="103" t="s">
        <v>220</v>
      </c>
      <c r="B49" s="104" t="s">
        <v>83</v>
      </c>
      <c r="C49" s="105">
        <v>36339.434000000001</v>
      </c>
      <c r="D49" s="105" t="s">
        <v>216</v>
      </c>
      <c r="E49">
        <f t="shared" si="1"/>
        <v>15091.30671889644</v>
      </c>
      <c r="F49" s="129">
        <f>ROUND(2*E49,0)/2+0.5</f>
        <v>15092</v>
      </c>
      <c r="G49">
        <f t="shared" si="3"/>
        <v>-0.23732269574975362</v>
      </c>
      <c r="H49"/>
      <c r="I49"/>
      <c r="J49"/>
      <c r="K49"/>
      <c r="L49">
        <f>G49</f>
        <v>-0.23732269574975362</v>
      </c>
      <c r="M49"/>
      <c r="N49"/>
      <c r="O49"/>
      <c r="P49" s="55">
        <f t="shared" si="4"/>
        <v>-0.25123936417553611</v>
      </c>
      <c r="Q49" s="2">
        <f t="shared" si="8"/>
        <v>21320.934000000001</v>
      </c>
      <c r="R49" s="121"/>
      <c r="S49" s="55">
        <f t="shared" si="5"/>
        <v>1.9367366007317117E-4</v>
      </c>
      <c r="T49" s="103">
        <v>0.1</v>
      </c>
      <c r="U49">
        <f t="shared" si="6"/>
        <v>1.9367366007317118E-5</v>
      </c>
      <c r="W49">
        <f t="shared" si="9"/>
        <v>1.3916668425782486E-2</v>
      </c>
      <c r="X49" s="7"/>
      <c r="Y49" s="55"/>
      <c r="AB49" s="103">
        <v>-55389</v>
      </c>
      <c r="AC49" s="103">
        <v>-8.2909999999999998E-2</v>
      </c>
      <c r="AD49" s="103">
        <v>1.2239999999999999E-2</v>
      </c>
    </row>
    <row r="50" spans="1:33" s="103" customFormat="1" x14ac:dyDescent="0.2">
      <c r="A50" s="103" t="s">
        <v>221</v>
      </c>
      <c r="B50" s="104" t="s">
        <v>83</v>
      </c>
      <c r="C50" s="105">
        <v>36631.421999999999</v>
      </c>
      <c r="D50" s="105" t="s">
        <v>216</v>
      </c>
      <c r="E50">
        <f t="shared" si="1"/>
        <v>15944.279344332674</v>
      </c>
      <c r="F50" s="129">
        <f>ROUND(2*E50,0)/2+0.5</f>
        <v>15945</v>
      </c>
      <c r="G50">
        <f t="shared" si="3"/>
        <v>-0.24669350541807944</v>
      </c>
      <c r="H50"/>
      <c r="I50"/>
      <c r="J50"/>
      <c r="K50"/>
      <c r="L50">
        <f>G50</f>
        <v>-0.24669350541807944</v>
      </c>
      <c r="M50"/>
      <c r="N50"/>
      <c r="O50"/>
      <c r="P50" s="55">
        <f t="shared" si="4"/>
        <v>-0.24006634714173336</v>
      </c>
      <c r="Q50" s="2">
        <f t="shared" si="8"/>
        <v>21612.921999999999</v>
      </c>
      <c r="R50" s="121"/>
      <c r="S50" s="55">
        <f t="shared" si="5"/>
        <v>4.3919226819742334E-5</v>
      </c>
      <c r="T50" s="103">
        <v>0.1</v>
      </c>
      <c r="U50">
        <f t="shared" si="6"/>
        <v>4.3919226819742334E-6</v>
      </c>
      <c r="W50">
        <f t="shared" si="9"/>
        <v>-6.627158276346079E-3</v>
      </c>
      <c r="X50" s="7"/>
      <c r="Y50" s="55"/>
      <c r="AB50" s="103">
        <v>-54537</v>
      </c>
      <c r="AC50" s="103">
        <v>-9.1910000000000006E-2</v>
      </c>
      <c r="AD50" s="103">
        <v>-1.2899999999999999E-3</v>
      </c>
    </row>
    <row r="51" spans="1:33" s="103" customFormat="1" x14ac:dyDescent="0.2">
      <c r="A51" s="125" t="s">
        <v>265</v>
      </c>
      <c r="B51" s="104" t="s">
        <v>83</v>
      </c>
      <c r="C51" s="105">
        <v>36672.483</v>
      </c>
      <c r="D51" s="105" t="s">
        <v>44</v>
      </c>
      <c r="E51">
        <f t="shared" si="1"/>
        <v>16064.229167520745</v>
      </c>
      <c r="F51" s="131">
        <f>ROUND(2*E51,0)/2+1</f>
        <v>16065</v>
      </c>
      <c r="G51">
        <f t="shared" si="3"/>
        <v>-0.26386993819323834</v>
      </c>
      <c r="H51"/>
      <c r="I51"/>
      <c r="J51"/>
      <c r="K51"/>
      <c r="L51"/>
      <c r="M51">
        <f>G51</f>
        <v>-0.26386993819323834</v>
      </c>
      <c r="N51"/>
      <c r="O51">
        <f ca="1">+C$11+C$12*F51</f>
        <v>9.8623396150463366E-2</v>
      </c>
      <c r="P51" s="55">
        <f t="shared" si="4"/>
        <v>-0.2385135917794132</v>
      </c>
      <c r="Q51" s="2">
        <f t="shared" si="8"/>
        <v>21653.983</v>
      </c>
      <c r="R51" s="121"/>
      <c r="S51" s="55">
        <f t="shared" si="5"/>
        <v>6.4294430345790312E-4</v>
      </c>
      <c r="T51">
        <v>0.1</v>
      </c>
      <c r="U51">
        <f t="shared" si="6"/>
        <v>6.4294430345790312E-5</v>
      </c>
      <c r="W51">
        <f t="shared" si="9"/>
        <v>-2.5356346413825143E-2</v>
      </c>
    </row>
    <row r="52" spans="1:33" s="103" customFormat="1" x14ac:dyDescent="0.2">
      <c r="A52" s="103" t="s">
        <v>222</v>
      </c>
      <c r="B52" s="104" t="s">
        <v>83</v>
      </c>
      <c r="C52" s="105">
        <v>36672.497000000003</v>
      </c>
      <c r="D52" s="105" t="s">
        <v>44</v>
      </c>
      <c r="E52">
        <f t="shared" si="1"/>
        <v>16064.270065149274</v>
      </c>
      <c r="F52" s="129">
        <f>ROUND(2*E52,0)/2+0.5</f>
        <v>16065</v>
      </c>
      <c r="G52">
        <f t="shared" si="3"/>
        <v>-0.24986993819038616</v>
      </c>
      <c r="H52"/>
      <c r="I52"/>
      <c r="J52"/>
      <c r="K52"/>
      <c r="L52">
        <f t="shared" ref="L52:L57" si="13">G52</f>
        <v>-0.24986993819038616</v>
      </c>
      <c r="M52"/>
      <c r="N52"/>
      <c r="O52"/>
      <c r="P52" s="55">
        <f t="shared" si="4"/>
        <v>-0.2385135917794132</v>
      </c>
      <c r="Q52" s="2">
        <f t="shared" si="8"/>
        <v>21653.997000000003</v>
      </c>
      <c r="R52" s="121"/>
      <c r="S52" s="55">
        <f t="shared" si="5"/>
        <v>1.2896660380601858E-4</v>
      </c>
      <c r="T52" s="103">
        <v>0.1</v>
      </c>
      <c r="U52">
        <f t="shared" si="6"/>
        <v>1.289666038060186E-5</v>
      </c>
      <c r="W52">
        <f t="shared" si="9"/>
        <v>-1.1356346410972967E-2</v>
      </c>
      <c r="X52" s="7"/>
      <c r="Y52" s="55"/>
      <c r="AB52" s="103">
        <v>-54417</v>
      </c>
      <c r="AC52" s="103">
        <v>-9.5039999999999999E-2</v>
      </c>
      <c r="AD52" s="103">
        <v>-5.0499999999999998E-3</v>
      </c>
    </row>
    <row r="53" spans="1:33" s="103" customFormat="1" x14ac:dyDescent="0.2">
      <c r="A53" s="103" t="s">
        <v>222</v>
      </c>
      <c r="B53" s="104" t="s">
        <v>83</v>
      </c>
      <c r="C53" s="105">
        <v>37016.519</v>
      </c>
      <c r="D53" s="105" t="s">
        <v>44</v>
      </c>
      <c r="E53">
        <f t="shared" si="1"/>
        <v>17069.247490755202</v>
      </c>
      <c r="F53" s="126">
        <f>ROUND(2*E53,0)/2+1</f>
        <v>17070</v>
      </c>
      <c r="G53">
        <f t="shared" ref="G53:G84" si="14">+C53-(C$7+F53*C$8)</f>
        <v>-0.25759756271145307</v>
      </c>
      <c r="H53"/>
      <c r="I53"/>
      <c r="J53"/>
      <c r="K53"/>
      <c r="L53">
        <f t="shared" si="13"/>
        <v>-0.25759756271145307</v>
      </c>
      <c r="M53"/>
      <c r="N53"/>
      <c r="O53"/>
      <c r="P53" s="55">
        <f t="shared" si="4"/>
        <v>-0.22569386997640847</v>
      </c>
      <c r="Q53" s="2">
        <f t="shared" si="8"/>
        <v>21998.019</v>
      </c>
      <c r="R53" s="121"/>
      <c r="S53" s="55">
        <f t="shared" ref="S53:S84" si="15">+(P53-G53)^2</f>
        <v>1.0178456101321372E-3</v>
      </c>
      <c r="T53" s="103">
        <v>0.1</v>
      </c>
      <c r="U53">
        <f t="shared" si="6"/>
        <v>1.0178456101321372E-4</v>
      </c>
      <c r="W53">
        <f t="shared" si="9"/>
        <v>-3.1903692735044592E-2</v>
      </c>
      <c r="X53" s="7"/>
      <c r="Y53" s="55"/>
      <c r="AB53" s="103">
        <v>-53412</v>
      </c>
      <c r="AC53" s="103">
        <v>-0.10233</v>
      </c>
      <c r="AD53" s="103">
        <v>-1.755E-2</v>
      </c>
    </row>
    <row r="54" spans="1:33" s="103" customFormat="1" x14ac:dyDescent="0.2">
      <c r="A54" s="103" t="s">
        <v>222</v>
      </c>
      <c r="B54" s="104" t="s">
        <v>83</v>
      </c>
      <c r="C54" s="105">
        <v>37076.47</v>
      </c>
      <c r="D54" s="105" t="s">
        <v>44</v>
      </c>
      <c r="E54">
        <f t="shared" si="1"/>
        <v>17244.379899852593</v>
      </c>
      <c r="F54" s="129">
        <f>ROUND(2*E54,0)/2+0.5</f>
        <v>17245</v>
      </c>
      <c r="G54">
        <f t="shared" si="14"/>
        <v>-0.21227152717619902</v>
      </c>
      <c r="H54"/>
      <c r="I54"/>
      <c r="J54"/>
      <c r="K54"/>
      <c r="L54">
        <f t="shared" si="13"/>
        <v>-0.21227152717619902</v>
      </c>
      <c r="M54"/>
      <c r="N54"/>
      <c r="O54"/>
      <c r="P54" s="55">
        <f t="shared" si="4"/>
        <v>-0.22349529668255386</v>
      </c>
      <c r="Q54" s="2">
        <f t="shared" si="8"/>
        <v>22057.97</v>
      </c>
      <c r="R54" s="121"/>
      <c r="S54" s="55">
        <f t="shared" si="15"/>
        <v>1.2597300193178081E-4</v>
      </c>
      <c r="T54" s="103">
        <v>0.1</v>
      </c>
      <c r="U54">
        <f t="shared" si="6"/>
        <v>1.2597300193178082E-5</v>
      </c>
      <c r="W54">
        <f t="shared" si="9"/>
        <v>1.1223769506354841E-2</v>
      </c>
      <c r="X54" s="7"/>
      <c r="Y54" s="55"/>
      <c r="AB54" s="103">
        <v>-53236</v>
      </c>
      <c r="AC54" s="103">
        <v>-5.6919999999999998E-2</v>
      </c>
      <c r="AD54" s="103">
        <v>2.6960000000000001E-2</v>
      </c>
    </row>
    <row r="55" spans="1:33" s="103" customFormat="1" x14ac:dyDescent="0.2">
      <c r="A55" s="103" t="s">
        <v>223</v>
      </c>
      <c r="B55" s="104" t="s">
        <v>83</v>
      </c>
      <c r="C55" s="105">
        <v>41090.857400000001</v>
      </c>
      <c r="D55" s="105" t="s">
        <v>258</v>
      </c>
      <c r="E55">
        <f t="shared" si="1"/>
        <v>28971.445943991956</v>
      </c>
      <c r="F55" s="129">
        <f>ROUND(2*E55,0)/2+0.5</f>
        <v>28972</v>
      </c>
      <c r="G55">
        <f t="shared" si="14"/>
        <v>-0.18966342043859186</v>
      </c>
      <c r="H55"/>
      <c r="I55"/>
      <c r="J55"/>
      <c r="K55"/>
      <c r="L55">
        <f t="shared" si="13"/>
        <v>-0.18966342043859186</v>
      </c>
      <c r="M55"/>
      <c r="N55"/>
      <c r="O55"/>
      <c r="P55" s="55">
        <f t="shared" si="4"/>
        <v>-9.895501992711081E-2</v>
      </c>
      <c r="Q55" s="2">
        <f t="shared" si="8"/>
        <v>26072.357400000001</v>
      </c>
      <c r="R55" s="121"/>
      <c r="S55" s="55">
        <f t="shared" si="15"/>
        <v>8.2280139233512541E-3</v>
      </c>
      <c r="T55" s="103">
        <v>0.1</v>
      </c>
      <c r="U55">
        <f t="shared" si="6"/>
        <v>8.228013923351255E-4</v>
      </c>
      <c r="W55">
        <f t="shared" si="9"/>
        <v>-9.0708400511481047E-2</v>
      </c>
      <c r="X55" s="7"/>
      <c r="Y55" s="55"/>
      <c r="AB55" s="103">
        <v>-41509</v>
      </c>
      <c r="AC55" s="103">
        <v>-2.9190000000000001E-2</v>
      </c>
      <c r="AD55" s="103">
        <v>4.3600000000000002E-3</v>
      </c>
    </row>
    <row r="56" spans="1:33" s="103" customFormat="1" x14ac:dyDescent="0.2">
      <c r="A56" s="103" t="s">
        <v>223</v>
      </c>
      <c r="B56" s="104" t="s">
        <v>84</v>
      </c>
      <c r="C56" s="105">
        <v>41091.7137</v>
      </c>
      <c r="D56" s="105" t="s">
        <v>258</v>
      </c>
      <c r="E56">
        <f t="shared" si="1"/>
        <v>28973.947418227748</v>
      </c>
      <c r="F56">
        <f t="shared" ref="F56:F87" si="16">ROUND(2*E56,0)/2</f>
        <v>28974</v>
      </c>
      <c r="G56">
        <f t="shared" si="14"/>
        <v>-1.799969431158388E-2</v>
      </c>
      <c r="H56"/>
      <c r="I56"/>
      <c r="J56"/>
      <c r="K56"/>
      <c r="L56">
        <f t="shared" si="13"/>
        <v>-1.799969431158388E-2</v>
      </c>
      <c r="M56"/>
      <c r="N56"/>
      <c r="O56"/>
      <c r="P56" s="55">
        <f t="shared" si="4"/>
        <v>-9.8937610143422922E-2</v>
      </c>
      <c r="Q56" s="2">
        <f t="shared" si="8"/>
        <v>26073.2137</v>
      </c>
      <c r="R56" s="121"/>
      <c r="S56" s="55">
        <f t="shared" si="15"/>
        <v>6.5509462192018609E-3</v>
      </c>
      <c r="T56" s="103">
        <v>0.1</v>
      </c>
      <c r="U56">
        <f t="shared" si="6"/>
        <v>6.5509462192018609E-4</v>
      </c>
      <c r="W56">
        <f t="shared" si="9"/>
        <v>8.0937915831839041E-2</v>
      </c>
      <c r="X56" s="7"/>
      <c r="Y56" s="55"/>
      <c r="AB56" s="103">
        <v>-41506.5</v>
      </c>
      <c r="AC56" s="103">
        <v>-2.8680000000000001E-2</v>
      </c>
      <c r="AD56" s="103">
        <v>4.8599999999999997E-3</v>
      </c>
    </row>
    <row r="57" spans="1:33" s="103" customFormat="1" x14ac:dyDescent="0.2">
      <c r="A57" s="103" t="s">
        <v>223</v>
      </c>
      <c r="B57" s="104" t="s">
        <v>83</v>
      </c>
      <c r="C57" s="105">
        <v>41091.883999999998</v>
      </c>
      <c r="D57" s="105" t="s">
        <v>258</v>
      </c>
      <c r="E57">
        <f t="shared" si="1"/>
        <v>28974.444908666086</v>
      </c>
      <c r="F57">
        <f t="shared" si="16"/>
        <v>28974.5</v>
      </c>
      <c r="G57">
        <f t="shared" si="14"/>
        <v>-1.8858762785384897E-2</v>
      </c>
      <c r="H57"/>
      <c r="I57"/>
      <c r="J57"/>
      <c r="K57"/>
      <c r="L57">
        <f t="shared" si="13"/>
        <v>-1.8858762785384897E-2</v>
      </c>
      <c r="M57"/>
      <c r="N57"/>
      <c r="O57"/>
      <c r="P57" s="55">
        <f t="shared" si="4"/>
        <v>-9.8933257901596405E-2</v>
      </c>
      <c r="Q57" s="2">
        <f t="shared" ref="Q57:Q88" si="17">+C57-15018.5</f>
        <v>26073.383999999998</v>
      </c>
      <c r="R57" s="121"/>
      <c r="S57" s="55">
        <f t="shared" si="15"/>
        <v>6.4119247681161803E-3</v>
      </c>
      <c r="T57" s="103">
        <v>0.1</v>
      </c>
      <c r="U57">
        <f t="shared" si="6"/>
        <v>6.4119247681161803E-4</v>
      </c>
      <c r="W57">
        <f t="shared" ref="W57:W88" si="18">+G57-P57</f>
        <v>8.0074495116211508E-2</v>
      </c>
      <c r="X57" s="7"/>
      <c r="Y57" s="55"/>
      <c r="AB57" s="103">
        <v>-41506</v>
      </c>
      <c r="AC57" s="103">
        <v>-2.954E-2</v>
      </c>
      <c r="AD57" s="103">
        <v>4.0000000000000001E-3</v>
      </c>
    </row>
    <row r="58" spans="1:33" x14ac:dyDescent="0.2">
      <c r="A58" t="s">
        <v>30</v>
      </c>
      <c r="B58" s="5" t="s">
        <v>84</v>
      </c>
      <c r="C58" s="10">
        <v>42519.466999999997</v>
      </c>
      <c r="D58" s="10"/>
      <c r="E58">
        <f t="shared" si="1"/>
        <v>33144.784852561534</v>
      </c>
      <c r="F58">
        <f t="shared" si="16"/>
        <v>33145</v>
      </c>
      <c r="G58">
        <f t="shared" si="14"/>
        <v>-7.3648870304168668E-2</v>
      </c>
      <c r="K58">
        <f>+G58</f>
        <v>-7.3648870304168668E-2</v>
      </c>
      <c r="O58">
        <f ca="1">+C$11+C$12*F58</f>
        <v>6.3198215765098126E-2</v>
      </c>
      <c r="P58" s="55">
        <f t="shared" si="4"/>
        <v>-6.5471426835341573E-2</v>
      </c>
      <c r="Q58" s="2">
        <f t="shared" si="17"/>
        <v>27500.966999999997</v>
      </c>
      <c r="S58" s="55">
        <f t="shared" si="15"/>
        <v>6.6870581685862904E-5</v>
      </c>
      <c r="T58" s="103">
        <v>0.1</v>
      </c>
      <c r="U58">
        <f t="shared" si="6"/>
        <v>6.6870581685862906E-6</v>
      </c>
      <c r="V58" s="103"/>
      <c r="W58">
        <f t="shared" si="18"/>
        <v>-8.1774434688270947E-3</v>
      </c>
      <c r="X58" s="7"/>
      <c r="Y58" s="55"/>
      <c r="AC58">
        <v>6</v>
      </c>
      <c r="AE58" t="s">
        <v>29</v>
      </c>
      <c r="AG58" t="s">
        <v>31</v>
      </c>
    </row>
    <row r="59" spans="1:33" x14ac:dyDescent="0.2">
      <c r="A59" t="s">
        <v>30</v>
      </c>
      <c r="B59" s="5" t="s">
        <v>84</v>
      </c>
      <c r="C59" s="10">
        <v>42528.451999999997</v>
      </c>
      <c r="D59" s="10"/>
      <c r="E59">
        <f t="shared" si="1"/>
        <v>33171.032366293417</v>
      </c>
      <c r="F59">
        <f t="shared" si="16"/>
        <v>33171</v>
      </c>
      <c r="G59">
        <f t="shared" si="14"/>
        <v>1.1079569259891286E-2</v>
      </c>
      <c r="K59">
        <f>+G59</f>
        <v>1.1079569259891286E-2</v>
      </c>
      <c r="P59" s="55">
        <f t="shared" si="4"/>
        <v>-6.5280631853077392E-2</v>
      </c>
      <c r="Q59" s="2">
        <f t="shared" si="17"/>
        <v>27509.951999999997</v>
      </c>
      <c r="S59" s="55">
        <f t="shared" si="15"/>
        <v>5.8308803140130231E-3</v>
      </c>
      <c r="T59" s="103">
        <v>0.1</v>
      </c>
      <c r="U59">
        <f t="shared" si="6"/>
        <v>5.8308803140130229E-4</v>
      </c>
      <c r="V59" s="103"/>
      <c r="W59">
        <f t="shared" si="18"/>
        <v>7.6360201112968679E-2</v>
      </c>
      <c r="X59" s="7"/>
      <c r="Y59" s="55"/>
      <c r="AC59">
        <v>7</v>
      </c>
      <c r="AE59" t="s">
        <v>29</v>
      </c>
      <c r="AG59" t="s">
        <v>31</v>
      </c>
    </row>
    <row r="60" spans="1:33" x14ac:dyDescent="0.2">
      <c r="A60" t="s">
        <v>33</v>
      </c>
      <c r="B60" s="5" t="s">
        <v>84</v>
      </c>
      <c r="C60" s="10">
        <v>42529.466999999997</v>
      </c>
      <c r="D60" s="10"/>
      <c r="E60">
        <f t="shared" si="1"/>
        <v>33173.99744436107</v>
      </c>
      <c r="F60">
        <f t="shared" si="16"/>
        <v>33174</v>
      </c>
      <c r="G60">
        <f t="shared" si="14"/>
        <v>-8.7484155665151775E-4</v>
      </c>
      <c r="K60">
        <f>+G60</f>
        <v>-8.7484155665151775E-4</v>
      </c>
      <c r="P60" s="55">
        <f t="shared" si="4"/>
        <v>-6.5258631252476523E-2</v>
      </c>
      <c r="Q60" s="2">
        <f t="shared" si="17"/>
        <v>27510.966999999997</v>
      </c>
      <c r="S60" s="55">
        <f t="shared" si="15"/>
        <v>4.1452723755962219E-3</v>
      </c>
      <c r="T60" s="103">
        <v>0.1</v>
      </c>
      <c r="U60">
        <f t="shared" si="6"/>
        <v>4.1452723755962219E-4</v>
      </c>
      <c r="V60" s="103"/>
      <c r="W60">
        <f t="shared" si="18"/>
        <v>6.4383789695825006E-2</v>
      </c>
      <c r="Y60" s="55"/>
      <c r="AB60" t="s">
        <v>32</v>
      </c>
      <c r="AG60" t="s">
        <v>34</v>
      </c>
    </row>
    <row r="61" spans="1:33" x14ac:dyDescent="0.2">
      <c r="A61" t="s">
        <v>35</v>
      </c>
      <c r="C61" s="10">
        <v>42620.362000000001</v>
      </c>
      <c r="D61" s="10"/>
      <c r="E61">
        <f t="shared" si="1"/>
        <v>33439.525297522945</v>
      </c>
      <c r="F61">
        <f t="shared" si="16"/>
        <v>33439.5</v>
      </c>
      <c r="G61">
        <f t="shared" si="14"/>
        <v>8.6598009220324457E-3</v>
      </c>
      <c r="K61">
        <f>+G61</f>
        <v>8.6598009220324457E-3</v>
      </c>
      <c r="P61" s="55">
        <f t="shared" si="4"/>
        <v>-6.3323217541736643E-2</v>
      </c>
      <c r="Q61" s="2">
        <f t="shared" si="17"/>
        <v>27601.862000000001</v>
      </c>
      <c r="S61" s="55">
        <f t="shared" si="15"/>
        <v>5.1815549471553217E-3</v>
      </c>
      <c r="T61" s="103">
        <v>0.1</v>
      </c>
      <c r="U61">
        <f t="shared" si="6"/>
        <v>5.1815549471553217E-4</v>
      </c>
      <c r="V61" s="103"/>
      <c r="W61">
        <f t="shared" si="18"/>
        <v>7.1983018463769088E-2</v>
      </c>
      <c r="Y61" s="55"/>
      <c r="AB61" t="s">
        <v>32</v>
      </c>
      <c r="AC61">
        <v>6</v>
      </c>
      <c r="AE61" t="s">
        <v>29</v>
      </c>
      <c r="AG61" t="s">
        <v>31</v>
      </c>
    </row>
    <row r="62" spans="1:33" x14ac:dyDescent="0.2">
      <c r="A62" t="s">
        <v>35</v>
      </c>
      <c r="C62" s="10">
        <v>42621.373</v>
      </c>
      <c r="D62" s="10"/>
      <c r="E62">
        <f t="shared" si="1"/>
        <v>33442.478690553879</v>
      </c>
      <c r="F62">
        <f t="shared" si="16"/>
        <v>33442.5</v>
      </c>
      <c r="G62">
        <f t="shared" si="14"/>
        <v>-7.2946098953252658E-3</v>
      </c>
      <c r="K62">
        <f>+G62</f>
        <v>-7.2946098953252658E-3</v>
      </c>
      <c r="P62" s="55">
        <f t="shared" si="4"/>
        <v>-6.3301479979382957E-2</v>
      </c>
      <c r="Q62" s="2">
        <f t="shared" si="17"/>
        <v>27602.873</v>
      </c>
      <c r="S62" s="55">
        <f t="shared" si="15"/>
        <v>3.1367694966125165E-3</v>
      </c>
      <c r="T62" s="103">
        <v>0.1</v>
      </c>
      <c r="U62">
        <f t="shared" si="6"/>
        <v>3.1367694966125169E-4</v>
      </c>
      <c r="V62" s="103"/>
      <c r="W62">
        <f t="shared" si="18"/>
        <v>5.6006870084057692E-2</v>
      </c>
      <c r="Y62" s="55"/>
      <c r="AB62" t="s">
        <v>32</v>
      </c>
      <c r="AC62">
        <v>6</v>
      </c>
      <c r="AE62" t="s">
        <v>29</v>
      </c>
      <c r="AG62" t="s">
        <v>31</v>
      </c>
    </row>
    <row r="63" spans="1:33" x14ac:dyDescent="0.2">
      <c r="A63" t="s">
        <v>36</v>
      </c>
      <c r="C63" s="10">
        <v>42990.447999999997</v>
      </c>
      <c r="D63" s="10"/>
      <c r="E63">
        <f t="shared" si="1"/>
        <v>34520.642422395176</v>
      </c>
      <c r="F63">
        <f t="shared" si="16"/>
        <v>34520.5</v>
      </c>
      <c r="G63">
        <f t="shared" si="14"/>
        <v>4.8753768976894207E-2</v>
      </c>
      <c r="N63">
        <f>G63</f>
        <v>4.8753768976894207E-2</v>
      </c>
      <c r="O63">
        <f ca="1">+C$11+C$12*F63</f>
        <v>6.0345327262752116E-2</v>
      </c>
      <c r="P63" s="55">
        <f t="shared" si="4"/>
        <v>-5.5680718144141883E-2</v>
      </c>
      <c r="Q63" s="2">
        <f t="shared" si="17"/>
        <v>27971.947999999997</v>
      </c>
      <c r="S63" s="55">
        <f t="shared" si="15"/>
        <v>1.0906562100233852E-2</v>
      </c>
      <c r="T63" s="103">
        <v>0.1</v>
      </c>
      <c r="U63">
        <f t="shared" si="6"/>
        <v>1.0906562100233854E-3</v>
      </c>
      <c r="V63" s="103"/>
      <c r="W63">
        <f t="shared" si="18"/>
        <v>0.10443448712103609</v>
      </c>
      <c r="Y63" s="55"/>
      <c r="AB63" t="s">
        <v>32</v>
      </c>
      <c r="AG63" t="s">
        <v>34</v>
      </c>
    </row>
    <row r="64" spans="1:33" x14ac:dyDescent="0.2">
      <c r="A64" t="s">
        <v>38</v>
      </c>
      <c r="C64" s="10">
        <v>43262.705999999998</v>
      </c>
      <c r="D64" s="10"/>
      <c r="E64">
        <f t="shared" si="1"/>
        <v>35315.978604210941</v>
      </c>
      <c r="F64">
        <f t="shared" si="16"/>
        <v>35316</v>
      </c>
      <c r="G64">
        <f t="shared" si="14"/>
        <v>-7.3241666468675248E-3</v>
      </c>
      <c r="I64">
        <f>+G64</f>
        <v>-7.3241666468675248E-3</v>
      </c>
      <c r="O64">
        <f ca="1">+C$11+C$12*F64</f>
        <v>5.8695401560377516E-2</v>
      </c>
      <c r="P64" s="55">
        <f t="shared" si="4"/>
        <v>-5.0300390443350634E-2</v>
      </c>
      <c r="Q64" s="2">
        <f t="shared" si="17"/>
        <v>28244.205999999998</v>
      </c>
      <c r="S64" s="55">
        <f t="shared" si="15"/>
        <v>1.8469558118054011E-3</v>
      </c>
      <c r="T64" s="103">
        <v>0.1</v>
      </c>
      <c r="U64">
        <f t="shared" si="6"/>
        <v>1.8469558118054013E-4</v>
      </c>
      <c r="V64" s="103"/>
      <c r="W64">
        <f t="shared" si="18"/>
        <v>4.297622379648311E-2</v>
      </c>
      <c r="Y64" s="55"/>
      <c r="AB64" t="s">
        <v>32</v>
      </c>
      <c r="AC64">
        <v>17</v>
      </c>
      <c r="AE64" t="s">
        <v>37</v>
      </c>
      <c r="AG64" t="s">
        <v>39</v>
      </c>
    </row>
    <row r="65" spans="1:33" x14ac:dyDescent="0.2">
      <c r="A65" t="s">
        <v>38</v>
      </c>
      <c r="B65" s="5" t="s">
        <v>84</v>
      </c>
      <c r="C65" s="10">
        <v>43286.841999999997</v>
      </c>
      <c r="D65" s="10"/>
      <c r="E65">
        <f t="shared" si="1"/>
        <v>35386.486115778294</v>
      </c>
      <c r="F65">
        <f t="shared" si="16"/>
        <v>35386.5</v>
      </c>
      <c r="G65">
        <f t="shared" si="14"/>
        <v>-4.7528209033771418E-3</v>
      </c>
      <c r="I65">
        <f>+G65</f>
        <v>-4.7528209033771418E-3</v>
      </c>
      <c r="O65">
        <f ca="1">+C$11+C$12*F65</f>
        <v>5.8549179357967204E-2</v>
      </c>
      <c r="P65" s="55">
        <f t="shared" si="4"/>
        <v>-4.9833535445259508E-2</v>
      </c>
      <c r="Q65" s="2">
        <f t="shared" si="17"/>
        <v>28268.341999999997</v>
      </c>
      <c r="S65" s="55">
        <f t="shared" si="15"/>
        <v>2.0322708236066842E-3</v>
      </c>
      <c r="T65" s="103">
        <v>0.1</v>
      </c>
      <c r="U65">
        <f t="shared" si="6"/>
        <v>2.0322708236066844E-4</v>
      </c>
      <c r="V65" s="103"/>
      <c r="W65">
        <f t="shared" si="18"/>
        <v>4.5080714541882366E-2</v>
      </c>
      <c r="Y65" s="55"/>
      <c r="AB65" t="s">
        <v>32</v>
      </c>
      <c r="AC65">
        <v>13</v>
      </c>
      <c r="AE65" t="s">
        <v>37</v>
      </c>
      <c r="AG65" t="s">
        <v>39</v>
      </c>
    </row>
    <row r="66" spans="1:33" x14ac:dyDescent="0.2">
      <c r="A66" t="s">
        <v>38</v>
      </c>
      <c r="C66" s="10">
        <v>43351.690999999999</v>
      </c>
      <c r="D66" s="10"/>
      <c r="E66">
        <f t="shared" si="1"/>
        <v>35575.9268523391</v>
      </c>
      <c r="F66">
        <f t="shared" si="16"/>
        <v>35576</v>
      </c>
      <c r="G66">
        <f t="shared" si="14"/>
        <v>-2.5039770996954758E-2</v>
      </c>
      <c r="I66">
        <f>+G66</f>
        <v>-2.5039770996954758E-2</v>
      </c>
      <c r="O66">
        <f ca="1">+C$11+C$12*F66</f>
        <v>5.8156142374183428E-2</v>
      </c>
      <c r="P66" s="55">
        <f t="shared" si="4"/>
        <v>-4.8586700325828847E-2</v>
      </c>
      <c r="Q66" s="2">
        <f t="shared" si="17"/>
        <v>28333.190999999999</v>
      </c>
      <c r="S66" s="55">
        <f t="shared" si="15"/>
        <v>5.5445788081899072E-4</v>
      </c>
      <c r="T66" s="103">
        <v>0.1</v>
      </c>
      <c r="U66">
        <f t="shared" si="6"/>
        <v>5.5445788081899078E-5</v>
      </c>
      <c r="V66" s="103"/>
      <c r="W66">
        <f t="shared" si="18"/>
        <v>2.3546929328874089E-2</v>
      </c>
      <c r="Y66" s="55"/>
      <c r="AB66" t="s">
        <v>32</v>
      </c>
      <c r="AC66">
        <v>9</v>
      </c>
      <c r="AE66" t="s">
        <v>37</v>
      </c>
      <c r="AG66" t="s">
        <v>39</v>
      </c>
    </row>
    <row r="67" spans="1:33" x14ac:dyDescent="0.2">
      <c r="A67" t="s">
        <v>40</v>
      </c>
      <c r="B67" s="5" t="s">
        <v>84</v>
      </c>
      <c r="C67" s="10">
        <v>43358.39</v>
      </c>
      <c r="D67" s="10"/>
      <c r="E67">
        <f t="shared" si="1"/>
        <v>35595.496367585612</v>
      </c>
      <c r="F67">
        <f t="shared" si="16"/>
        <v>35595.5</v>
      </c>
      <c r="G67">
        <f t="shared" si="14"/>
        <v>-1.2434413292794488E-3</v>
      </c>
      <c r="K67">
        <f>+G67</f>
        <v>-1.2434413292794488E-3</v>
      </c>
      <c r="P67" s="55">
        <f t="shared" si="4"/>
        <v>-4.8459063464101421E-2</v>
      </c>
      <c r="Q67" s="2">
        <f t="shared" si="17"/>
        <v>28339.89</v>
      </c>
      <c r="S67" s="55">
        <f t="shared" si="15"/>
        <v>2.2293149735782905E-3</v>
      </c>
      <c r="T67" s="103">
        <v>0.1</v>
      </c>
      <c r="U67">
        <f t="shared" si="6"/>
        <v>2.2293149735782907E-4</v>
      </c>
      <c r="V67" s="103"/>
      <c r="W67">
        <f t="shared" si="18"/>
        <v>4.7215622134821972E-2</v>
      </c>
      <c r="Y67" s="55"/>
      <c r="AB67" t="s">
        <v>32</v>
      </c>
      <c r="AC67">
        <v>4</v>
      </c>
      <c r="AE67" t="s">
        <v>29</v>
      </c>
      <c r="AG67" t="s">
        <v>31</v>
      </c>
    </row>
    <row r="68" spans="1:33" x14ac:dyDescent="0.2">
      <c r="A68" t="s">
        <v>41</v>
      </c>
      <c r="B68" s="5" t="s">
        <v>84</v>
      </c>
      <c r="C68" s="10">
        <v>44343.4</v>
      </c>
      <c r="D68" s="10"/>
      <c r="E68">
        <f t="shared" si="1"/>
        <v>38472.965872431538</v>
      </c>
      <c r="F68">
        <f t="shared" si="16"/>
        <v>38473</v>
      </c>
      <c r="G68">
        <f t="shared" si="14"/>
        <v>-1.168248565227259E-2</v>
      </c>
      <c r="K68">
        <f>+G68</f>
        <v>-1.168248565227259E-2</v>
      </c>
      <c r="P68" s="55">
        <f t="shared" si="4"/>
        <v>-3.098553559260242E-2</v>
      </c>
      <c r="Q68" s="2">
        <f t="shared" si="17"/>
        <v>29324.9</v>
      </c>
      <c r="S68" s="55">
        <f t="shared" si="15"/>
        <v>3.7260773699886748E-4</v>
      </c>
      <c r="T68" s="103">
        <v>0.1</v>
      </c>
      <c r="U68">
        <f t="shared" si="6"/>
        <v>3.726077369988675E-5</v>
      </c>
      <c r="V68" s="103"/>
      <c r="W68">
        <f t="shared" si="18"/>
        <v>1.9303049940329831E-2</v>
      </c>
      <c r="Y68" s="55"/>
      <c r="AB68" t="s">
        <v>32</v>
      </c>
      <c r="AC68">
        <v>6</v>
      </c>
      <c r="AE68" t="s">
        <v>29</v>
      </c>
      <c r="AG68" t="s">
        <v>31</v>
      </c>
    </row>
    <row r="69" spans="1:33" x14ac:dyDescent="0.2">
      <c r="A69" t="s">
        <v>38</v>
      </c>
      <c r="B69" s="5" t="s">
        <v>84</v>
      </c>
      <c r="C69" s="10">
        <v>44670.85</v>
      </c>
      <c r="D69" s="10"/>
      <c r="E69">
        <f t="shared" si="1"/>
        <v>39429.532190907281</v>
      </c>
      <c r="F69">
        <f t="shared" si="16"/>
        <v>39429.5</v>
      </c>
      <c r="G69">
        <f t="shared" si="14"/>
        <v>1.1019531404599547E-2</v>
      </c>
      <c r="I69">
        <f>+G69</f>
        <v>1.1019531404599547E-2</v>
      </c>
      <c r="O69">
        <f ca="1">+C$11+C$12*F69</f>
        <v>5.0163699012649179E-2</v>
      </c>
      <c r="P69" s="55">
        <f t="shared" si="4"/>
        <v>-2.5775990118450443E-2</v>
      </c>
      <c r="Q69" s="2">
        <f t="shared" si="17"/>
        <v>29652.35</v>
      </c>
      <c r="S69" s="55">
        <f t="shared" si="15"/>
        <v>1.353910404153235E-3</v>
      </c>
      <c r="T69" s="103">
        <v>0.1</v>
      </c>
      <c r="U69">
        <f t="shared" si="6"/>
        <v>1.3539104041532352E-4</v>
      </c>
      <c r="V69" s="103"/>
      <c r="W69">
        <f t="shared" si="18"/>
        <v>3.679552152304999E-2</v>
      </c>
      <c r="Y69" s="55"/>
      <c r="AB69" t="s">
        <v>32</v>
      </c>
      <c r="AE69" t="s">
        <v>42</v>
      </c>
      <c r="AG69" t="s">
        <v>34</v>
      </c>
    </row>
    <row r="70" spans="1:33" x14ac:dyDescent="0.2">
      <c r="A70" t="s">
        <v>38</v>
      </c>
      <c r="B70" s="5" t="s">
        <v>84</v>
      </c>
      <c r="C70" s="10">
        <v>44670.858999999997</v>
      </c>
      <c r="D70" s="10"/>
      <c r="E70">
        <f t="shared" si="1"/>
        <v>39429.558482239896</v>
      </c>
      <c r="F70">
        <f t="shared" si="16"/>
        <v>39429.5</v>
      </c>
      <c r="G70">
        <f t="shared" si="14"/>
        <v>2.001953140279511E-2</v>
      </c>
      <c r="I70">
        <f>+G70</f>
        <v>2.001953140279511E-2</v>
      </c>
      <c r="O70">
        <f ca="1">+C$11+C$12*F70</f>
        <v>5.0163699012649179E-2</v>
      </c>
      <c r="P70" s="55">
        <f t="shared" si="4"/>
        <v>-2.5775990118450443E-2</v>
      </c>
      <c r="Q70" s="2">
        <f t="shared" si="17"/>
        <v>29652.358999999997</v>
      </c>
      <c r="S70" s="55">
        <f t="shared" si="15"/>
        <v>2.0972297914028646E-3</v>
      </c>
      <c r="T70" s="103">
        <v>0.1</v>
      </c>
      <c r="U70">
        <f t="shared" si="6"/>
        <v>2.0972297914028648E-4</v>
      </c>
      <c r="V70" s="103"/>
      <c r="W70">
        <f t="shared" si="18"/>
        <v>4.5795521521245552E-2</v>
      </c>
      <c r="Y70" s="55"/>
      <c r="AC70">
        <v>13</v>
      </c>
      <c r="AE70" t="s">
        <v>37</v>
      </c>
      <c r="AG70" t="s">
        <v>39</v>
      </c>
    </row>
    <row r="71" spans="1:33" x14ac:dyDescent="0.2">
      <c r="A71" t="s">
        <v>38</v>
      </c>
      <c r="B71" s="5" t="s">
        <v>84</v>
      </c>
      <c r="C71" s="10">
        <v>44766.712</v>
      </c>
      <c r="D71" s="10"/>
      <c r="E71">
        <f t="shared" si="1"/>
        <v>39709.569938415974</v>
      </c>
      <c r="F71">
        <f t="shared" si="16"/>
        <v>39709.5</v>
      </c>
      <c r="G71">
        <f t="shared" si="14"/>
        <v>2.3941188257595059E-2</v>
      </c>
      <c r="I71">
        <f>+G71</f>
        <v>2.3941188257595059E-2</v>
      </c>
      <c r="O71">
        <f ca="1">+C$11+C$12*F71</f>
        <v>4.9582958350594022E-2</v>
      </c>
      <c r="P71" s="55">
        <f t="shared" si="4"/>
        <v>-2.4307508968385017E-2</v>
      </c>
      <c r="Q71" s="2">
        <f t="shared" si="17"/>
        <v>29748.212</v>
      </c>
      <c r="S71" s="55">
        <f t="shared" si="15"/>
        <v>2.3279367840042973E-3</v>
      </c>
      <c r="T71" s="103">
        <v>0.1</v>
      </c>
      <c r="U71">
        <f t="shared" si="6"/>
        <v>2.3279367840042974E-4</v>
      </c>
      <c r="V71" s="103"/>
      <c r="W71">
        <f t="shared" si="18"/>
        <v>4.8248697225980075E-2</v>
      </c>
      <c r="Y71" s="55"/>
      <c r="AB71" t="s">
        <v>32</v>
      </c>
      <c r="AC71">
        <v>10</v>
      </c>
      <c r="AE71" t="s">
        <v>37</v>
      </c>
      <c r="AG71" t="s">
        <v>39</v>
      </c>
    </row>
    <row r="72" spans="1:33" x14ac:dyDescent="0.2">
      <c r="A72" t="s">
        <v>43</v>
      </c>
      <c r="C72" s="10">
        <v>45120.432999999997</v>
      </c>
      <c r="D72" s="10"/>
      <c r="E72">
        <f t="shared" si="1"/>
        <v>40742.88065680828</v>
      </c>
      <c r="F72">
        <f t="shared" si="16"/>
        <v>40743</v>
      </c>
      <c r="G72">
        <f t="shared" si="14"/>
        <v>-4.0853339050954673E-2</v>
      </c>
      <c r="J72">
        <f>G72</f>
        <v>-4.0853339050954673E-2</v>
      </c>
      <c r="O72">
        <f ca="1">+C$11+C$12*F72</f>
        <v>4.7439403085472537E-2</v>
      </c>
      <c r="P72" s="55">
        <f t="shared" si="4"/>
        <v>-1.9108888204351415E-2</v>
      </c>
      <c r="Q72" s="2">
        <f t="shared" si="17"/>
        <v>30101.932999999997</v>
      </c>
      <c r="S72" s="55">
        <f t="shared" si="15"/>
        <v>4.7282114262034517E-4</v>
      </c>
      <c r="T72" s="103">
        <v>0.1</v>
      </c>
      <c r="U72">
        <f t="shared" si="6"/>
        <v>4.7282114262034519E-5</v>
      </c>
      <c r="V72" s="103"/>
      <c r="W72">
        <f t="shared" si="18"/>
        <v>-2.1744450846603258E-2</v>
      </c>
      <c r="Y72" s="55"/>
      <c r="AB72" t="s">
        <v>32</v>
      </c>
      <c r="AG72" t="s">
        <v>34</v>
      </c>
    </row>
    <row r="73" spans="1:33" x14ac:dyDescent="0.2">
      <c r="A73" t="s">
        <v>38</v>
      </c>
      <c r="C73" s="10">
        <v>45131.781000000003</v>
      </c>
      <c r="D73" s="10"/>
      <c r="E73">
        <f t="shared" si="1"/>
        <v>40776.031105982402</v>
      </c>
      <c r="F73">
        <f t="shared" si="16"/>
        <v>40776</v>
      </c>
      <c r="G73">
        <f t="shared" si="14"/>
        <v>1.0648141942510847E-2</v>
      </c>
      <c r="I73">
        <f>+G73</f>
        <v>1.0648141942510847E-2</v>
      </c>
      <c r="O73">
        <f ca="1">+C$11+C$12*F73</f>
        <v>4.7370958650301748E-2</v>
      </c>
      <c r="P73" s="55">
        <f t="shared" si="4"/>
        <v>-1.894864093850096E-2</v>
      </c>
      <c r="Q73" s="2">
        <f t="shared" si="17"/>
        <v>30113.281000000003</v>
      </c>
      <c r="S73" s="55">
        <f t="shared" si="15"/>
        <v>8.759695569057536E-4</v>
      </c>
      <c r="T73" s="103">
        <v>0.1</v>
      </c>
      <c r="U73">
        <f t="shared" si="6"/>
        <v>8.7596955690575362E-5</v>
      </c>
      <c r="V73" s="103"/>
      <c r="W73">
        <f t="shared" si="18"/>
        <v>2.9596782881011807E-2</v>
      </c>
      <c r="Y73" s="55"/>
      <c r="AB73" t="s">
        <v>32</v>
      </c>
      <c r="AC73">
        <v>9</v>
      </c>
      <c r="AE73" t="s">
        <v>37</v>
      </c>
      <c r="AG73" t="s">
        <v>39</v>
      </c>
    </row>
    <row r="74" spans="1:33" x14ac:dyDescent="0.2">
      <c r="A74" t="s">
        <v>45</v>
      </c>
      <c r="C74" s="10">
        <v>45441.4</v>
      </c>
      <c r="D74" s="10"/>
      <c r="E74">
        <f t="shared" si="1"/>
        <v>41680.508452020404</v>
      </c>
      <c r="F74">
        <f t="shared" si="16"/>
        <v>41680.5</v>
      </c>
      <c r="G74">
        <f t="shared" si="14"/>
        <v>2.893279874115251E-3</v>
      </c>
      <c r="J74">
        <f t="shared" ref="J74:J86" si="19">G74</f>
        <v>2.893279874115251E-3</v>
      </c>
      <c r="P74" s="55">
        <f t="shared" si="4"/>
        <v>-1.4694862328192337E-2</v>
      </c>
      <c r="Q74" s="2">
        <f t="shared" si="17"/>
        <v>30422.9</v>
      </c>
      <c r="S74" s="55">
        <f t="shared" si="15"/>
        <v>3.093427461285932E-4</v>
      </c>
      <c r="T74" s="103">
        <v>0.1</v>
      </c>
      <c r="U74">
        <f t="shared" si="6"/>
        <v>3.093427461285932E-5</v>
      </c>
      <c r="V74" s="103"/>
      <c r="W74">
        <f t="shared" si="18"/>
        <v>1.7588142202307588E-2</v>
      </c>
      <c r="Y74" s="55"/>
      <c r="AB74" t="s">
        <v>44</v>
      </c>
      <c r="AG74" t="s">
        <v>34</v>
      </c>
    </row>
    <row r="75" spans="1:33" x14ac:dyDescent="0.2">
      <c r="A75" t="s">
        <v>45</v>
      </c>
      <c r="B75" s="5" t="s">
        <v>84</v>
      </c>
      <c r="C75" s="10">
        <v>45441.574999999997</v>
      </c>
      <c r="D75" s="10"/>
      <c r="E75">
        <f t="shared" si="1"/>
        <v>41681.019672376882</v>
      </c>
      <c r="F75">
        <f t="shared" si="16"/>
        <v>41681</v>
      </c>
      <c r="G75">
        <f t="shared" si="14"/>
        <v>6.7342114052735269E-3</v>
      </c>
      <c r="J75">
        <f t="shared" si="19"/>
        <v>6.7342114052735269E-3</v>
      </c>
      <c r="P75" s="55">
        <f t="shared" si="4"/>
        <v>-1.4692584757680316E-2</v>
      </c>
      <c r="Q75" s="2">
        <f t="shared" si="17"/>
        <v>30423.074999999997</v>
      </c>
      <c r="S75" s="55">
        <f t="shared" si="15"/>
        <v>4.5910759380877352E-4</v>
      </c>
      <c r="T75" s="103">
        <v>0.1</v>
      </c>
      <c r="U75">
        <f t="shared" si="6"/>
        <v>4.5910759380877352E-5</v>
      </c>
      <c r="V75" s="103"/>
      <c r="W75">
        <f t="shared" si="18"/>
        <v>2.1426796162953843E-2</v>
      </c>
      <c r="Y75" s="55"/>
      <c r="AB75" t="s">
        <v>44</v>
      </c>
      <c r="AG75" t="s">
        <v>34</v>
      </c>
    </row>
    <row r="76" spans="1:33" x14ac:dyDescent="0.2">
      <c r="A76" t="s">
        <v>47</v>
      </c>
      <c r="B76" s="5" t="s">
        <v>84</v>
      </c>
      <c r="C76" s="10">
        <v>45474.434399999998</v>
      </c>
      <c r="D76" s="10"/>
      <c r="E76">
        <f t="shared" si="1"/>
        <v>41777.010496274641</v>
      </c>
      <c r="F76">
        <f t="shared" si="16"/>
        <v>41777</v>
      </c>
      <c r="G76">
        <f t="shared" si="14"/>
        <v>3.5930651793023571E-3</v>
      </c>
      <c r="J76">
        <f t="shared" si="19"/>
        <v>3.5930651793023571E-3</v>
      </c>
      <c r="P76" s="55">
        <f t="shared" si="4"/>
        <v>-1.4256803811749763E-2</v>
      </c>
      <c r="Q76" s="2">
        <f t="shared" si="17"/>
        <v>30455.934399999998</v>
      </c>
      <c r="S76" s="55">
        <f t="shared" si="15"/>
        <v>3.1861782299772405E-4</v>
      </c>
      <c r="T76" s="103">
        <v>1</v>
      </c>
      <c r="U76">
        <f t="shared" si="6"/>
        <v>3.1861782299772405E-4</v>
      </c>
      <c r="V76" s="103"/>
      <c r="W76">
        <f t="shared" si="18"/>
        <v>1.784986899105212E-2</v>
      </c>
      <c r="Y76" s="55"/>
      <c r="AB76" t="s">
        <v>46</v>
      </c>
      <c r="AG76" t="s">
        <v>34</v>
      </c>
    </row>
    <row r="77" spans="1:33" x14ac:dyDescent="0.2">
      <c r="A77" t="s">
        <v>47</v>
      </c>
      <c r="B77" s="5" t="s">
        <v>84</v>
      </c>
      <c r="C77" s="10">
        <v>45474.436399999999</v>
      </c>
      <c r="D77" s="10"/>
      <c r="E77">
        <f t="shared" si="1"/>
        <v>41777.016338793008</v>
      </c>
      <c r="F77">
        <f t="shared" si="16"/>
        <v>41777</v>
      </c>
      <c r="G77">
        <f t="shared" si="14"/>
        <v>5.5930651797098108E-3</v>
      </c>
      <c r="J77">
        <f t="shared" si="19"/>
        <v>5.5930651797098108E-3</v>
      </c>
      <c r="P77" s="55">
        <f t="shared" si="4"/>
        <v>-1.4256803811749763E-2</v>
      </c>
      <c r="Q77" s="2">
        <f t="shared" si="17"/>
        <v>30455.936399999999</v>
      </c>
      <c r="S77" s="55">
        <f t="shared" si="15"/>
        <v>3.9401729897810831E-4</v>
      </c>
      <c r="T77" s="103">
        <v>1</v>
      </c>
      <c r="U77">
        <f t="shared" si="6"/>
        <v>3.9401729897810831E-4</v>
      </c>
      <c r="V77" s="103"/>
      <c r="W77">
        <f t="shared" si="18"/>
        <v>1.9849868991459574E-2</v>
      </c>
      <c r="Y77" s="55"/>
      <c r="AB77" t="s">
        <v>48</v>
      </c>
      <c r="AG77" t="s">
        <v>34</v>
      </c>
    </row>
    <row r="78" spans="1:33" x14ac:dyDescent="0.2">
      <c r="A78" t="s">
        <v>45</v>
      </c>
      <c r="C78" s="10">
        <v>45492.387000000002</v>
      </c>
      <c r="D78" s="10"/>
      <c r="E78">
        <f t="shared" si="1"/>
        <v>41829.454693828688</v>
      </c>
      <c r="F78">
        <f t="shared" si="16"/>
        <v>41829.5</v>
      </c>
      <c r="G78">
        <f t="shared" si="14"/>
        <v>-1.5509124154050369E-2</v>
      </c>
      <c r="J78">
        <f t="shared" si="19"/>
        <v>-1.5509124154050369E-2</v>
      </c>
      <c r="P78" s="55">
        <f t="shared" si="4"/>
        <v>-1.4019759050416691E-2</v>
      </c>
      <c r="Q78" s="2">
        <f t="shared" si="17"/>
        <v>30473.887000000002</v>
      </c>
      <c r="S78" s="55">
        <f t="shared" si="15"/>
        <v>2.2182084119217547E-6</v>
      </c>
      <c r="T78" s="103">
        <v>0.1</v>
      </c>
      <c r="U78">
        <f t="shared" si="6"/>
        <v>2.2182084119217549E-7</v>
      </c>
      <c r="V78" s="103"/>
      <c r="W78">
        <f t="shared" si="18"/>
        <v>-1.4893651036336775E-3</v>
      </c>
      <c r="Y78" s="55"/>
      <c r="AB78" t="s">
        <v>44</v>
      </c>
      <c r="AG78" t="s">
        <v>34</v>
      </c>
    </row>
    <row r="79" spans="1:33" x14ac:dyDescent="0.2">
      <c r="A79" t="s">
        <v>45</v>
      </c>
      <c r="C79" s="10">
        <v>45494.442999999999</v>
      </c>
      <c r="D79" s="10"/>
      <c r="E79">
        <f t="shared" si="1"/>
        <v>41835.460802702662</v>
      </c>
      <c r="F79">
        <f t="shared" si="16"/>
        <v>41835.5</v>
      </c>
      <c r="G79">
        <f t="shared" si="14"/>
        <v>-1.3417945796390995E-2</v>
      </c>
      <c r="J79">
        <f t="shared" si="19"/>
        <v>-1.3417945796390995E-2</v>
      </c>
      <c r="P79" s="55">
        <f t="shared" si="4"/>
        <v>-1.3992725530559247E-2</v>
      </c>
      <c r="Q79" s="2">
        <f t="shared" si="17"/>
        <v>30475.942999999999</v>
      </c>
      <c r="S79" s="55">
        <f t="shared" si="15"/>
        <v>3.3037174281052581E-7</v>
      </c>
      <c r="T79" s="103">
        <v>0.1</v>
      </c>
      <c r="U79">
        <f t="shared" si="6"/>
        <v>3.3037174281052582E-8</v>
      </c>
      <c r="V79" s="103"/>
      <c r="W79">
        <f t="shared" si="18"/>
        <v>5.7477973416825145E-4</v>
      </c>
      <c r="Y79" s="55"/>
      <c r="AB79" t="s">
        <v>44</v>
      </c>
      <c r="AG79" t="s">
        <v>34</v>
      </c>
    </row>
    <row r="80" spans="1:33" x14ac:dyDescent="0.2">
      <c r="A80" t="s">
        <v>49</v>
      </c>
      <c r="C80" s="10">
        <v>45494.453000000001</v>
      </c>
      <c r="D80" s="10"/>
      <c r="E80">
        <f t="shared" si="1"/>
        <v>41835.490015294468</v>
      </c>
      <c r="F80">
        <f t="shared" si="16"/>
        <v>41835.5</v>
      </c>
      <c r="G80">
        <f t="shared" si="14"/>
        <v>-3.4179457943537273E-3</v>
      </c>
      <c r="J80">
        <f t="shared" si="19"/>
        <v>-3.4179457943537273E-3</v>
      </c>
      <c r="P80" s="55">
        <f t="shared" si="4"/>
        <v>-1.3992725530559247E-2</v>
      </c>
      <c r="Q80" s="2">
        <f t="shared" si="17"/>
        <v>30475.953000000001</v>
      </c>
      <c r="S80" s="55">
        <f t="shared" si="15"/>
        <v>1.1182596646926288E-4</v>
      </c>
      <c r="T80" s="103">
        <v>0.1</v>
      </c>
      <c r="U80">
        <f t="shared" si="6"/>
        <v>1.1182596646926288E-5</v>
      </c>
      <c r="V80" s="103"/>
      <c r="W80">
        <f t="shared" si="18"/>
        <v>1.057477973620552E-2</v>
      </c>
      <c r="Y80" s="55"/>
      <c r="AB80" t="s">
        <v>44</v>
      </c>
      <c r="AG80" t="s">
        <v>34</v>
      </c>
    </row>
    <row r="81" spans="1:33" x14ac:dyDescent="0.2">
      <c r="A81" t="s">
        <v>45</v>
      </c>
      <c r="C81" s="10">
        <v>45494.463000000003</v>
      </c>
      <c r="D81" s="10"/>
      <c r="E81">
        <f t="shared" si="1"/>
        <v>41835.519227886274</v>
      </c>
      <c r="F81">
        <f t="shared" si="16"/>
        <v>41835.5</v>
      </c>
      <c r="G81">
        <f t="shared" si="14"/>
        <v>6.5820542076835409E-3</v>
      </c>
      <c r="J81">
        <f t="shared" si="19"/>
        <v>6.5820542076835409E-3</v>
      </c>
      <c r="P81" s="55">
        <f t="shared" si="4"/>
        <v>-1.3992725530559247E-2</v>
      </c>
      <c r="Q81" s="2">
        <f t="shared" si="17"/>
        <v>30475.963000000003</v>
      </c>
      <c r="S81" s="55">
        <f t="shared" si="15"/>
        <v>4.2332156127720597E-4</v>
      </c>
      <c r="T81" s="103">
        <v>0.1</v>
      </c>
      <c r="U81">
        <f t="shared" si="6"/>
        <v>4.2332156127720602E-5</v>
      </c>
      <c r="V81" s="103"/>
      <c r="W81">
        <f t="shared" si="18"/>
        <v>2.0574779738242788E-2</v>
      </c>
      <c r="Y81" s="55"/>
      <c r="AB81" t="s">
        <v>44</v>
      </c>
      <c r="AG81" t="s">
        <v>34</v>
      </c>
    </row>
    <row r="82" spans="1:33" x14ac:dyDescent="0.2">
      <c r="A82" t="s">
        <v>45</v>
      </c>
      <c r="C82" s="10">
        <v>45740.586000000003</v>
      </c>
      <c r="D82" s="10"/>
      <c r="E82">
        <f t="shared" si="1"/>
        <v>42554.508301033951</v>
      </c>
      <c r="F82">
        <f t="shared" si="16"/>
        <v>42554.5</v>
      </c>
      <c r="G82">
        <f t="shared" si="14"/>
        <v>2.8415944761945866E-3</v>
      </c>
      <c r="J82">
        <f t="shared" si="19"/>
        <v>2.8415944761945866E-3</v>
      </c>
      <c r="P82" s="55">
        <f t="shared" si="4"/>
        <v>-1.0838320628961118E-2</v>
      </c>
      <c r="Q82" s="2">
        <f t="shared" si="17"/>
        <v>30722.086000000003</v>
      </c>
      <c r="S82" s="55">
        <f t="shared" si="15"/>
        <v>1.871400772842672E-4</v>
      </c>
      <c r="T82" s="103">
        <v>0.1</v>
      </c>
      <c r="U82">
        <f t="shared" si="6"/>
        <v>1.8714007728426722E-5</v>
      </c>
      <c r="V82" s="103"/>
      <c r="W82">
        <f t="shared" si="18"/>
        <v>1.3679915105155704E-2</v>
      </c>
      <c r="Y82" s="55"/>
      <c r="AB82" t="s">
        <v>32</v>
      </c>
      <c r="AG82" t="s">
        <v>34</v>
      </c>
    </row>
    <row r="83" spans="1:33" x14ac:dyDescent="0.2">
      <c r="A83" t="s">
        <v>45</v>
      </c>
      <c r="C83" s="10">
        <v>45742.642999999996</v>
      </c>
      <c r="D83" s="10"/>
      <c r="E83">
        <f t="shared" si="1"/>
        <v>42560.517331167095</v>
      </c>
      <c r="F83">
        <f t="shared" si="16"/>
        <v>42560.5</v>
      </c>
      <c r="G83">
        <f t="shared" si="14"/>
        <v>5.932772830419708E-3</v>
      </c>
      <c r="J83">
        <f t="shared" si="19"/>
        <v>5.932772830419708E-3</v>
      </c>
      <c r="P83" s="55">
        <f t="shared" si="4"/>
        <v>-1.0812707613604089E-2</v>
      </c>
      <c r="Q83" s="2">
        <f t="shared" si="17"/>
        <v>30724.142999999996</v>
      </c>
      <c r="S83" s="55">
        <f t="shared" si="15"/>
        <v>2.8041111530118342E-4</v>
      </c>
      <c r="T83" s="103">
        <v>0.1</v>
      </c>
      <c r="U83">
        <f t="shared" si="6"/>
        <v>2.8041111530118343E-5</v>
      </c>
      <c r="V83" s="103"/>
      <c r="W83">
        <f t="shared" si="18"/>
        <v>1.6745480444023797E-2</v>
      </c>
      <c r="Y83" s="55"/>
      <c r="AB83" t="s">
        <v>32</v>
      </c>
      <c r="AG83" t="s">
        <v>34</v>
      </c>
    </row>
    <row r="84" spans="1:33" x14ac:dyDescent="0.2">
      <c r="A84" t="s">
        <v>45</v>
      </c>
      <c r="C84" s="10">
        <v>45808.362000000001</v>
      </c>
      <c r="D84" s="10"/>
      <c r="E84">
        <f t="shared" si="1"/>
        <v>42752.499563214471</v>
      </c>
      <c r="F84">
        <f t="shared" si="16"/>
        <v>42752.5</v>
      </c>
      <c r="G84">
        <f t="shared" si="14"/>
        <v>-1.4951961202314124E-4</v>
      </c>
      <c r="J84">
        <f t="shared" si="19"/>
        <v>-1.4951961202314124E-4</v>
      </c>
      <c r="P84" s="55">
        <f t="shared" si="4"/>
        <v>-9.999298237019838E-3</v>
      </c>
      <c r="Q84" s="2">
        <f t="shared" si="17"/>
        <v>30789.862000000001</v>
      </c>
      <c r="S84" s="55">
        <f t="shared" si="15"/>
        <v>9.7018138961441812E-5</v>
      </c>
      <c r="T84" s="103">
        <v>0.1</v>
      </c>
      <c r="U84">
        <f t="shared" si="6"/>
        <v>9.7018138961441815E-6</v>
      </c>
      <c r="V84" s="103"/>
      <c r="W84">
        <f t="shared" si="18"/>
        <v>9.8497786249966968E-3</v>
      </c>
      <c r="Y84" s="55"/>
      <c r="AB84" t="s">
        <v>44</v>
      </c>
      <c r="AG84" t="s">
        <v>34</v>
      </c>
    </row>
    <row r="85" spans="1:33" x14ac:dyDescent="0.2">
      <c r="A85" t="s">
        <v>45</v>
      </c>
      <c r="C85" s="10">
        <v>45808.368000000002</v>
      </c>
      <c r="D85" s="10"/>
      <c r="E85">
        <f t="shared" ref="E85:E148" si="20">+(C85-C$7)/C$8</f>
        <v>42752.51709076955</v>
      </c>
      <c r="F85">
        <f t="shared" si="16"/>
        <v>42752.5</v>
      </c>
      <c r="G85">
        <f t="shared" ref="G85:G116" si="21">+C85-(C$7+F85*C$8)</f>
        <v>5.8504803891992196E-3</v>
      </c>
      <c r="J85">
        <f t="shared" si="19"/>
        <v>5.8504803891992196E-3</v>
      </c>
      <c r="P85" s="55">
        <f t="shared" ref="P85:P148" si="22">+D$11+D$12*F85+D$13*F85^2</f>
        <v>-9.999298237019838E-3</v>
      </c>
      <c r="Q85" s="2">
        <f t="shared" si="17"/>
        <v>30789.868000000002</v>
      </c>
      <c r="S85" s="55">
        <f t="shared" ref="S85:S116" si="23">+(P85-G85)^2</f>
        <v>2.5121548250015046E-4</v>
      </c>
      <c r="T85" s="103">
        <v>0.1</v>
      </c>
      <c r="U85">
        <f t="shared" ref="U85:U148" si="24">+T85*S85</f>
        <v>2.5121548250015047E-5</v>
      </c>
      <c r="V85" s="103"/>
      <c r="W85">
        <f t="shared" si="18"/>
        <v>1.5849778626219058E-2</v>
      </c>
      <c r="Y85" s="55"/>
      <c r="AB85" t="s">
        <v>44</v>
      </c>
      <c r="AG85" t="s">
        <v>34</v>
      </c>
    </row>
    <row r="86" spans="1:33" x14ac:dyDescent="0.2">
      <c r="A86" t="s">
        <v>45</v>
      </c>
      <c r="C86" s="10">
        <v>45809.387000000002</v>
      </c>
      <c r="D86" s="10"/>
      <c r="E86">
        <f t="shared" si="20"/>
        <v>42755.493853873922</v>
      </c>
      <c r="F86">
        <f t="shared" si="16"/>
        <v>42755.5</v>
      </c>
      <c r="G86">
        <f t="shared" si="21"/>
        <v>-2.1039304265286773E-3</v>
      </c>
      <c r="J86">
        <f t="shared" si="19"/>
        <v>-2.1039304265286773E-3</v>
      </c>
      <c r="P86" s="55">
        <f t="shared" si="22"/>
        <v>-9.9866842321926219E-3</v>
      </c>
      <c r="Q86" s="2">
        <f t="shared" si="17"/>
        <v>30790.887000000002</v>
      </c>
      <c r="S86" s="55">
        <f t="shared" si="23"/>
        <v>6.2137807560709403E-5</v>
      </c>
      <c r="T86" s="103">
        <v>0.1</v>
      </c>
      <c r="U86">
        <f t="shared" si="24"/>
        <v>6.2137807560709405E-6</v>
      </c>
      <c r="V86" s="103"/>
      <c r="W86">
        <f t="shared" si="18"/>
        <v>7.8827538056639446E-3</v>
      </c>
      <c r="Y86" s="55"/>
      <c r="AB86" t="s">
        <v>44</v>
      </c>
      <c r="AG86" t="s">
        <v>34</v>
      </c>
    </row>
    <row r="87" spans="1:33" x14ac:dyDescent="0.2">
      <c r="A87" t="s">
        <v>50</v>
      </c>
      <c r="B87" s="5" t="s">
        <v>84</v>
      </c>
      <c r="C87" s="10">
        <v>45814.366000000002</v>
      </c>
      <c r="D87" s="10"/>
      <c r="E87">
        <f t="shared" si="20"/>
        <v>42770.038803330914</v>
      </c>
      <c r="F87">
        <f t="shared" si="16"/>
        <v>42770</v>
      </c>
      <c r="G87">
        <f t="shared" si="21"/>
        <v>1.3283083942951635E-2</v>
      </c>
      <c r="K87">
        <f>+G87</f>
        <v>1.3283083942951635E-2</v>
      </c>
      <c r="P87" s="55">
        <f t="shared" si="22"/>
        <v>-9.9257579735757551E-3</v>
      </c>
      <c r="Q87" s="2">
        <f t="shared" si="17"/>
        <v>30795.866000000002</v>
      </c>
      <c r="S87" s="55">
        <f t="shared" si="23"/>
        <v>5.3865034310635876E-4</v>
      </c>
      <c r="T87" s="103">
        <v>0.1</v>
      </c>
      <c r="U87">
        <f t="shared" si="24"/>
        <v>5.3865034310635876E-5</v>
      </c>
      <c r="V87" s="103"/>
      <c r="W87">
        <f t="shared" si="18"/>
        <v>2.320884191652739E-2</v>
      </c>
      <c r="Y87" s="55"/>
      <c r="AB87" t="s">
        <v>32</v>
      </c>
      <c r="AC87">
        <v>7</v>
      </c>
      <c r="AE87" t="s">
        <v>29</v>
      </c>
      <c r="AG87" t="s">
        <v>31</v>
      </c>
    </row>
    <row r="88" spans="1:33" x14ac:dyDescent="0.2">
      <c r="A88" t="s">
        <v>49</v>
      </c>
      <c r="C88" s="10">
        <v>45816.578999999998</v>
      </c>
      <c r="D88" s="10"/>
      <c r="E88">
        <f t="shared" si="20"/>
        <v>42776.503549896137</v>
      </c>
      <c r="F88">
        <f t="shared" ref="F88:F119" si="25">ROUND(2*E88,0)/2</f>
        <v>42776.5</v>
      </c>
      <c r="G88">
        <f t="shared" si="21"/>
        <v>1.2151938281022012E-3</v>
      </c>
      <c r="J88">
        <f>G88</f>
        <v>1.2151938281022012E-3</v>
      </c>
      <c r="P88" s="55">
        <f t="shared" si="22"/>
        <v>-9.8984684896974984E-3</v>
      </c>
      <c r="Q88" s="2">
        <f t="shared" si="17"/>
        <v>30798.078999999998</v>
      </c>
      <c r="S88" s="55">
        <f t="shared" si="23"/>
        <v>1.23513490114081E-4</v>
      </c>
      <c r="T88" s="103">
        <v>0.1</v>
      </c>
      <c r="U88">
        <f t="shared" si="24"/>
        <v>1.2351349011408101E-5</v>
      </c>
      <c r="V88" s="103"/>
      <c r="W88">
        <f t="shared" si="18"/>
        <v>1.11136623177997E-2</v>
      </c>
      <c r="Y88" s="55"/>
      <c r="AB88" t="s">
        <v>44</v>
      </c>
      <c r="AG88" t="s">
        <v>34</v>
      </c>
    </row>
    <row r="89" spans="1:33" x14ac:dyDescent="0.2">
      <c r="A89" t="s">
        <v>38</v>
      </c>
      <c r="B89" s="5" t="s">
        <v>84</v>
      </c>
      <c r="C89" s="10">
        <v>46229.760999999999</v>
      </c>
      <c r="D89" s="10"/>
      <c r="E89">
        <f t="shared" si="20"/>
        <v>43983.515260387656</v>
      </c>
      <c r="F89">
        <f t="shared" si="25"/>
        <v>43983.5</v>
      </c>
      <c r="G89">
        <f t="shared" si="21"/>
        <v>5.2239074721001089E-3</v>
      </c>
      <c r="I89">
        <f>+G89</f>
        <v>5.2239074721001089E-3</v>
      </c>
      <c r="O89">
        <f ca="1">+C$11+C$12*F89</f>
        <v>4.0718366959080488E-2</v>
      </c>
      <c r="P89" s="55">
        <f t="shared" si="22"/>
        <v>-5.0701712674446897E-3</v>
      </c>
      <c r="Q89" s="2">
        <f t="shared" ref="Q89:Q120" si="26">+C89-15018.5</f>
        <v>31211.260999999999</v>
      </c>
      <c r="S89" s="55">
        <f t="shared" si="23"/>
        <v>1.0596805709594823E-4</v>
      </c>
      <c r="T89" s="103">
        <v>0.1</v>
      </c>
      <c r="U89">
        <f t="shared" si="24"/>
        <v>1.0596805709594825E-5</v>
      </c>
      <c r="V89" s="103"/>
      <c r="W89">
        <f t="shared" ref="W89:W120" si="27">+G89-P89</f>
        <v>1.0294078739544799E-2</v>
      </c>
      <c r="Y89" s="55"/>
      <c r="AB89" t="s">
        <v>32</v>
      </c>
      <c r="AC89">
        <v>13</v>
      </c>
      <c r="AE89" t="s">
        <v>51</v>
      </c>
      <c r="AG89" t="s">
        <v>39</v>
      </c>
    </row>
    <row r="90" spans="1:33" x14ac:dyDescent="0.2">
      <c r="A90" t="s">
        <v>52</v>
      </c>
      <c r="B90" s="5" t="s">
        <v>84</v>
      </c>
      <c r="C90" s="10">
        <v>46915.421999999999</v>
      </c>
      <c r="D90" s="10"/>
      <c r="E90">
        <f t="shared" si="20"/>
        <v>45986.508750973699</v>
      </c>
      <c r="F90">
        <f t="shared" si="25"/>
        <v>45986.5</v>
      </c>
      <c r="G90">
        <f t="shared" si="21"/>
        <v>2.9956170110381208E-3</v>
      </c>
      <c r="J90">
        <f>G90</f>
        <v>2.9956170110381208E-3</v>
      </c>
      <c r="P90" s="55">
        <f t="shared" si="22"/>
        <v>1.8925152617240704E-3</v>
      </c>
      <c r="Q90" s="2">
        <f t="shared" si="26"/>
        <v>31896.921999999999</v>
      </c>
      <c r="S90" s="55">
        <f t="shared" si="23"/>
        <v>1.2168334693397183E-6</v>
      </c>
      <c r="T90" s="103">
        <v>0.1</v>
      </c>
      <c r="U90">
        <f t="shared" si="24"/>
        <v>1.2168334693397183E-7</v>
      </c>
      <c r="V90" s="103"/>
      <c r="W90">
        <f t="shared" si="27"/>
        <v>1.1031017493140505E-3</v>
      </c>
      <c r="Y90" s="55"/>
      <c r="AB90" t="s">
        <v>44</v>
      </c>
      <c r="AG90" t="s">
        <v>34</v>
      </c>
    </row>
    <row r="91" spans="1:33" x14ac:dyDescent="0.2">
      <c r="A91" t="s">
        <v>38</v>
      </c>
      <c r="B91" s="5" t="s">
        <v>84</v>
      </c>
      <c r="C91" s="10">
        <v>46939.731</v>
      </c>
      <c r="D91" s="10"/>
      <c r="E91">
        <f t="shared" si="20"/>
        <v>46057.521640379193</v>
      </c>
      <c r="F91">
        <f t="shared" si="25"/>
        <v>46057.5</v>
      </c>
      <c r="G91">
        <f t="shared" si="21"/>
        <v>7.4078942852793261E-3</v>
      </c>
      <c r="I91">
        <f>+G91</f>
        <v>7.4078942852793261E-3</v>
      </c>
      <c r="O91">
        <f ca="1">+C$11+C$12*F91</f>
        <v>3.641673791228614E-2</v>
      </c>
      <c r="P91" s="55">
        <f t="shared" si="22"/>
        <v>2.1152773257956392E-3</v>
      </c>
      <c r="Q91" s="2">
        <f t="shared" si="26"/>
        <v>31921.231</v>
      </c>
      <c r="S91" s="55">
        <f t="shared" si="23"/>
        <v>2.8011794279814348E-5</v>
      </c>
      <c r="T91" s="103">
        <v>0.1</v>
      </c>
      <c r="U91">
        <f t="shared" si="24"/>
        <v>2.801179427981435E-6</v>
      </c>
      <c r="V91" s="103"/>
      <c r="W91">
        <f t="shared" si="27"/>
        <v>5.2926169594836869E-3</v>
      </c>
      <c r="Y91" s="55"/>
      <c r="AB91" t="s">
        <v>32</v>
      </c>
      <c r="AC91">
        <v>11</v>
      </c>
      <c r="AE91" t="s">
        <v>51</v>
      </c>
      <c r="AG91" t="s">
        <v>39</v>
      </c>
    </row>
    <row r="92" spans="1:33" x14ac:dyDescent="0.2">
      <c r="A92" t="s">
        <v>38</v>
      </c>
      <c r="B92" s="5" t="s">
        <v>84</v>
      </c>
      <c r="C92" s="10">
        <v>46940.737999999998</v>
      </c>
      <c r="D92" s="10"/>
      <c r="E92">
        <f t="shared" si="20"/>
        <v>46060.4633483734</v>
      </c>
      <c r="F92">
        <f t="shared" si="25"/>
        <v>46060.5</v>
      </c>
      <c r="G92">
        <f t="shared" si="21"/>
        <v>-1.2546516532893293E-2</v>
      </c>
      <c r="I92">
        <f>+G92</f>
        <v>-1.2546516532893293E-2</v>
      </c>
      <c r="O92">
        <f ca="1">+C$11+C$12*F92</f>
        <v>3.6410515690906975E-2</v>
      </c>
      <c r="P92" s="55">
        <f t="shared" si="22"/>
        <v>2.1246535600198957E-3</v>
      </c>
      <c r="Q92" s="2">
        <f t="shared" si="26"/>
        <v>31922.237999999998</v>
      </c>
      <c r="S92" s="55">
        <f t="shared" si="23"/>
        <v>2.1524323189519036E-4</v>
      </c>
      <c r="T92" s="103">
        <v>0.1</v>
      </c>
      <c r="U92">
        <f t="shared" si="24"/>
        <v>2.1524323189519037E-5</v>
      </c>
      <c r="V92" s="103"/>
      <c r="W92">
        <f t="shared" si="27"/>
        <v>-1.4671170092913188E-2</v>
      </c>
      <c r="Y92" s="55"/>
      <c r="AB92" t="s">
        <v>32</v>
      </c>
      <c r="AC92">
        <v>10</v>
      </c>
      <c r="AE92" t="s">
        <v>51</v>
      </c>
      <c r="AG92" t="s">
        <v>39</v>
      </c>
    </row>
    <row r="93" spans="1:33" x14ac:dyDescent="0.2">
      <c r="A93" t="s">
        <v>54</v>
      </c>
      <c r="B93" s="5" t="s">
        <v>84</v>
      </c>
      <c r="C93" s="10">
        <v>46952.398999999998</v>
      </c>
      <c r="D93" s="10"/>
      <c r="E93">
        <f t="shared" si="20"/>
        <v>46094.528151670835</v>
      </c>
      <c r="F93">
        <f t="shared" si="25"/>
        <v>46094.5</v>
      </c>
      <c r="G93">
        <f t="shared" si="21"/>
        <v>9.6368275117129087E-3</v>
      </c>
      <c r="K93">
        <f>+G93</f>
        <v>9.6368275117129087E-3</v>
      </c>
      <c r="P93" s="55">
        <f t="shared" si="22"/>
        <v>2.2307121462096235E-3</v>
      </c>
      <c r="Q93" s="2">
        <f t="shared" si="26"/>
        <v>31933.898999999998</v>
      </c>
      <c r="S93" s="55">
        <f t="shared" si="23"/>
        <v>5.4850544807143862E-5</v>
      </c>
      <c r="T93" s="103">
        <v>0.1</v>
      </c>
      <c r="U93">
        <f t="shared" si="24"/>
        <v>5.4850544807143862E-6</v>
      </c>
      <c r="V93" s="103"/>
      <c r="W93">
        <f t="shared" si="27"/>
        <v>7.4061153655032852E-3</v>
      </c>
      <c r="Y93" s="55"/>
      <c r="AB93" t="s">
        <v>32</v>
      </c>
      <c r="AC93">
        <v>9</v>
      </c>
      <c r="AE93" t="s">
        <v>53</v>
      </c>
      <c r="AG93" t="s">
        <v>31</v>
      </c>
    </row>
    <row r="94" spans="1:33" x14ac:dyDescent="0.2">
      <c r="A94" t="s">
        <v>54</v>
      </c>
      <c r="B94" s="5" t="s">
        <v>84</v>
      </c>
      <c r="C94" s="10">
        <v>46962.317000000003</v>
      </c>
      <c r="D94" s="10"/>
      <c r="E94">
        <f t="shared" si="20"/>
        <v>46123.50120021763</v>
      </c>
      <c r="F94">
        <f t="shared" si="25"/>
        <v>46123.5</v>
      </c>
      <c r="G94">
        <f t="shared" si="21"/>
        <v>4.108562643523328E-4</v>
      </c>
      <c r="K94">
        <f>+G94</f>
        <v>4.108562643523328E-4</v>
      </c>
      <c r="P94" s="55">
        <f t="shared" si="22"/>
        <v>2.3208755755440569E-3</v>
      </c>
      <c r="Q94" s="2">
        <f t="shared" si="26"/>
        <v>31943.817000000003</v>
      </c>
      <c r="S94" s="55">
        <f t="shared" si="23"/>
        <v>3.648173769125308E-6</v>
      </c>
      <c r="T94" s="103">
        <v>0.1</v>
      </c>
      <c r="U94">
        <f t="shared" si="24"/>
        <v>3.6481737691253085E-7</v>
      </c>
      <c r="V94" s="103"/>
      <c r="W94">
        <f t="shared" si="27"/>
        <v>-1.9100193111917241E-3</v>
      </c>
      <c r="Y94" s="55"/>
      <c r="AB94" t="s">
        <v>32</v>
      </c>
      <c r="AC94">
        <v>4</v>
      </c>
      <c r="AE94" t="s">
        <v>53</v>
      </c>
      <c r="AG94" t="s">
        <v>31</v>
      </c>
    </row>
    <row r="95" spans="1:33" ht="13.5" thickBot="1" x14ac:dyDescent="0.25">
      <c r="A95" t="s">
        <v>54</v>
      </c>
      <c r="B95" s="5" t="s">
        <v>84</v>
      </c>
      <c r="C95" s="10">
        <v>46963.358999999997</v>
      </c>
      <c r="D95" s="10"/>
      <c r="E95">
        <f t="shared" si="20"/>
        <v>46126.545152283121</v>
      </c>
      <c r="F95" s="95">
        <f t="shared" si="25"/>
        <v>46126.5</v>
      </c>
      <c r="G95" s="95">
        <f t="shared" si="21"/>
        <v>1.5456445435120258E-2</v>
      </c>
      <c r="K95">
        <f>+G95</f>
        <v>1.5456445435120258E-2</v>
      </c>
      <c r="P95" s="55">
        <f t="shared" si="22"/>
        <v>2.330187152322083E-3</v>
      </c>
      <c r="Q95" s="106">
        <f t="shared" si="26"/>
        <v>31944.858999999997</v>
      </c>
      <c r="S95" s="55">
        <f t="shared" si="23"/>
        <v>1.7229865650672771E-4</v>
      </c>
      <c r="T95" s="103">
        <v>0.1</v>
      </c>
      <c r="U95">
        <f t="shared" si="24"/>
        <v>1.722986565067277E-5</v>
      </c>
      <c r="V95" s="103"/>
      <c r="W95">
        <f t="shared" si="27"/>
        <v>1.3126258282798176E-2</v>
      </c>
      <c r="Y95" s="55"/>
      <c r="AB95" t="s">
        <v>32</v>
      </c>
      <c r="AC95">
        <v>7</v>
      </c>
      <c r="AE95" t="s">
        <v>53</v>
      </c>
      <c r="AG95" t="s">
        <v>31</v>
      </c>
    </row>
    <row r="96" spans="1:33" x14ac:dyDescent="0.2">
      <c r="A96" t="s">
        <v>54</v>
      </c>
      <c r="B96" s="5" t="s">
        <v>84</v>
      </c>
      <c r="C96" s="10">
        <v>46964.374000000003</v>
      </c>
      <c r="D96" s="10"/>
      <c r="E96">
        <f t="shared" si="20"/>
        <v>46129.510230350796</v>
      </c>
      <c r="F96">
        <f t="shared" si="25"/>
        <v>46129.5</v>
      </c>
      <c r="G96">
        <f t="shared" si="21"/>
        <v>3.5020346258534119E-3</v>
      </c>
      <c r="K96">
        <f>+G96</f>
        <v>3.5020346258534119E-3</v>
      </c>
      <c r="P96" s="55">
        <f t="shared" si="22"/>
        <v>2.3394957901252678E-3</v>
      </c>
      <c r="Q96" s="2">
        <f t="shared" si="26"/>
        <v>31945.874000000003</v>
      </c>
      <c r="S96" s="55">
        <f t="shared" si="23"/>
        <v>1.3514965445761487E-6</v>
      </c>
      <c r="T96" s="103">
        <v>0.1</v>
      </c>
      <c r="U96">
        <f t="shared" si="24"/>
        <v>1.3514965445761487E-7</v>
      </c>
      <c r="V96" s="103"/>
      <c r="W96">
        <f t="shared" si="27"/>
        <v>1.1625388357281441E-3</v>
      </c>
      <c r="Y96" s="55"/>
      <c r="AB96" t="s">
        <v>32</v>
      </c>
      <c r="AC96">
        <v>6</v>
      </c>
      <c r="AE96" t="s">
        <v>53</v>
      </c>
      <c r="AG96" t="s">
        <v>31</v>
      </c>
    </row>
    <row r="97" spans="1:33" x14ac:dyDescent="0.2">
      <c r="A97" t="s">
        <v>55</v>
      </c>
      <c r="B97" s="5" t="s">
        <v>84</v>
      </c>
      <c r="C97" s="10">
        <v>47271.442000000003</v>
      </c>
      <c r="D97" s="10"/>
      <c r="E97">
        <f t="shared" si="20"/>
        <v>47026.535444220732</v>
      </c>
      <c r="F97">
        <f t="shared" si="25"/>
        <v>47026.5</v>
      </c>
      <c r="G97">
        <f t="shared" si="21"/>
        <v>1.2133199605159461E-2</v>
      </c>
      <c r="J97">
        <f>G97</f>
        <v>1.2133199605159461E-2</v>
      </c>
      <c r="P97" s="55">
        <f t="shared" si="22"/>
        <v>4.9909654722173902E-3</v>
      </c>
      <c r="Q97" s="2">
        <f t="shared" si="26"/>
        <v>32252.942000000003</v>
      </c>
      <c r="S97" s="55">
        <f t="shared" si="23"/>
        <v>5.1011508409762779E-5</v>
      </c>
      <c r="T97" s="103">
        <v>0.1</v>
      </c>
      <c r="U97">
        <f t="shared" si="24"/>
        <v>5.1011508409762783E-6</v>
      </c>
      <c r="V97" s="103"/>
      <c r="W97">
        <f t="shared" si="27"/>
        <v>7.1422341329420713E-3</v>
      </c>
      <c r="Y97" s="55"/>
      <c r="AB97" t="s">
        <v>44</v>
      </c>
      <c r="AG97" t="s">
        <v>34</v>
      </c>
    </row>
    <row r="98" spans="1:33" x14ac:dyDescent="0.2">
      <c r="A98" t="s">
        <v>57</v>
      </c>
      <c r="B98" s="5" t="s">
        <v>84</v>
      </c>
      <c r="C98" s="10">
        <v>47276.398800000003</v>
      </c>
      <c r="D98" s="10"/>
      <c r="E98">
        <f t="shared" si="20"/>
        <v>47041.015541723922</v>
      </c>
      <c r="F98">
        <f t="shared" si="25"/>
        <v>47041</v>
      </c>
      <c r="G98">
        <f t="shared" si="21"/>
        <v>5.3202139752102084E-3</v>
      </c>
      <c r="K98">
        <f>+G98</f>
        <v>5.3202139752102084E-3</v>
      </c>
      <c r="P98" s="55">
        <f t="shared" si="22"/>
        <v>5.0316684817617308E-3</v>
      </c>
      <c r="Q98" s="2">
        <f t="shared" si="26"/>
        <v>32257.898800000003</v>
      </c>
      <c r="S98" s="55">
        <f t="shared" si="23"/>
        <v>8.3258501789425477E-8</v>
      </c>
      <c r="T98" s="103">
        <v>1</v>
      </c>
      <c r="U98">
        <f t="shared" si="24"/>
        <v>8.3258501789425477E-8</v>
      </c>
      <c r="V98" s="103"/>
      <c r="W98">
        <f t="shared" si="27"/>
        <v>2.8854549344847769E-4</v>
      </c>
      <c r="Y98" s="55"/>
      <c r="AB98" t="s">
        <v>56</v>
      </c>
      <c r="AC98">
        <v>7</v>
      </c>
      <c r="AE98" t="s">
        <v>29</v>
      </c>
      <c r="AG98" t="s">
        <v>31</v>
      </c>
    </row>
    <row r="99" spans="1:33" x14ac:dyDescent="0.2">
      <c r="A99" t="s">
        <v>58</v>
      </c>
      <c r="C99" s="10">
        <v>47276.413999999997</v>
      </c>
      <c r="D99" s="10"/>
      <c r="E99">
        <f t="shared" si="20"/>
        <v>47041.059944863446</v>
      </c>
      <c r="F99">
        <f t="shared" si="25"/>
        <v>47041</v>
      </c>
      <c r="G99">
        <f t="shared" si="21"/>
        <v>2.0520213969575707E-2</v>
      </c>
      <c r="J99">
        <f>G99</f>
        <v>2.0520213969575707E-2</v>
      </c>
      <c r="P99" s="55">
        <f t="shared" si="22"/>
        <v>5.0316684817617308E-3</v>
      </c>
      <c r="Q99" s="2">
        <f t="shared" si="26"/>
        <v>32257.913999999997</v>
      </c>
      <c r="S99" s="55">
        <f t="shared" si="23"/>
        <v>2.3989504132808267E-4</v>
      </c>
      <c r="T99" s="103">
        <v>0.1</v>
      </c>
      <c r="U99">
        <f t="shared" si="24"/>
        <v>2.398950413280827E-5</v>
      </c>
      <c r="V99" s="103"/>
      <c r="W99">
        <f t="shared" si="27"/>
        <v>1.5488545487813976E-2</v>
      </c>
      <c r="Y99" s="55"/>
      <c r="AB99" t="s">
        <v>44</v>
      </c>
      <c r="AG99" t="s">
        <v>34</v>
      </c>
    </row>
    <row r="100" spans="1:33" x14ac:dyDescent="0.2">
      <c r="A100" t="s">
        <v>58</v>
      </c>
      <c r="B100" s="5" t="s">
        <v>84</v>
      </c>
      <c r="C100" s="10">
        <v>47286.502999999997</v>
      </c>
      <c r="D100" s="10"/>
      <c r="E100">
        <f t="shared" si="20"/>
        <v>47070.532528729993</v>
      </c>
      <c r="F100">
        <f t="shared" si="25"/>
        <v>47070.5</v>
      </c>
      <c r="G100">
        <f t="shared" si="21"/>
        <v>1.1135174245282542E-2</v>
      </c>
      <c r="J100">
        <f>G100</f>
        <v>1.1135174245282542E-2</v>
      </c>
      <c r="P100" s="55">
        <f t="shared" si="22"/>
        <v>5.1142661201631912E-3</v>
      </c>
      <c r="Q100" s="2">
        <f t="shared" si="26"/>
        <v>32268.002999999997</v>
      </c>
      <c r="S100" s="55">
        <f t="shared" si="23"/>
        <v>3.6251334651128215E-5</v>
      </c>
      <c r="T100" s="103">
        <v>0.1</v>
      </c>
      <c r="U100">
        <f t="shared" si="24"/>
        <v>3.6251334651128218E-6</v>
      </c>
      <c r="V100" s="103"/>
      <c r="W100">
        <f t="shared" si="27"/>
        <v>6.0209081251193508E-3</v>
      </c>
      <c r="Y100" s="55"/>
      <c r="AB100" t="s">
        <v>44</v>
      </c>
      <c r="AG100" t="s">
        <v>34</v>
      </c>
    </row>
    <row r="101" spans="1:33" x14ac:dyDescent="0.2">
      <c r="A101" t="s">
        <v>55</v>
      </c>
      <c r="B101" s="5" t="s">
        <v>84</v>
      </c>
      <c r="C101" s="10">
        <v>47947.514999999999</v>
      </c>
      <c r="D101" s="10"/>
      <c r="E101">
        <f t="shared" si="20"/>
        <v>49001.519901789376</v>
      </c>
      <c r="F101">
        <f t="shared" si="25"/>
        <v>49001.5</v>
      </c>
      <c r="G101">
        <f t="shared" si="21"/>
        <v>6.8127434642519802E-3</v>
      </c>
      <c r="J101">
        <f>G101</f>
        <v>6.8127434642519802E-3</v>
      </c>
      <c r="P101" s="55">
        <f t="shared" si="22"/>
        <v>9.9027919825926958E-3</v>
      </c>
      <c r="Q101" s="2">
        <f t="shared" si="26"/>
        <v>32929.014999999999</v>
      </c>
      <c r="S101" s="55">
        <f t="shared" si="23"/>
        <v>9.5483998456996519E-6</v>
      </c>
      <c r="T101" s="103">
        <v>0.1</v>
      </c>
      <c r="U101">
        <f t="shared" si="24"/>
        <v>9.5483998456996523E-7</v>
      </c>
      <c r="V101" s="103"/>
      <c r="W101">
        <f t="shared" si="27"/>
        <v>-3.0900485183407156E-3</v>
      </c>
      <c r="Y101" s="55"/>
      <c r="AB101" t="s">
        <v>44</v>
      </c>
      <c r="AG101" t="s">
        <v>34</v>
      </c>
    </row>
    <row r="102" spans="1:33" s="103" customFormat="1" x14ac:dyDescent="0.2">
      <c r="A102" s="103" t="s">
        <v>236</v>
      </c>
      <c r="B102" s="104" t="s">
        <v>83</v>
      </c>
      <c r="C102" s="105">
        <v>48500.014999999999</v>
      </c>
      <c r="D102" s="105" t="s">
        <v>203</v>
      </c>
      <c r="E102">
        <f t="shared" si="20"/>
        <v>50615.515598713639</v>
      </c>
      <c r="F102">
        <f t="shared" si="25"/>
        <v>50615.5</v>
      </c>
      <c r="G102">
        <f t="shared" si="21"/>
        <v>5.3397225929074921E-3</v>
      </c>
      <c r="H102"/>
      <c r="I102"/>
      <c r="J102"/>
      <c r="K102"/>
      <c r="L102">
        <f>G102</f>
        <v>5.3397225929074921E-3</v>
      </c>
      <c r="M102"/>
      <c r="N102"/>
      <c r="O102"/>
      <c r="P102" s="55">
        <f t="shared" si="22"/>
        <v>1.297100895103509E-2</v>
      </c>
      <c r="Q102" s="2">
        <f t="shared" si="26"/>
        <v>33481.514999999999</v>
      </c>
      <c r="R102" s="121"/>
      <c r="S102" s="55">
        <f t="shared" si="23"/>
        <v>5.8236531479744379E-5</v>
      </c>
      <c r="T102" s="103">
        <v>0.1</v>
      </c>
      <c r="U102">
        <f t="shared" si="24"/>
        <v>5.8236531479744379E-6</v>
      </c>
      <c r="W102">
        <f t="shared" si="27"/>
        <v>-7.631286358127598E-3</v>
      </c>
      <c r="Y102" s="55"/>
      <c r="AB102" s="103">
        <v>-19865</v>
      </c>
      <c r="AC102" s="103">
        <v>4.1099999999999999E-3</v>
      </c>
      <c r="AD102" s="103">
        <v>-6.0200000000000002E-3</v>
      </c>
    </row>
    <row r="103" spans="1:33" x14ac:dyDescent="0.2">
      <c r="A103" t="s">
        <v>38</v>
      </c>
      <c r="C103" s="10">
        <v>48709.703999999998</v>
      </c>
      <c r="D103" s="10"/>
      <c r="E103">
        <f t="shared" si="20"/>
        <v>51228.071514898889</v>
      </c>
      <c r="F103">
        <f t="shared" si="25"/>
        <v>51228</v>
      </c>
      <c r="G103">
        <f t="shared" si="21"/>
        <v>2.4480846950609703E-2</v>
      </c>
      <c r="I103">
        <f>+G103</f>
        <v>2.4480846950609703E-2</v>
      </c>
      <c r="O103">
        <f ca="1">+C$11+C$12*F103</f>
        <v>2.5692739365299547E-2</v>
      </c>
      <c r="P103" s="55">
        <f t="shared" si="22"/>
        <v>1.3912707476599673E-2</v>
      </c>
      <c r="Q103" s="2">
        <f t="shared" si="26"/>
        <v>33691.203999999998</v>
      </c>
      <c r="S103" s="55">
        <f t="shared" si="23"/>
        <v>1.1168557194212899E-4</v>
      </c>
      <c r="T103" s="103">
        <v>0.1</v>
      </c>
      <c r="U103">
        <f t="shared" si="24"/>
        <v>1.11685571942129E-5</v>
      </c>
      <c r="V103" s="103"/>
      <c r="W103">
        <f t="shared" si="27"/>
        <v>1.056813947401003E-2</v>
      </c>
      <c r="Y103" s="55"/>
      <c r="AB103" t="s">
        <v>32</v>
      </c>
      <c r="AC103">
        <v>14</v>
      </c>
      <c r="AE103" t="s">
        <v>37</v>
      </c>
      <c r="AG103" t="s">
        <v>39</v>
      </c>
    </row>
    <row r="104" spans="1:33" x14ac:dyDescent="0.2">
      <c r="A104" t="s">
        <v>59</v>
      </c>
      <c r="B104" s="5" t="s">
        <v>84</v>
      </c>
      <c r="C104" s="10">
        <v>48720.467900000003</v>
      </c>
      <c r="D104" s="10"/>
      <c r="E104">
        <f t="shared" si="20"/>
        <v>51259.515656586009</v>
      </c>
      <c r="F104">
        <f t="shared" si="25"/>
        <v>51259.5</v>
      </c>
      <c r="G104">
        <f t="shared" si="21"/>
        <v>5.3595333520206623E-3</v>
      </c>
      <c r="J104">
        <f>G104</f>
        <v>5.3595333520206623E-3</v>
      </c>
      <c r="P104" s="55">
        <f t="shared" si="22"/>
        <v>1.3957825461853923E-2</v>
      </c>
      <c r="Q104" s="2">
        <f t="shared" si="26"/>
        <v>33701.967900000003</v>
      </c>
      <c r="S104" s="55">
        <f t="shared" si="23"/>
        <v>7.3930627206020917E-5</v>
      </c>
      <c r="T104" s="103">
        <v>1</v>
      </c>
      <c r="U104">
        <f t="shared" si="24"/>
        <v>7.3930627206020917E-5</v>
      </c>
      <c r="V104" s="103"/>
      <c r="W104">
        <f t="shared" si="27"/>
        <v>-8.598292109833261E-3</v>
      </c>
      <c r="Y104" s="55"/>
      <c r="AB104" t="s">
        <v>48</v>
      </c>
      <c r="AG104" t="s">
        <v>34</v>
      </c>
    </row>
    <row r="105" spans="1:33" x14ac:dyDescent="0.2">
      <c r="A105" t="s">
        <v>59</v>
      </c>
      <c r="B105" s="5" t="s">
        <v>84</v>
      </c>
      <c r="C105" s="10">
        <v>48720.468000000001</v>
      </c>
      <c r="D105" s="10"/>
      <c r="E105">
        <f t="shared" si="20"/>
        <v>51259.515948711916</v>
      </c>
      <c r="F105">
        <f t="shared" si="25"/>
        <v>51259.5</v>
      </c>
      <c r="G105">
        <f t="shared" si="21"/>
        <v>5.4595333494944498E-3</v>
      </c>
      <c r="J105">
        <f>G105</f>
        <v>5.4595333494944498E-3</v>
      </c>
      <c r="P105" s="55">
        <f t="shared" si="22"/>
        <v>1.3957825461853923E-2</v>
      </c>
      <c r="Q105" s="2">
        <f t="shared" si="26"/>
        <v>33701.968000000001</v>
      </c>
      <c r="S105" s="55">
        <f t="shared" si="23"/>
        <v>7.2220968826991244E-5</v>
      </c>
      <c r="T105" s="103">
        <v>0.1</v>
      </c>
      <c r="U105">
        <f t="shared" si="24"/>
        <v>7.2220968826991251E-6</v>
      </c>
      <c r="V105" s="103"/>
      <c r="W105">
        <f t="shared" si="27"/>
        <v>-8.4982921123594735E-3</v>
      </c>
      <c r="Y105" s="55"/>
      <c r="AB105" t="s">
        <v>46</v>
      </c>
      <c r="AG105" t="s">
        <v>34</v>
      </c>
    </row>
    <row r="106" spans="1:33" x14ac:dyDescent="0.2">
      <c r="A106" t="s">
        <v>59</v>
      </c>
      <c r="B106" s="5" t="s">
        <v>84</v>
      </c>
      <c r="C106" s="10">
        <v>48770.4473</v>
      </c>
      <c r="D106" s="10"/>
      <c r="E106">
        <f t="shared" si="20"/>
        <v>51405.518437644561</v>
      </c>
      <c r="F106">
        <f t="shared" si="25"/>
        <v>51405.5</v>
      </c>
      <c r="G106">
        <f t="shared" si="21"/>
        <v>6.3115401353570633E-3</v>
      </c>
      <c r="J106">
        <f>G106</f>
        <v>6.3115401353570633E-3</v>
      </c>
      <c r="P106" s="55">
        <f t="shared" si="22"/>
        <v>1.416271243534345E-2</v>
      </c>
      <c r="Q106" s="2">
        <f t="shared" si="26"/>
        <v>33751.9473</v>
      </c>
      <c r="S106" s="55">
        <f t="shared" si="23"/>
        <v>6.1640906484073527E-5</v>
      </c>
      <c r="T106" s="103">
        <v>1</v>
      </c>
      <c r="U106">
        <f t="shared" si="24"/>
        <v>6.1640906484073527E-5</v>
      </c>
      <c r="V106" s="103"/>
      <c r="W106">
        <f t="shared" si="27"/>
        <v>-7.8511722999863864E-3</v>
      </c>
      <c r="Y106" s="55"/>
      <c r="AB106" t="s">
        <v>56</v>
      </c>
      <c r="AG106" t="s">
        <v>34</v>
      </c>
    </row>
    <row r="107" spans="1:33" x14ac:dyDescent="0.2">
      <c r="A107" t="s">
        <v>61</v>
      </c>
      <c r="B107" s="5" t="s">
        <v>84</v>
      </c>
      <c r="C107" s="10">
        <v>49143.4</v>
      </c>
      <c r="D107" s="10">
        <v>8.0000000000000002E-3</v>
      </c>
      <c r="E107">
        <f t="shared" si="20"/>
        <v>52495.009936207978</v>
      </c>
      <c r="F107">
        <f t="shared" si="25"/>
        <v>52495</v>
      </c>
      <c r="G107">
        <f t="shared" si="21"/>
        <v>3.4013442054856569E-3</v>
      </c>
      <c r="K107">
        <f>+G107</f>
        <v>3.4013442054856569E-3</v>
      </c>
      <c r="P107" s="55">
        <f t="shared" si="22"/>
        <v>1.5471863771889582E-2</v>
      </c>
      <c r="Q107" s="2">
        <f t="shared" si="26"/>
        <v>34124.9</v>
      </c>
      <c r="S107" s="55">
        <f t="shared" si="23"/>
        <v>1.4569744260294E-4</v>
      </c>
      <c r="T107" s="103">
        <v>0.1</v>
      </c>
      <c r="U107">
        <f t="shared" si="24"/>
        <v>1.4569744260294001E-5</v>
      </c>
      <c r="V107" s="103"/>
      <c r="W107">
        <f t="shared" si="27"/>
        <v>-1.2070519566403926E-2</v>
      </c>
      <c r="Y107" s="55"/>
      <c r="AB107" t="s">
        <v>32</v>
      </c>
      <c r="AC107">
        <v>20</v>
      </c>
      <c r="AE107" t="s">
        <v>60</v>
      </c>
      <c r="AG107" t="s">
        <v>31</v>
      </c>
    </row>
    <row r="108" spans="1:33" x14ac:dyDescent="0.2">
      <c r="A108" t="s">
        <v>61</v>
      </c>
      <c r="B108" s="5" t="s">
        <v>84</v>
      </c>
      <c r="C108" s="10">
        <v>49143.576000000001</v>
      </c>
      <c r="D108" s="10">
        <v>8.0000000000000002E-3</v>
      </c>
      <c r="E108">
        <f t="shared" si="20"/>
        <v>52495.524077823648</v>
      </c>
      <c r="F108">
        <f t="shared" si="25"/>
        <v>52495.5</v>
      </c>
      <c r="G108">
        <f t="shared" si="21"/>
        <v>8.2422757332096808E-3</v>
      </c>
      <c r="K108">
        <f>+G108</f>
        <v>8.2422757332096808E-3</v>
      </c>
      <c r="P108" s="55">
        <f t="shared" si="22"/>
        <v>1.5472375589996923E-2</v>
      </c>
      <c r="Q108" s="2">
        <f t="shared" si="26"/>
        <v>34125.076000000001</v>
      </c>
      <c r="S108" s="55">
        <f t="shared" si="23"/>
        <v>5.2274343939114901E-5</v>
      </c>
      <c r="T108" s="103">
        <v>0.1</v>
      </c>
      <c r="U108">
        <f t="shared" si="24"/>
        <v>5.2274343939114903E-6</v>
      </c>
      <c r="V108" s="103"/>
      <c r="W108">
        <f t="shared" si="27"/>
        <v>-7.2300998567872421E-3</v>
      </c>
      <c r="Y108" s="55"/>
      <c r="AB108" t="s">
        <v>32</v>
      </c>
      <c r="AC108">
        <v>20</v>
      </c>
      <c r="AE108" t="s">
        <v>60</v>
      </c>
      <c r="AG108" t="s">
        <v>31</v>
      </c>
    </row>
    <row r="109" spans="1:33" x14ac:dyDescent="0.2">
      <c r="A109" t="s">
        <v>62</v>
      </c>
      <c r="B109" s="5" t="s">
        <v>84</v>
      </c>
      <c r="C109" s="10">
        <v>49398.600200000001</v>
      </c>
      <c r="D109" s="10"/>
      <c r="E109">
        <f t="shared" si="20"/>
        <v>53240.515863183929</v>
      </c>
      <c r="F109">
        <f t="shared" si="25"/>
        <v>53240.5</v>
      </c>
      <c r="G109">
        <f t="shared" si="21"/>
        <v>5.4302555654430762E-3</v>
      </c>
      <c r="J109">
        <f>G109</f>
        <v>5.4302555654430762E-3</v>
      </c>
      <c r="P109" s="55">
        <f t="shared" si="22"/>
        <v>1.6144301276986073E-2</v>
      </c>
      <c r="Q109" s="2">
        <f t="shared" si="26"/>
        <v>34380.100200000001</v>
      </c>
      <c r="S109" s="55">
        <f t="shared" si="23"/>
        <v>1.1479077550903288E-4</v>
      </c>
      <c r="T109" s="103">
        <v>1</v>
      </c>
      <c r="U109">
        <f t="shared" si="24"/>
        <v>1.1479077550903288E-4</v>
      </c>
      <c r="V109" s="103"/>
      <c r="W109">
        <f t="shared" si="27"/>
        <v>-1.0714045711542997E-2</v>
      </c>
      <c r="Y109" s="55"/>
      <c r="AB109" t="s">
        <v>56</v>
      </c>
      <c r="AG109" t="s">
        <v>34</v>
      </c>
    </row>
    <row r="110" spans="1:33" x14ac:dyDescent="0.2">
      <c r="A110" t="s">
        <v>63</v>
      </c>
      <c r="B110" s="5" t="s">
        <v>84</v>
      </c>
      <c r="C110" s="10">
        <v>49423.597000000002</v>
      </c>
      <c r="D110" s="10"/>
      <c r="E110">
        <f t="shared" si="20"/>
        <v>53313.537994653394</v>
      </c>
      <c r="F110">
        <f t="shared" si="25"/>
        <v>53313.5</v>
      </c>
      <c r="G110">
        <f t="shared" si="21"/>
        <v>1.3006258966925088E-2</v>
      </c>
      <c r="K110">
        <f>+G110</f>
        <v>1.3006258966925088E-2</v>
      </c>
      <c r="P110" s="55">
        <f t="shared" si="22"/>
        <v>1.6200391089456589E-2</v>
      </c>
      <c r="Q110" s="2">
        <f t="shared" si="26"/>
        <v>34405.097000000002</v>
      </c>
      <c r="S110" s="55">
        <f t="shared" si="23"/>
        <v>1.0202480016187592E-5</v>
      </c>
      <c r="T110" s="103">
        <v>0.1</v>
      </c>
      <c r="U110">
        <f t="shared" si="24"/>
        <v>1.0202480016187592E-6</v>
      </c>
      <c r="V110" s="103"/>
      <c r="W110">
        <f t="shared" si="27"/>
        <v>-3.1941321225315011E-3</v>
      </c>
      <c r="Y110" s="55"/>
      <c r="AB110" t="s">
        <v>32</v>
      </c>
      <c r="AC110">
        <v>50</v>
      </c>
      <c r="AE110" t="s">
        <v>60</v>
      </c>
      <c r="AG110" t="s">
        <v>31</v>
      </c>
    </row>
    <row r="111" spans="1:33" x14ac:dyDescent="0.2">
      <c r="A111" t="s">
        <v>62</v>
      </c>
      <c r="C111" s="10">
        <v>49474.425600000002</v>
      </c>
      <c r="D111" s="10"/>
      <c r="E111">
        <f t="shared" si="20"/>
        <v>53462.021509007573</v>
      </c>
      <c r="F111">
        <f t="shared" si="25"/>
        <v>53462</v>
      </c>
      <c r="G111">
        <f t="shared" si="21"/>
        <v>7.3629233957035467E-3</v>
      </c>
      <c r="J111">
        <f>G111</f>
        <v>7.3629233957035467E-3</v>
      </c>
      <c r="P111" s="55">
        <f t="shared" si="22"/>
        <v>1.6309120989258574E-2</v>
      </c>
      <c r="Q111" s="2">
        <f t="shared" si="26"/>
        <v>34455.925600000002</v>
      </c>
      <c r="S111" s="55">
        <f t="shared" si="23"/>
        <v>8.0034451382929772E-5</v>
      </c>
      <c r="T111" s="103">
        <v>1</v>
      </c>
      <c r="U111">
        <f t="shared" si="24"/>
        <v>8.0034451382929772E-5</v>
      </c>
      <c r="V111" s="103"/>
      <c r="W111">
        <f t="shared" si="27"/>
        <v>-8.9461975935550275E-3</v>
      </c>
      <c r="Y111" s="55"/>
      <c r="AB111" t="s">
        <v>46</v>
      </c>
      <c r="AG111" t="s">
        <v>34</v>
      </c>
    </row>
    <row r="112" spans="1:33" x14ac:dyDescent="0.2">
      <c r="A112" t="s">
        <v>62</v>
      </c>
      <c r="C112" s="10">
        <v>49474.425799999997</v>
      </c>
      <c r="D112" s="10"/>
      <c r="E112">
        <f t="shared" si="20"/>
        <v>53462.022093259395</v>
      </c>
      <c r="F112">
        <f t="shared" si="25"/>
        <v>53462</v>
      </c>
      <c r="G112">
        <f t="shared" si="21"/>
        <v>7.5629233906511217E-3</v>
      </c>
      <c r="J112">
        <f>G112</f>
        <v>7.5629233906511217E-3</v>
      </c>
      <c r="P112" s="55">
        <f t="shared" si="22"/>
        <v>1.6309120989258574E-2</v>
      </c>
      <c r="Q112" s="2">
        <f t="shared" si="26"/>
        <v>34455.925799999997</v>
      </c>
      <c r="S112" s="55">
        <f t="shared" si="23"/>
        <v>7.649597243388677E-5</v>
      </c>
      <c r="T112" s="103">
        <v>1</v>
      </c>
      <c r="U112">
        <f t="shared" si="24"/>
        <v>7.649597243388677E-5</v>
      </c>
      <c r="V112" s="103"/>
      <c r="W112">
        <f t="shared" si="27"/>
        <v>-8.7461975986074525E-3</v>
      </c>
      <c r="Y112" s="55"/>
      <c r="AB112" t="s">
        <v>48</v>
      </c>
      <c r="AG112" t="s">
        <v>34</v>
      </c>
    </row>
    <row r="113" spans="1:33" x14ac:dyDescent="0.2">
      <c r="A113" t="s">
        <v>38</v>
      </c>
      <c r="C113" s="10">
        <v>49485.721899999997</v>
      </c>
      <c r="D113" s="10">
        <v>4.0000000000000002E-4</v>
      </c>
      <c r="E113">
        <f t="shared" si="20"/>
        <v>53495.020929082064</v>
      </c>
      <c r="F113">
        <f t="shared" si="25"/>
        <v>53495</v>
      </c>
      <c r="G113">
        <f t="shared" si="21"/>
        <v>7.1644043855485506E-3</v>
      </c>
      <c r="I113">
        <f>+G113</f>
        <v>7.1644043855485506E-3</v>
      </c>
      <c r="O113">
        <f ca="1">+C$11+C$12*F113</f>
        <v>2.0990814076445735E-2</v>
      </c>
      <c r="P113" s="55">
        <f t="shared" si="22"/>
        <v>1.6332305245340295E-2</v>
      </c>
      <c r="Q113" s="2">
        <f t="shared" si="26"/>
        <v>34467.221899999997</v>
      </c>
      <c r="S113" s="55">
        <f t="shared" si="23"/>
        <v>8.4050406174970201E-5</v>
      </c>
      <c r="T113">
        <v>1</v>
      </c>
      <c r="U113">
        <f t="shared" si="24"/>
        <v>8.4050406174970201E-5</v>
      </c>
      <c r="V113" s="103"/>
      <c r="W113">
        <f t="shared" si="27"/>
        <v>-9.1679008597917444E-3</v>
      </c>
      <c r="Y113" s="55"/>
      <c r="AB113" t="s">
        <v>64</v>
      </c>
      <c r="AC113">
        <v>31</v>
      </c>
      <c r="AE113" t="s">
        <v>65</v>
      </c>
      <c r="AG113" t="s">
        <v>39</v>
      </c>
    </row>
    <row r="114" spans="1:33" x14ac:dyDescent="0.2">
      <c r="A114" t="s">
        <v>66</v>
      </c>
      <c r="C114" s="10">
        <v>49786.445800000001</v>
      </c>
      <c r="D114" s="10"/>
      <c r="E114">
        <f t="shared" si="20"/>
        <v>54373.513382588477</v>
      </c>
      <c r="F114">
        <f t="shared" si="25"/>
        <v>54373.5</v>
      </c>
      <c r="G114">
        <f t="shared" si="21"/>
        <v>4.5811027521267533E-3</v>
      </c>
      <c r="L114">
        <f>G114</f>
        <v>4.5811027521267533E-3</v>
      </c>
      <c r="P114" s="55">
        <f t="shared" si="22"/>
        <v>1.6818754234573796E-2</v>
      </c>
      <c r="Q114" s="2">
        <f t="shared" si="26"/>
        <v>34767.945800000001</v>
      </c>
      <c r="S114" s="55">
        <f t="shared" si="23"/>
        <v>1.4976011380583832E-4</v>
      </c>
      <c r="T114" s="103">
        <v>1</v>
      </c>
      <c r="U114">
        <f t="shared" si="24"/>
        <v>1.4976011380583832E-4</v>
      </c>
      <c r="V114" s="103"/>
      <c r="W114">
        <f t="shared" si="27"/>
        <v>-1.2237651482447043E-2</v>
      </c>
      <c r="Y114" s="55"/>
      <c r="AB114" t="s">
        <v>56</v>
      </c>
      <c r="AG114" t="s">
        <v>34</v>
      </c>
    </row>
    <row r="115" spans="1:33" x14ac:dyDescent="0.2">
      <c r="A115" t="s">
        <v>66</v>
      </c>
      <c r="C115" s="10">
        <v>49786.445800000001</v>
      </c>
      <c r="D115" s="10" t="s">
        <v>18</v>
      </c>
      <c r="E115">
        <f t="shared" si="20"/>
        <v>54373.513382588477</v>
      </c>
      <c r="F115">
        <f t="shared" si="25"/>
        <v>54373.5</v>
      </c>
      <c r="G115">
        <f t="shared" si="21"/>
        <v>4.5811027521267533E-3</v>
      </c>
      <c r="L115">
        <f>G115</f>
        <v>4.5811027521267533E-3</v>
      </c>
      <c r="P115" s="55">
        <f t="shared" si="22"/>
        <v>1.6818754234573796E-2</v>
      </c>
      <c r="Q115" s="2">
        <f t="shared" si="26"/>
        <v>34767.945800000001</v>
      </c>
      <c r="S115" s="55">
        <f t="shared" si="23"/>
        <v>1.4976011380583832E-4</v>
      </c>
      <c r="T115" s="103">
        <v>1</v>
      </c>
      <c r="U115">
        <f t="shared" si="24"/>
        <v>1.4976011380583832E-4</v>
      </c>
      <c r="V115" s="103"/>
      <c r="W115">
        <f t="shared" si="27"/>
        <v>-1.2237651482447043E-2</v>
      </c>
      <c r="Y115" s="55"/>
    </row>
    <row r="116" spans="1:33" x14ac:dyDescent="0.2">
      <c r="A116" t="s">
        <v>38</v>
      </c>
      <c r="C116" s="10">
        <v>49801.67</v>
      </c>
      <c r="D116" s="10"/>
      <c r="E116">
        <f t="shared" si="20"/>
        <v>54417.98721659591</v>
      </c>
      <c r="F116">
        <f t="shared" si="25"/>
        <v>54418</v>
      </c>
      <c r="G116">
        <f t="shared" si="21"/>
        <v>-4.3759910695371218E-3</v>
      </c>
      <c r="I116">
        <f>+G116</f>
        <v>-4.3759910695371218E-3</v>
      </c>
      <c r="O116">
        <f ca="1">+C$11+C$12*F116</f>
        <v>1.9076443965456741E-2</v>
      </c>
      <c r="P116" s="55">
        <f t="shared" si="22"/>
        <v>1.6836688744574391E-2</v>
      </c>
      <c r="Q116" s="2">
        <f t="shared" si="26"/>
        <v>34783.17</v>
      </c>
      <c r="S116" s="55">
        <f t="shared" si="23"/>
        <v>4.4997778489601402E-4</v>
      </c>
      <c r="T116">
        <v>0.1</v>
      </c>
      <c r="U116">
        <f t="shared" si="24"/>
        <v>4.4997778489601406E-5</v>
      </c>
      <c r="V116" s="103"/>
      <c r="W116">
        <f t="shared" si="27"/>
        <v>-2.1212679814111512E-2</v>
      </c>
      <c r="Y116" s="55"/>
      <c r="AB116" t="s">
        <v>32</v>
      </c>
      <c r="AC116">
        <v>16</v>
      </c>
      <c r="AE116" t="s">
        <v>67</v>
      </c>
      <c r="AG116" t="s">
        <v>39</v>
      </c>
    </row>
    <row r="117" spans="1:33" x14ac:dyDescent="0.2">
      <c r="A117" t="s">
        <v>38</v>
      </c>
      <c r="C117" s="10">
        <v>49812.637999999999</v>
      </c>
      <c r="D117" s="10"/>
      <c r="E117">
        <f t="shared" si="20"/>
        <v>54450.027587281642</v>
      </c>
      <c r="F117">
        <f t="shared" si="25"/>
        <v>54450</v>
      </c>
      <c r="G117">
        <f t="shared" ref="G117:G148" si="28">+C117-(C$7+F117*C$8)</f>
        <v>9.4436268555000424E-3</v>
      </c>
      <c r="I117">
        <f>+G117</f>
        <v>9.4436268555000424E-3</v>
      </c>
      <c r="O117">
        <f ca="1">+C$11+C$12*F117</f>
        <v>1.9010073604079011E-2</v>
      </c>
      <c r="P117" s="55">
        <f t="shared" si="22"/>
        <v>1.6849185770290265E-2</v>
      </c>
      <c r="Q117" s="2">
        <f t="shared" si="26"/>
        <v>34794.137999999999</v>
      </c>
      <c r="S117" s="55">
        <f t="shared" ref="S117:S148" si="29">+(P117-G117)^2</f>
        <v>5.4842302840428937E-5</v>
      </c>
      <c r="T117">
        <v>0.1</v>
      </c>
      <c r="U117">
        <f t="shared" si="24"/>
        <v>5.4842302840428939E-6</v>
      </c>
      <c r="V117" s="103"/>
      <c r="W117">
        <f t="shared" si="27"/>
        <v>-7.4055589147902223E-3</v>
      </c>
      <c r="Y117" s="55"/>
      <c r="AB117" t="s">
        <v>32</v>
      </c>
      <c r="AC117">
        <v>11</v>
      </c>
      <c r="AE117" t="s">
        <v>67</v>
      </c>
      <c r="AG117" t="s">
        <v>39</v>
      </c>
    </row>
    <row r="118" spans="1:33" x14ac:dyDescent="0.2">
      <c r="A118" t="s">
        <v>38</v>
      </c>
      <c r="C118" s="10">
        <v>49840.72</v>
      </c>
      <c r="D118" s="10"/>
      <c r="E118">
        <f t="shared" si="20"/>
        <v>54532.062387573103</v>
      </c>
      <c r="F118">
        <f t="shared" si="25"/>
        <v>54532</v>
      </c>
      <c r="G118">
        <f t="shared" si="28"/>
        <v>2.1356397788622417E-2</v>
      </c>
      <c r="I118">
        <f>+G118</f>
        <v>2.1356397788622417E-2</v>
      </c>
      <c r="O118">
        <f ca="1">+C$11+C$12*F118</f>
        <v>1.8839999553048561E-2</v>
      </c>
      <c r="P118" s="55">
        <f t="shared" si="22"/>
        <v>1.6879683091092779E-2</v>
      </c>
      <c r="Q118" s="2">
        <f t="shared" si="26"/>
        <v>34822.22</v>
      </c>
      <c r="S118" s="55">
        <f t="shared" si="29"/>
        <v>2.0040974483077878E-5</v>
      </c>
      <c r="T118">
        <v>0.1</v>
      </c>
      <c r="U118">
        <f t="shared" si="24"/>
        <v>2.0040974483077877E-6</v>
      </c>
      <c r="V118" s="103"/>
      <c r="W118">
        <f t="shared" si="27"/>
        <v>4.4767146975296379E-3</v>
      </c>
      <c r="Y118" s="55"/>
      <c r="AB118" t="s">
        <v>32</v>
      </c>
      <c r="AC118">
        <v>16</v>
      </c>
      <c r="AE118" t="s">
        <v>67</v>
      </c>
      <c r="AG118" t="s">
        <v>39</v>
      </c>
    </row>
    <row r="119" spans="1:33" x14ac:dyDescent="0.2">
      <c r="A119" t="s">
        <v>38</v>
      </c>
      <c r="C119" s="10">
        <v>49858.822999999997</v>
      </c>
      <c r="D119" s="10"/>
      <c r="E119">
        <f t="shared" si="20"/>
        <v>54584.945942507788</v>
      </c>
      <c r="F119">
        <f t="shared" si="25"/>
        <v>54585</v>
      </c>
      <c r="G119">
        <f t="shared" si="28"/>
        <v>-1.8504860017856117E-2</v>
      </c>
      <c r="I119">
        <f>+G119</f>
        <v>-1.8504860017856117E-2</v>
      </c>
      <c r="O119">
        <f ca="1">+C$11+C$12*F119</f>
        <v>1.873007364201669E-2</v>
      </c>
      <c r="P119" s="55">
        <f t="shared" si="22"/>
        <v>1.6898226531556038E-2</v>
      </c>
      <c r="Q119" s="2">
        <f t="shared" si="26"/>
        <v>34840.322999999997</v>
      </c>
      <c r="S119" s="55">
        <f t="shared" si="29"/>
        <v>1.2533785372251679E-3</v>
      </c>
      <c r="T119">
        <v>0.1</v>
      </c>
      <c r="U119">
        <f t="shared" si="24"/>
        <v>1.253378537225168E-4</v>
      </c>
      <c r="V119" s="103"/>
      <c r="W119">
        <f t="shared" si="27"/>
        <v>-3.5403086549412155E-2</v>
      </c>
      <c r="Y119" s="55"/>
      <c r="AB119" t="s">
        <v>32</v>
      </c>
      <c r="AC119">
        <v>19</v>
      </c>
      <c r="AE119" t="s">
        <v>37</v>
      </c>
      <c r="AG119" t="s">
        <v>39</v>
      </c>
    </row>
    <row r="120" spans="1:33" x14ac:dyDescent="0.2">
      <c r="A120" s="11" t="s">
        <v>38</v>
      </c>
      <c r="B120" s="12"/>
      <c r="C120" s="13">
        <v>49867.748</v>
      </c>
      <c r="D120" s="13"/>
      <c r="E120">
        <f t="shared" si="20"/>
        <v>54611.01818068888</v>
      </c>
      <c r="F120">
        <f t="shared" ref="F120:F151" si="30">ROUND(2*E120,0)/2</f>
        <v>54611</v>
      </c>
      <c r="G120">
        <f t="shared" si="28"/>
        <v>6.2235795412561856E-3</v>
      </c>
      <c r="I120">
        <f>+G120</f>
        <v>6.2235795412561856E-3</v>
      </c>
      <c r="O120">
        <f ca="1">+C$11+C$12*F120</f>
        <v>1.8676147723397291E-2</v>
      </c>
      <c r="P120" s="55">
        <f t="shared" si="22"/>
        <v>1.6906987943986929E-2</v>
      </c>
      <c r="Q120" s="2">
        <f t="shared" si="26"/>
        <v>34849.248</v>
      </c>
      <c r="S120" s="55">
        <f t="shared" si="29"/>
        <v>1.1413521509953785E-4</v>
      </c>
      <c r="T120">
        <v>0.1</v>
      </c>
      <c r="U120">
        <f t="shared" si="24"/>
        <v>1.1413521509953786E-5</v>
      </c>
      <c r="V120" s="103"/>
      <c r="W120">
        <f t="shared" si="27"/>
        <v>-1.0683408402730743E-2</v>
      </c>
      <c r="Y120" s="55"/>
      <c r="AB120" t="s">
        <v>32</v>
      </c>
      <c r="AC120">
        <v>19</v>
      </c>
      <c r="AE120" t="s">
        <v>67</v>
      </c>
      <c r="AG120" t="s">
        <v>39</v>
      </c>
    </row>
    <row r="121" spans="1:33" ht="13.5" thickBot="1" x14ac:dyDescent="0.25">
      <c r="A121" s="11" t="s">
        <v>68</v>
      </c>
      <c r="B121" s="12"/>
      <c r="C121" s="13">
        <v>50086.659299999999</v>
      </c>
      <c r="D121" s="13"/>
      <c r="E121">
        <f t="shared" si="20"/>
        <v>55250.514825409417</v>
      </c>
      <c r="F121" s="95">
        <f t="shared" si="30"/>
        <v>55250.5</v>
      </c>
      <c r="G121" s="95">
        <f t="shared" si="28"/>
        <v>5.075006527476944E-3</v>
      </c>
      <c r="L121">
        <f>G121</f>
        <v>5.075006527476944E-3</v>
      </c>
      <c r="P121" s="55">
        <f t="shared" si="22"/>
        <v>1.7052996646759078E-2</v>
      </c>
      <c r="Q121" s="2">
        <f t="shared" ref="Q121:Q152" si="31">+C121-15018.5</f>
        <v>35068.159299999999</v>
      </c>
      <c r="S121" s="55">
        <f t="shared" si="29"/>
        <v>1.4347224729762044E-4</v>
      </c>
      <c r="T121">
        <v>1</v>
      </c>
      <c r="U121">
        <f t="shared" si="24"/>
        <v>1.4347224729762044E-4</v>
      </c>
      <c r="V121" s="103"/>
      <c r="W121">
        <f t="shared" ref="W121:W152" si="32">+G121-P121</f>
        <v>-1.1977990119282134E-2</v>
      </c>
      <c r="Y121" s="55"/>
      <c r="AB121" t="s">
        <v>64</v>
      </c>
      <c r="AG121" t="s">
        <v>34</v>
      </c>
    </row>
    <row r="122" spans="1:33" x14ac:dyDescent="0.2">
      <c r="A122" s="11" t="s">
        <v>68</v>
      </c>
      <c r="B122" s="12"/>
      <c r="C122" s="13">
        <v>50204.418299999998</v>
      </c>
      <c r="D122" s="13"/>
      <c r="E122">
        <f t="shared" si="20"/>
        <v>55594.519385181549</v>
      </c>
      <c r="F122">
        <f t="shared" si="30"/>
        <v>55594.5</v>
      </c>
      <c r="G122">
        <f t="shared" si="28"/>
        <v>6.6358992262394167E-3</v>
      </c>
      <c r="L122">
        <f>G122</f>
        <v>6.6358992262394167E-3</v>
      </c>
      <c r="P122" s="55">
        <f t="shared" si="22"/>
        <v>1.7076297366910742E-2</v>
      </c>
      <c r="Q122" s="2">
        <f t="shared" si="31"/>
        <v>35185.918299999998</v>
      </c>
      <c r="S122" s="55">
        <f t="shared" si="29"/>
        <v>1.0900191333573327E-4</v>
      </c>
      <c r="T122">
        <v>1</v>
      </c>
      <c r="U122">
        <f t="shared" si="24"/>
        <v>1.0900191333573327E-4</v>
      </c>
      <c r="V122" s="103"/>
      <c r="W122">
        <f t="shared" si="32"/>
        <v>-1.0440398140671325E-2</v>
      </c>
      <c r="Y122" s="55"/>
      <c r="AB122" t="s">
        <v>64</v>
      </c>
      <c r="AG122" t="s">
        <v>34</v>
      </c>
    </row>
    <row r="123" spans="1:33" x14ac:dyDescent="0.2">
      <c r="A123" s="11" t="s">
        <v>38</v>
      </c>
      <c r="B123" s="12" t="s">
        <v>84</v>
      </c>
      <c r="C123" s="13">
        <v>50217.7644</v>
      </c>
      <c r="D123" s="13">
        <v>4.0000000000000002E-4</v>
      </c>
      <c r="E123">
        <f t="shared" si="20"/>
        <v>55633.506802323129</v>
      </c>
      <c r="F123">
        <f t="shared" si="30"/>
        <v>55633.5</v>
      </c>
      <c r="G123">
        <f t="shared" si="28"/>
        <v>2.3285585775738582E-3</v>
      </c>
      <c r="I123">
        <f>+G123</f>
        <v>2.3285585775738582E-3</v>
      </c>
      <c r="O123">
        <f ca="1">+C$11+C$12*F123</f>
        <v>1.6555407269999392E-2</v>
      </c>
      <c r="P123" s="55">
        <f t="shared" si="22"/>
        <v>1.7076500159044605E-2</v>
      </c>
      <c r="Q123" s="2">
        <f t="shared" si="31"/>
        <v>35199.2644</v>
      </c>
      <c r="S123" s="55">
        <f t="shared" si="29"/>
        <v>2.1750178089047388E-4</v>
      </c>
      <c r="T123">
        <v>1</v>
      </c>
      <c r="U123">
        <f t="shared" si="24"/>
        <v>2.1750178089047388E-4</v>
      </c>
      <c r="V123" s="103"/>
      <c r="W123">
        <f t="shared" si="32"/>
        <v>-1.4747941581470747E-2</v>
      </c>
      <c r="Y123" s="55"/>
      <c r="AB123" t="s">
        <v>64</v>
      </c>
      <c r="AC123">
        <v>40</v>
      </c>
      <c r="AE123" t="s">
        <v>65</v>
      </c>
      <c r="AG123" t="s">
        <v>39</v>
      </c>
    </row>
    <row r="124" spans="1:33" x14ac:dyDescent="0.2">
      <c r="A124" s="11" t="s">
        <v>38</v>
      </c>
      <c r="B124" s="12" t="s">
        <v>84</v>
      </c>
      <c r="C124" s="13">
        <v>50225.648999999998</v>
      </c>
      <c r="D124" s="13"/>
      <c r="E124">
        <f t="shared" si="20"/>
        <v>55656.539762453387</v>
      </c>
      <c r="F124">
        <f t="shared" si="30"/>
        <v>55656.5</v>
      </c>
      <c r="G124">
        <f t="shared" si="28"/>
        <v>1.3611408961878624E-2</v>
      </c>
      <c r="I124">
        <f>+G124</f>
        <v>1.3611408961878624E-2</v>
      </c>
      <c r="O124">
        <f ca="1">+C$11+C$12*F124</f>
        <v>1.6507703572759144E-2</v>
      </c>
      <c r="P124" s="55">
        <f t="shared" si="22"/>
        <v>1.7076386922288633E-2</v>
      </c>
      <c r="Q124" s="2">
        <f t="shared" si="31"/>
        <v>35207.148999999998</v>
      </c>
      <c r="S124" s="55">
        <f t="shared" si="29"/>
        <v>1.200607226612711E-5</v>
      </c>
      <c r="T124">
        <v>0.1</v>
      </c>
      <c r="U124">
        <f t="shared" si="24"/>
        <v>1.2006072266127112E-6</v>
      </c>
      <c r="V124" s="103"/>
      <c r="W124">
        <f t="shared" si="32"/>
        <v>-3.4649779604100095E-3</v>
      </c>
      <c r="Y124" s="55"/>
      <c r="AB124" t="s">
        <v>32</v>
      </c>
      <c r="AC124">
        <v>10</v>
      </c>
      <c r="AE124" t="s">
        <v>67</v>
      </c>
      <c r="AG124" t="s">
        <v>39</v>
      </c>
    </row>
    <row r="125" spans="1:33" x14ac:dyDescent="0.2">
      <c r="A125" s="11" t="s">
        <v>38</v>
      </c>
      <c r="B125" s="12" t="s">
        <v>84</v>
      </c>
      <c r="C125" s="13">
        <v>50226.678</v>
      </c>
      <c r="D125" s="13"/>
      <c r="E125">
        <f t="shared" si="20"/>
        <v>55659.545738149565</v>
      </c>
      <c r="F125">
        <f t="shared" si="30"/>
        <v>55659.5</v>
      </c>
      <c r="G125">
        <f t="shared" si="28"/>
        <v>1.5656998148187995E-2</v>
      </c>
      <c r="I125">
        <f>+G125</f>
        <v>1.5656998148187995E-2</v>
      </c>
      <c r="O125">
        <f ca="1">+C$11+C$12*F125</f>
        <v>1.6501481351379993E-2</v>
      </c>
      <c r="P125" s="55">
        <f t="shared" si="22"/>
        <v>1.7076359416719367E-2</v>
      </c>
      <c r="Q125" s="2">
        <f t="shared" si="31"/>
        <v>35208.178</v>
      </c>
      <c r="S125" s="55">
        <f t="shared" si="29"/>
        <v>2.0145864106069844E-6</v>
      </c>
      <c r="T125">
        <v>0.1</v>
      </c>
      <c r="U125">
        <f t="shared" si="24"/>
        <v>2.0145864106069846E-7</v>
      </c>
      <c r="V125" s="103"/>
      <c r="W125">
        <f t="shared" si="32"/>
        <v>-1.4193612685313717E-3</v>
      </c>
      <c r="Y125" s="55"/>
      <c r="AB125" t="s">
        <v>32</v>
      </c>
      <c r="AC125">
        <v>14</v>
      </c>
      <c r="AE125" t="s">
        <v>67</v>
      </c>
      <c r="AG125" t="s">
        <v>39</v>
      </c>
    </row>
    <row r="126" spans="1:33" x14ac:dyDescent="0.2">
      <c r="A126" s="11" t="s">
        <v>69</v>
      </c>
      <c r="B126" s="12"/>
      <c r="C126" s="13">
        <v>50456.7071</v>
      </c>
      <c r="D126" s="13">
        <v>4.0000000000000002E-4</v>
      </c>
      <c r="E126">
        <f t="shared" si="20"/>
        <v>56331.520358180984</v>
      </c>
      <c r="F126">
        <f t="shared" si="30"/>
        <v>56331.5</v>
      </c>
      <c r="G126">
        <f t="shared" si="28"/>
        <v>6.9689745869254693E-3</v>
      </c>
      <c r="J126">
        <f>G126</f>
        <v>6.9689745869254693E-3</v>
      </c>
      <c r="P126" s="55">
        <f t="shared" si="22"/>
        <v>1.6996136003526563E-2</v>
      </c>
      <c r="Q126" s="2">
        <f t="shared" si="31"/>
        <v>35438.2071</v>
      </c>
      <c r="S126" s="55">
        <f t="shared" si="29"/>
        <v>1.0054396607457365E-4</v>
      </c>
      <c r="T126">
        <v>1</v>
      </c>
      <c r="U126">
        <f t="shared" si="24"/>
        <v>1.0054396607457365E-4</v>
      </c>
      <c r="V126" s="103"/>
      <c r="W126">
        <f t="shared" si="32"/>
        <v>-1.0027161416601094E-2</v>
      </c>
      <c r="Y126" s="55"/>
      <c r="AB126" t="s">
        <v>64</v>
      </c>
      <c r="AG126" t="s">
        <v>34</v>
      </c>
    </row>
    <row r="127" spans="1:33" x14ac:dyDescent="0.2">
      <c r="A127" s="11" t="s">
        <v>79</v>
      </c>
      <c r="B127" s="12"/>
      <c r="C127" s="13">
        <v>50456.7071</v>
      </c>
      <c r="D127" s="13">
        <v>4.0000000000000002E-4</v>
      </c>
      <c r="E127">
        <f t="shared" si="20"/>
        <v>56331.520358180984</v>
      </c>
      <c r="F127">
        <f t="shared" si="30"/>
        <v>56331.5</v>
      </c>
      <c r="G127">
        <f t="shared" si="28"/>
        <v>6.9689745869254693E-3</v>
      </c>
      <c r="L127">
        <f>G127</f>
        <v>6.9689745869254693E-3</v>
      </c>
      <c r="P127" s="55">
        <f t="shared" si="22"/>
        <v>1.6996136003526563E-2</v>
      </c>
      <c r="Q127" s="2">
        <f t="shared" si="31"/>
        <v>35438.2071</v>
      </c>
      <c r="S127" s="55">
        <f t="shared" si="29"/>
        <v>1.0054396607457365E-4</v>
      </c>
      <c r="T127">
        <v>1</v>
      </c>
      <c r="U127">
        <f t="shared" si="24"/>
        <v>1.0054396607457365E-4</v>
      </c>
      <c r="V127" s="103"/>
      <c r="W127">
        <f t="shared" si="32"/>
        <v>-1.0027161416601094E-2</v>
      </c>
      <c r="Y127" s="55"/>
    </row>
    <row r="128" spans="1:33" x14ac:dyDescent="0.2">
      <c r="A128" s="11" t="s">
        <v>71</v>
      </c>
      <c r="B128" s="12"/>
      <c r="C128" s="13">
        <v>50584.392999999996</v>
      </c>
      <c r="D128" s="13">
        <v>5.0000000000000001E-4</v>
      </c>
      <c r="E128">
        <f t="shared" si="20"/>
        <v>56704.52396570659</v>
      </c>
      <c r="F128">
        <f t="shared" si="30"/>
        <v>56704.5</v>
      </c>
      <c r="G128">
        <f t="shared" si="28"/>
        <v>8.2038960317731835E-3</v>
      </c>
      <c r="J128">
        <f>G128</f>
        <v>8.2038960317731835E-3</v>
      </c>
      <c r="P128" s="55">
        <f t="shared" si="22"/>
        <v>1.688796455046826E-2</v>
      </c>
      <c r="Q128" s="2">
        <f t="shared" si="31"/>
        <v>35565.892999999996</v>
      </c>
      <c r="S128" s="55">
        <f t="shared" si="29"/>
        <v>7.5413046037390891E-5</v>
      </c>
      <c r="T128">
        <v>0.1</v>
      </c>
      <c r="U128">
        <f t="shared" si="24"/>
        <v>7.5413046037390896E-6</v>
      </c>
      <c r="V128" s="103"/>
      <c r="W128">
        <f t="shared" si="32"/>
        <v>-8.6840685186950761E-3</v>
      </c>
      <c r="Y128" s="55"/>
      <c r="AB128" t="s">
        <v>64</v>
      </c>
      <c r="AE128" t="s">
        <v>70</v>
      </c>
      <c r="AG128" t="s">
        <v>34</v>
      </c>
    </row>
    <row r="129" spans="1:37" x14ac:dyDescent="0.2">
      <c r="A129" s="11" t="s">
        <v>72</v>
      </c>
      <c r="B129" s="12"/>
      <c r="C129" s="13">
        <v>50953.408799999997</v>
      </c>
      <c r="D129" s="13">
        <v>2.9999999999999997E-4</v>
      </c>
      <c r="E129">
        <f t="shared" si="20"/>
        <v>57782.514759004451</v>
      </c>
      <c r="F129">
        <f t="shared" si="30"/>
        <v>57782.5</v>
      </c>
      <c r="G129">
        <f t="shared" si="28"/>
        <v>5.052274907939136E-3</v>
      </c>
      <c r="L129">
        <f>G129</f>
        <v>5.052274907939136E-3</v>
      </c>
      <c r="P129" s="55">
        <f t="shared" si="22"/>
        <v>1.6319947030480231E-2</v>
      </c>
      <c r="Q129" s="2">
        <f t="shared" si="31"/>
        <v>35934.908799999997</v>
      </c>
      <c r="S129" s="55">
        <f t="shared" si="29"/>
        <v>1.2696043506108974E-4</v>
      </c>
      <c r="T129">
        <v>1</v>
      </c>
      <c r="U129">
        <f t="shared" si="24"/>
        <v>1.2696043506108974E-4</v>
      </c>
      <c r="V129" s="103"/>
      <c r="W129">
        <f t="shared" si="32"/>
        <v>-1.1267672122541095E-2</v>
      </c>
      <c r="Y129" s="55"/>
      <c r="AB129" t="s">
        <v>64</v>
      </c>
      <c r="AE129" t="s">
        <v>70</v>
      </c>
      <c r="AG129" t="s">
        <v>34</v>
      </c>
    </row>
    <row r="130" spans="1:37" s="103" customFormat="1" x14ac:dyDescent="0.2">
      <c r="A130" s="103" t="s">
        <v>242</v>
      </c>
      <c r="B130" s="104" t="s">
        <v>83</v>
      </c>
      <c r="C130" s="105">
        <v>51274.845000000001</v>
      </c>
      <c r="D130" s="105" t="s">
        <v>203</v>
      </c>
      <c r="E130">
        <f t="shared" si="20"/>
        <v>58721.513209023811</v>
      </c>
      <c r="F130">
        <f t="shared" si="30"/>
        <v>58721.5</v>
      </c>
      <c r="G130">
        <f t="shared" si="28"/>
        <v>4.5216884172987193E-3</v>
      </c>
      <c r="H130"/>
      <c r="I130"/>
      <c r="J130"/>
      <c r="K130"/>
      <c r="L130">
        <f>G130</f>
        <v>4.5216884172987193E-3</v>
      </c>
      <c r="M130"/>
      <c r="N130"/>
      <c r="O130"/>
      <c r="P130" s="55">
        <f t="shared" si="22"/>
        <v>1.5515931680356809E-2</v>
      </c>
      <c r="Q130" s="2">
        <f t="shared" si="31"/>
        <v>36256.345000000001</v>
      </c>
      <c r="R130" s="121"/>
      <c r="S130" s="55">
        <f t="shared" si="29"/>
        <v>1.208733849272982E-4</v>
      </c>
      <c r="T130">
        <v>1</v>
      </c>
      <c r="U130">
        <f t="shared" si="24"/>
        <v>1.208733849272982E-4</v>
      </c>
      <c r="W130">
        <f t="shared" si="32"/>
        <v>-1.099424326305809E-2</v>
      </c>
      <c r="Y130" s="55"/>
      <c r="AB130" s="103">
        <v>-11759</v>
      </c>
      <c r="AC130" s="103">
        <v>6.8300000000000001E-3</v>
      </c>
      <c r="AD130" s="103">
        <v>-2.65E-3</v>
      </c>
    </row>
    <row r="131" spans="1:37" x14ac:dyDescent="0.2">
      <c r="A131" s="11" t="s">
        <v>78</v>
      </c>
      <c r="B131" s="12"/>
      <c r="C131" s="13">
        <v>51314.383199999997</v>
      </c>
      <c r="D131" s="13">
        <v>4.0000000000000002E-4</v>
      </c>
      <c r="E131">
        <f t="shared" si="20"/>
        <v>58837.014538732627</v>
      </c>
      <c r="F131">
        <f t="shared" si="30"/>
        <v>58837</v>
      </c>
      <c r="G131">
        <f t="shared" si="28"/>
        <v>4.9768718672567047E-3</v>
      </c>
      <c r="L131">
        <f>G131</f>
        <v>4.9768718672567047E-3</v>
      </c>
      <c r="O131">
        <f ca="1">+C$11+C$12*F131</f>
        <v>9.9111118739503568E-3</v>
      </c>
      <c r="P131" s="55">
        <f t="shared" si="22"/>
        <v>1.5397149017745915E-2</v>
      </c>
      <c r="Q131" s="2">
        <f t="shared" si="31"/>
        <v>36295.883199999997</v>
      </c>
      <c r="S131" s="55">
        <f t="shared" si="29"/>
        <v>1.0858217589300753E-4</v>
      </c>
      <c r="T131">
        <v>1</v>
      </c>
      <c r="U131">
        <f t="shared" si="24"/>
        <v>1.0858217589300753E-4</v>
      </c>
      <c r="V131" s="103"/>
      <c r="W131">
        <f t="shared" si="32"/>
        <v>-1.042027715048921E-2</v>
      </c>
      <c r="Y131" s="55"/>
    </row>
    <row r="132" spans="1:37" ht="13.5" thickBot="1" x14ac:dyDescent="0.25">
      <c r="A132" s="13" t="s">
        <v>86</v>
      </c>
      <c r="B132" s="14"/>
      <c r="C132" s="13">
        <v>51654.478600000002</v>
      </c>
      <c r="D132" s="13">
        <v>4.0000000000000002E-4</v>
      </c>
      <c r="E132">
        <f t="shared" si="20"/>
        <v>59830.521348042581</v>
      </c>
      <c r="F132" s="95">
        <f t="shared" si="30"/>
        <v>59830.5</v>
      </c>
      <c r="G132" s="95">
        <f t="shared" si="28"/>
        <v>7.3078221612377092E-3</v>
      </c>
      <c r="L132">
        <f>G132</f>
        <v>7.3078221612377092E-3</v>
      </c>
      <c r="P132" s="55">
        <f t="shared" si="22"/>
        <v>1.4195515908087097E-2</v>
      </c>
      <c r="Q132" s="2">
        <f t="shared" si="31"/>
        <v>36635.978600000002</v>
      </c>
      <c r="S132" s="55">
        <f t="shared" si="29"/>
        <v>4.7440325150388161E-5</v>
      </c>
      <c r="T132">
        <v>1</v>
      </c>
      <c r="U132">
        <f t="shared" si="24"/>
        <v>4.7440325150388161E-5</v>
      </c>
      <c r="V132" s="103"/>
      <c r="W132">
        <f t="shared" si="32"/>
        <v>-6.8876937468493882E-3</v>
      </c>
      <c r="Y132" s="55"/>
    </row>
    <row r="133" spans="1:37" s="103" customFormat="1" x14ac:dyDescent="0.2">
      <c r="A133" s="103" t="s">
        <v>243</v>
      </c>
      <c r="B133" s="104" t="s">
        <v>83</v>
      </c>
      <c r="C133" s="105">
        <v>51999.535300000003</v>
      </c>
      <c r="D133" s="105" t="s">
        <v>203</v>
      </c>
      <c r="E133">
        <f t="shared" si="20"/>
        <v>60838.521400522019</v>
      </c>
      <c r="F133">
        <f t="shared" si="30"/>
        <v>60838.5</v>
      </c>
      <c r="G133">
        <f t="shared" si="28"/>
        <v>7.3257868280052207E-3</v>
      </c>
      <c r="H133"/>
      <c r="I133"/>
      <c r="J133"/>
      <c r="K133"/>
      <c r="L133">
        <f>G133</f>
        <v>7.3257868280052207E-3</v>
      </c>
      <c r="M133"/>
      <c r="N133"/>
      <c r="O133"/>
      <c r="P133" s="55">
        <f t="shared" si="22"/>
        <v>1.2646933068752864E-2</v>
      </c>
      <c r="Q133" s="2">
        <f t="shared" si="31"/>
        <v>36981.035300000003</v>
      </c>
      <c r="R133" s="121"/>
      <c r="S133" s="55">
        <f t="shared" si="29"/>
        <v>2.8314597315422771E-5</v>
      </c>
      <c r="T133">
        <v>1</v>
      </c>
      <c r="U133">
        <f t="shared" si="24"/>
        <v>2.8314597315422771E-5</v>
      </c>
      <c r="W133">
        <f t="shared" si="32"/>
        <v>-5.3211462407476429E-3</v>
      </c>
      <c r="Y133" s="55"/>
      <c r="AB133" s="103">
        <v>-9642</v>
      </c>
      <c r="AC133" s="103">
        <v>1.056E-2</v>
      </c>
      <c r="AD133" s="103">
        <v>1.98E-3</v>
      </c>
    </row>
    <row r="134" spans="1:37" x14ac:dyDescent="0.2">
      <c r="A134" s="100" t="s">
        <v>209</v>
      </c>
      <c r="C134" s="98">
        <v>52047.116999999998</v>
      </c>
      <c r="D134" s="99">
        <v>2.9999999999999997E-4</v>
      </c>
      <c r="E134">
        <f t="shared" si="20"/>
        <v>60977.519878444793</v>
      </c>
      <c r="F134">
        <f t="shared" si="30"/>
        <v>60977.5</v>
      </c>
      <c r="G134">
        <f t="shared" si="28"/>
        <v>6.8047521854168735E-3</v>
      </c>
      <c r="N134">
        <f>G134</f>
        <v>6.8047521854168735E-3</v>
      </c>
      <c r="O134">
        <f ca="1">+C$11+C$12*F134</f>
        <v>5.4715569199179082E-3</v>
      </c>
      <c r="P134" s="55">
        <f t="shared" si="22"/>
        <v>1.2407356768352362E-2</v>
      </c>
      <c r="Q134" s="2">
        <f t="shared" si="31"/>
        <v>37028.616999999998</v>
      </c>
      <c r="S134" s="55">
        <f t="shared" si="29"/>
        <v>3.1389178112729739E-5</v>
      </c>
      <c r="T134">
        <v>1</v>
      </c>
      <c r="U134">
        <f t="shared" si="24"/>
        <v>3.1389178112729739E-5</v>
      </c>
      <c r="V134" s="103"/>
      <c r="W134">
        <f t="shared" si="32"/>
        <v>-5.6026045829354887E-3</v>
      </c>
      <c r="Y134" s="55"/>
      <c r="AB134" t="s">
        <v>210</v>
      </c>
      <c r="AH134" s="96" t="s">
        <v>203</v>
      </c>
      <c r="AI134" s="96" t="s">
        <v>159</v>
      </c>
      <c r="AJ134" s="97" t="s">
        <v>31</v>
      </c>
      <c r="AK134" s="96" t="s">
        <v>204</v>
      </c>
    </row>
    <row r="135" spans="1:37" s="103" customFormat="1" x14ac:dyDescent="0.2">
      <c r="A135" s="103" t="s">
        <v>244</v>
      </c>
      <c r="B135" s="104" t="s">
        <v>83</v>
      </c>
      <c r="C135" s="105">
        <v>52047.117449999998</v>
      </c>
      <c r="D135" s="105" t="s">
        <v>203</v>
      </c>
      <c r="E135">
        <f t="shared" si="20"/>
        <v>60977.521193011424</v>
      </c>
      <c r="F135">
        <f t="shared" si="30"/>
        <v>60977.5</v>
      </c>
      <c r="G135">
        <f t="shared" si="28"/>
        <v>7.2547521849628538E-3</v>
      </c>
      <c r="H135"/>
      <c r="I135"/>
      <c r="J135"/>
      <c r="K135"/>
      <c r="L135">
        <f>G135</f>
        <v>7.2547521849628538E-3</v>
      </c>
      <c r="M135"/>
      <c r="N135"/>
      <c r="O135"/>
      <c r="P135" s="55">
        <f t="shared" si="22"/>
        <v>1.2407356768352362E-2</v>
      </c>
      <c r="Q135" s="2">
        <f t="shared" si="31"/>
        <v>37028.617449999998</v>
      </c>
      <c r="R135" s="121"/>
      <c r="S135" s="55">
        <f t="shared" si="29"/>
        <v>2.6549333992766569E-5</v>
      </c>
      <c r="T135">
        <v>1</v>
      </c>
      <c r="U135">
        <f t="shared" si="24"/>
        <v>2.6549333992766569E-5</v>
      </c>
      <c r="W135">
        <f t="shared" si="32"/>
        <v>-5.1526045833895084E-3</v>
      </c>
      <c r="Y135" s="55"/>
      <c r="AB135" s="103">
        <v>-9503</v>
      </c>
      <c r="AC135" s="103">
        <v>1.055E-2</v>
      </c>
      <c r="AD135" s="103">
        <v>2.0899999999999998E-3</v>
      </c>
    </row>
    <row r="136" spans="1:37" x14ac:dyDescent="0.2">
      <c r="A136" s="100" t="s">
        <v>209</v>
      </c>
      <c r="C136" s="98">
        <v>52047.117899999997</v>
      </c>
      <c r="D136" s="99">
        <v>2.0000000000000001E-4</v>
      </c>
      <c r="E136">
        <f t="shared" si="20"/>
        <v>60977.522507578055</v>
      </c>
      <c r="F136">
        <f t="shared" si="30"/>
        <v>60977.5</v>
      </c>
      <c r="G136">
        <f t="shared" si="28"/>
        <v>7.704752184508834E-3</v>
      </c>
      <c r="N136">
        <f>G136</f>
        <v>7.704752184508834E-3</v>
      </c>
      <c r="O136">
        <f ca="1">+C$11+C$12*F136</f>
        <v>5.4715569199179082E-3</v>
      </c>
      <c r="P136" s="55">
        <f t="shared" si="22"/>
        <v>1.2407356768352362E-2</v>
      </c>
      <c r="Q136" s="2">
        <f t="shared" si="31"/>
        <v>37028.617899999997</v>
      </c>
      <c r="S136" s="55">
        <f t="shared" si="29"/>
        <v>2.2114489871986161E-5</v>
      </c>
      <c r="T136">
        <v>1</v>
      </c>
      <c r="U136">
        <f t="shared" si="24"/>
        <v>2.2114489871986161E-5</v>
      </c>
      <c r="V136" s="103"/>
      <c r="W136">
        <f t="shared" si="32"/>
        <v>-4.7026045838435282E-3</v>
      </c>
      <c r="Y136" s="55"/>
      <c r="AB136" t="s">
        <v>210</v>
      </c>
      <c r="AH136" s="96" t="s">
        <v>203</v>
      </c>
      <c r="AI136" s="96" t="s">
        <v>159</v>
      </c>
      <c r="AJ136" s="97" t="s">
        <v>117</v>
      </c>
      <c r="AK136" s="96" t="s">
        <v>204</v>
      </c>
    </row>
    <row r="137" spans="1:37" x14ac:dyDescent="0.2">
      <c r="A137" s="13" t="s">
        <v>86</v>
      </c>
      <c r="B137" s="12" t="s">
        <v>84</v>
      </c>
      <c r="C137" s="13">
        <v>52051.398200000003</v>
      </c>
      <c r="D137" s="13">
        <v>6.9999999999999999E-4</v>
      </c>
      <c r="E137">
        <f t="shared" si="20"/>
        <v>60990.026373246023</v>
      </c>
      <c r="F137">
        <f t="shared" si="30"/>
        <v>60990</v>
      </c>
      <c r="G137">
        <f t="shared" si="28"/>
        <v>9.0280404474469833E-3</v>
      </c>
      <c r="L137">
        <f t="shared" ref="L137:L142" si="33">G137</f>
        <v>9.0280404474469833E-3</v>
      </c>
      <c r="P137" s="55">
        <f t="shared" si="22"/>
        <v>1.2385502932377834E-2</v>
      </c>
      <c r="Q137" s="2">
        <f t="shared" si="31"/>
        <v>37032.898200000003</v>
      </c>
      <c r="S137" s="55">
        <f t="shared" si="29"/>
        <v>1.1272554337718045E-5</v>
      </c>
      <c r="T137">
        <v>1</v>
      </c>
      <c r="U137">
        <f t="shared" si="24"/>
        <v>1.1272554337718045E-5</v>
      </c>
      <c r="V137" s="103"/>
      <c r="W137">
        <f t="shared" si="32"/>
        <v>-3.357462484930851E-3</v>
      </c>
      <c r="Y137" s="55"/>
    </row>
    <row r="138" spans="1:37" x14ac:dyDescent="0.2">
      <c r="A138" s="11" t="s">
        <v>85</v>
      </c>
      <c r="B138" s="12" t="s">
        <v>84</v>
      </c>
      <c r="C138" s="13">
        <v>52411.518700000001</v>
      </c>
      <c r="D138" s="13">
        <v>5.0000000000000001E-4</v>
      </c>
      <c r="E138">
        <f t="shared" si="20"/>
        <v>62042.031689760435</v>
      </c>
      <c r="F138">
        <f t="shared" si="30"/>
        <v>62042</v>
      </c>
      <c r="G138">
        <f t="shared" si="28"/>
        <v>1.0847979749087244E-2</v>
      </c>
      <c r="H138" s="10"/>
      <c r="I138" s="5"/>
      <c r="J138" s="5"/>
      <c r="L138">
        <f t="shared" si="33"/>
        <v>1.0847979749087244E-2</v>
      </c>
      <c r="P138" s="55">
        <f t="shared" si="22"/>
        <v>1.0363438390226798E-2</v>
      </c>
      <c r="Q138" s="2">
        <f t="shared" si="31"/>
        <v>37393.018700000001</v>
      </c>
      <c r="S138" s="55">
        <f t="shared" si="29"/>
        <v>2.3478032844632785E-7</v>
      </c>
      <c r="T138">
        <v>1</v>
      </c>
      <c r="U138">
        <f t="shared" si="24"/>
        <v>2.3478032844632785E-7</v>
      </c>
      <c r="V138" s="103"/>
      <c r="W138">
        <f t="shared" si="32"/>
        <v>4.8454135886044636E-4</v>
      </c>
      <c r="Y138" s="55"/>
    </row>
    <row r="139" spans="1:37" s="103" customFormat="1" x14ac:dyDescent="0.2">
      <c r="A139" s="103" t="s">
        <v>247</v>
      </c>
      <c r="B139" s="104" t="s">
        <v>83</v>
      </c>
      <c r="C139" s="105">
        <v>52435.646000000001</v>
      </c>
      <c r="D139" s="105" t="s">
        <v>216</v>
      </c>
      <c r="E139">
        <f t="shared" si="20"/>
        <v>62112.513786372925</v>
      </c>
      <c r="F139">
        <f t="shared" si="30"/>
        <v>62112.5</v>
      </c>
      <c r="G139">
        <f t="shared" si="28"/>
        <v>4.719325494079385E-3</v>
      </c>
      <c r="H139"/>
      <c r="I139"/>
      <c r="J139"/>
      <c r="K139"/>
      <c r="L139">
        <f t="shared" si="33"/>
        <v>4.719325494079385E-3</v>
      </c>
      <c r="M139"/>
      <c r="N139"/>
      <c r="O139"/>
      <c r="P139" s="55">
        <f t="shared" si="22"/>
        <v>1.0215008231692302E-2</v>
      </c>
      <c r="Q139" s="2">
        <f t="shared" si="31"/>
        <v>37417.146000000001</v>
      </c>
      <c r="R139" s="121"/>
      <c r="S139" s="55">
        <f t="shared" si="29"/>
        <v>3.0202528752496604E-5</v>
      </c>
      <c r="T139">
        <v>1</v>
      </c>
      <c r="U139">
        <f t="shared" si="24"/>
        <v>3.0202528752496604E-5</v>
      </c>
      <c r="W139">
        <f t="shared" si="32"/>
        <v>-5.4956827376129169E-3</v>
      </c>
      <c r="Y139" s="55"/>
      <c r="AB139" s="103">
        <v>-8368</v>
      </c>
      <c r="AC139" s="103">
        <v>8.5100000000000002E-3</v>
      </c>
      <c r="AD139" s="103">
        <v>1.1199999999999999E-3</v>
      </c>
    </row>
    <row r="140" spans="1:37" x14ac:dyDescent="0.2">
      <c r="A140" s="15" t="s">
        <v>90</v>
      </c>
      <c r="B140" s="14"/>
      <c r="C140" s="13">
        <v>52696.493300000002</v>
      </c>
      <c r="D140" s="13">
        <v>5.9999999999999995E-4</v>
      </c>
      <c r="E140">
        <f t="shared" si="20"/>
        <v>62874.516356063992</v>
      </c>
      <c r="F140">
        <f t="shared" si="30"/>
        <v>62874.5</v>
      </c>
      <c r="G140">
        <f t="shared" si="28"/>
        <v>5.5989773536566645E-3</v>
      </c>
      <c r="L140">
        <f t="shared" si="33"/>
        <v>5.5989773536566645E-3</v>
      </c>
      <c r="P140" s="55">
        <f t="shared" si="22"/>
        <v>8.5071224637283116E-3</v>
      </c>
      <c r="Q140" s="2">
        <f t="shared" si="31"/>
        <v>37677.993300000002</v>
      </c>
      <c r="S140" s="55">
        <f t="shared" si="29"/>
        <v>8.4573079812336324E-6</v>
      </c>
      <c r="T140">
        <v>1</v>
      </c>
      <c r="U140">
        <f t="shared" si="24"/>
        <v>8.4573079812336324E-6</v>
      </c>
      <c r="V140" s="103"/>
      <c r="W140">
        <f t="shared" si="32"/>
        <v>-2.9081451100716471E-3</v>
      </c>
      <c r="Y140" s="55"/>
    </row>
    <row r="141" spans="1:37" x14ac:dyDescent="0.2">
      <c r="A141" s="11" t="s">
        <v>85</v>
      </c>
      <c r="B141" s="12" t="s">
        <v>84</v>
      </c>
      <c r="C141" s="13">
        <v>52716.520799999998</v>
      </c>
      <c r="D141" s="13">
        <v>4.0000000000000002E-4</v>
      </c>
      <c r="E141">
        <f t="shared" si="20"/>
        <v>62933.021874290498</v>
      </c>
      <c r="F141">
        <f t="shared" si="30"/>
        <v>62933</v>
      </c>
      <c r="G141">
        <f t="shared" si="28"/>
        <v>7.4879663734463975E-3</v>
      </c>
      <c r="H141" s="10"/>
      <c r="I141" s="5"/>
      <c r="J141" s="5"/>
      <c r="L141">
        <f t="shared" si="33"/>
        <v>7.4879663734463975E-3</v>
      </c>
      <c r="P141" s="55">
        <f t="shared" si="22"/>
        <v>8.368168105506113E-3</v>
      </c>
      <c r="Q141" s="2">
        <f t="shared" si="31"/>
        <v>37698.020799999998</v>
      </c>
      <c r="S141" s="55">
        <f t="shared" si="29"/>
        <v>7.7475508912092328E-7</v>
      </c>
      <c r="T141">
        <v>1</v>
      </c>
      <c r="U141">
        <f t="shared" si="24"/>
        <v>7.7475508912092328E-7</v>
      </c>
      <c r="V141" s="103"/>
      <c r="W141">
        <f t="shared" si="32"/>
        <v>-8.8020173205971552E-4</v>
      </c>
      <c r="Y141" s="55"/>
    </row>
    <row r="142" spans="1:37" s="103" customFormat="1" x14ac:dyDescent="0.2">
      <c r="A142" s="103" t="s">
        <v>89</v>
      </c>
      <c r="B142" s="104" t="s">
        <v>84</v>
      </c>
      <c r="C142" s="105">
        <v>52716.862399999998</v>
      </c>
      <c r="D142" s="105" t="s">
        <v>203</v>
      </c>
      <c r="E142">
        <f t="shared" si="20"/>
        <v>62934.019776426372</v>
      </c>
      <c r="F142">
        <f t="shared" si="30"/>
        <v>62934</v>
      </c>
      <c r="G142">
        <f t="shared" si="28"/>
        <v>6.7698294296860695E-3</v>
      </c>
      <c r="H142"/>
      <c r="I142"/>
      <c r="J142"/>
      <c r="K142"/>
      <c r="L142">
        <f t="shared" si="33"/>
        <v>6.7698294296860695E-3</v>
      </c>
      <c r="M142"/>
      <c r="N142"/>
      <c r="O142"/>
      <c r="P142" s="55">
        <f t="shared" si="22"/>
        <v>8.3657831023867812E-3</v>
      </c>
      <c r="Q142" s="2">
        <f t="shared" si="31"/>
        <v>37698.362399999998</v>
      </c>
      <c r="R142" s="121"/>
      <c r="S142" s="55">
        <f t="shared" si="29"/>
        <v>2.5470681254068905E-6</v>
      </c>
      <c r="T142">
        <v>1</v>
      </c>
      <c r="U142">
        <f t="shared" si="24"/>
        <v>2.5470681254068905E-6</v>
      </c>
      <c r="W142">
        <f t="shared" si="32"/>
        <v>-1.5959536727007118E-3</v>
      </c>
      <c r="Y142" s="55"/>
      <c r="AB142" s="103">
        <v>-7546.5</v>
      </c>
      <c r="AC142" s="103">
        <v>1.0919999999999999E-2</v>
      </c>
      <c r="AD142" s="103">
        <v>4.4200000000000003E-3</v>
      </c>
    </row>
    <row r="143" spans="1:37" x14ac:dyDescent="0.2">
      <c r="A143" s="16" t="s">
        <v>89</v>
      </c>
      <c r="B143" s="12"/>
      <c r="C143" s="13">
        <v>52716.862407850582</v>
      </c>
      <c r="D143" s="13">
        <v>1E-4</v>
      </c>
      <c r="E143">
        <f t="shared" si="20"/>
        <v>62934.019799359958</v>
      </c>
      <c r="F143">
        <f t="shared" si="30"/>
        <v>62934</v>
      </c>
      <c r="G143">
        <f t="shared" si="28"/>
        <v>6.7776800133287907E-3</v>
      </c>
      <c r="M143">
        <f>G143</f>
        <v>6.7776800133287907E-3</v>
      </c>
      <c r="O143">
        <f ca="1">+C$11+C$12*F143</f>
        <v>1.4136315438074143E-3</v>
      </c>
      <c r="P143" s="55">
        <f t="shared" si="22"/>
        <v>8.3657831023867812E-3</v>
      </c>
      <c r="Q143" s="2">
        <f t="shared" si="31"/>
        <v>37698.362407850582</v>
      </c>
      <c r="S143" s="55">
        <f t="shared" si="29"/>
        <v>2.5220714214755319E-6</v>
      </c>
      <c r="T143">
        <v>1</v>
      </c>
      <c r="U143">
        <f t="shared" si="24"/>
        <v>2.5220714214755319E-6</v>
      </c>
      <c r="V143" s="103"/>
      <c r="W143">
        <f t="shared" si="32"/>
        <v>-1.5881030890579906E-3</v>
      </c>
      <c r="Y143" s="55"/>
    </row>
    <row r="144" spans="1:37" s="103" customFormat="1" x14ac:dyDescent="0.2">
      <c r="A144" s="103" t="s">
        <v>82</v>
      </c>
      <c r="B144" s="104" t="s">
        <v>83</v>
      </c>
      <c r="C144" s="105">
        <v>52794.396500000003</v>
      </c>
      <c r="D144" s="105" t="s">
        <v>203</v>
      </c>
      <c r="E144">
        <f t="shared" si="20"/>
        <v>63160.51697781081</v>
      </c>
      <c r="F144">
        <f t="shared" si="30"/>
        <v>63160.5</v>
      </c>
      <c r="G144">
        <f t="shared" si="28"/>
        <v>5.8118125671171583E-3</v>
      </c>
      <c r="H144"/>
      <c r="I144"/>
      <c r="J144"/>
      <c r="K144"/>
      <c r="L144">
        <f>G144</f>
        <v>5.8118125671171583E-3</v>
      </c>
      <c r="M144"/>
      <c r="N144"/>
      <c r="O144"/>
      <c r="P144" s="55">
        <f t="shared" si="22"/>
        <v>7.8171664681293551E-3</v>
      </c>
      <c r="Q144" s="2">
        <f t="shared" si="31"/>
        <v>37775.896500000003</v>
      </c>
      <c r="R144" s="121"/>
      <c r="S144" s="55">
        <f t="shared" si="29"/>
        <v>4.0214442683048355E-6</v>
      </c>
      <c r="T144">
        <v>1</v>
      </c>
      <c r="U144">
        <f t="shared" si="24"/>
        <v>4.0214442683048355E-6</v>
      </c>
      <c r="W144">
        <f t="shared" si="32"/>
        <v>-2.0053539010121968E-3</v>
      </c>
      <c r="Y144" s="55"/>
      <c r="AB144" s="103">
        <v>-7320</v>
      </c>
      <c r="AC144" s="103">
        <v>1.0059999999999999E-2</v>
      </c>
      <c r="AD144" s="103">
        <v>3.82E-3</v>
      </c>
    </row>
    <row r="145" spans="1:37" x14ac:dyDescent="0.2">
      <c r="A145" s="11" t="s">
        <v>82</v>
      </c>
      <c r="B145" s="12" t="s">
        <v>83</v>
      </c>
      <c r="C145" s="13">
        <v>52794.397299999997</v>
      </c>
      <c r="D145" s="13">
        <v>1.2999999999999999E-4</v>
      </c>
      <c r="E145">
        <f t="shared" si="20"/>
        <v>63160.519314818135</v>
      </c>
      <c r="F145">
        <f t="shared" si="30"/>
        <v>63160.5</v>
      </c>
      <c r="G145">
        <f t="shared" si="28"/>
        <v>6.6118125614593737E-3</v>
      </c>
      <c r="L145">
        <f>G145</f>
        <v>6.6118125614593737E-3</v>
      </c>
      <c r="O145">
        <f ca="1">+C$11+C$12*F145</f>
        <v>9.4385382968065201E-4</v>
      </c>
      <c r="P145" s="55">
        <f t="shared" si="22"/>
        <v>7.8171664681293551E-3</v>
      </c>
      <c r="Q145" s="2">
        <f t="shared" si="31"/>
        <v>37775.897299999997</v>
      </c>
      <c r="S145" s="55">
        <f t="shared" si="29"/>
        <v>1.4528780403245863E-6</v>
      </c>
      <c r="T145">
        <v>1</v>
      </c>
      <c r="U145">
        <f t="shared" si="24"/>
        <v>1.4528780403245863E-6</v>
      </c>
      <c r="V145" s="103"/>
      <c r="W145">
        <f t="shared" si="32"/>
        <v>-1.2053539066699814E-3</v>
      </c>
      <c r="Y145" s="55"/>
    </row>
    <row r="146" spans="1:37" s="103" customFormat="1" x14ac:dyDescent="0.2">
      <c r="A146" s="103" t="s">
        <v>82</v>
      </c>
      <c r="B146" s="104" t="s">
        <v>83</v>
      </c>
      <c r="C146" s="105">
        <v>52794.398200000003</v>
      </c>
      <c r="D146" s="105" t="s">
        <v>203</v>
      </c>
      <c r="E146">
        <f t="shared" si="20"/>
        <v>63160.521943951419</v>
      </c>
      <c r="F146">
        <f t="shared" si="30"/>
        <v>63160.5</v>
      </c>
      <c r="G146">
        <f t="shared" si="28"/>
        <v>7.5118125678272918E-3</v>
      </c>
      <c r="H146"/>
      <c r="I146"/>
      <c r="J146"/>
      <c r="K146"/>
      <c r="L146">
        <f>G146</f>
        <v>7.5118125678272918E-3</v>
      </c>
      <c r="M146"/>
      <c r="N146"/>
      <c r="O146"/>
      <c r="P146" s="55">
        <f t="shared" si="22"/>
        <v>7.8171664681293551E-3</v>
      </c>
      <c r="Q146" s="2">
        <f t="shared" si="31"/>
        <v>37775.898200000003</v>
      </c>
      <c r="R146" s="121"/>
      <c r="S146" s="55">
        <f t="shared" si="29"/>
        <v>9.3241004429682432E-8</v>
      </c>
      <c r="T146">
        <v>1</v>
      </c>
      <c r="U146">
        <f t="shared" si="24"/>
        <v>9.3241004429682432E-8</v>
      </c>
      <c r="W146">
        <f t="shared" si="32"/>
        <v>-3.0535390030206333E-4</v>
      </c>
      <c r="Y146" s="55"/>
      <c r="AB146" s="103">
        <v>-7320</v>
      </c>
      <c r="AC146" s="103">
        <v>1.176E-2</v>
      </c>
      <c r="AD146" s="103">
        <v>5.5199999999999997E-3</v>
      </c>
    </row>
    <row r="147" spans="1:37" x14ac:dyDescent="0.2">
      <c r="A147" s="17" t="s">
        <v>87</v>
      </c>
      <c r="B147" s="12" t="s">
        <v>88</v>
      </c>
      <c r="C147" s="13">
        <v>52839.413099999998</v>
      </c>
      <c r="D147" s="13">
        <v>5.9999999999999995E-4</v>
      </c>
      <c r="E147">
        <f t="shared" si="20"/>
        <v>63292.022133811086</v>
      </c>
      <c r="F147">
        <f t="shared" si="30"/>
        <v>63292</v>
      </c>
      <c r="G147">
        <f t="shared" si="28"/>
        <v>7.5768049791804515E-3</v>
      </c>
      <c r="L147">
        <f>G147</f>
        <v>7.5768049791804515E-3</v>
      </c>
      <c r="P147" s="55">
        <f t="shared" si="22"/>
        <v>7.4909673788438047E-3</v>
      </c>
      <c r="Q147" s="2">
        <f t="shared" si="31"/>
        <v>37820.913099999998</v>
      </c>
      <c r="S147" s="55">
        <f t="shared" si="29"/>
        <v>7.3680936315539032E-9</v>
      </c>
      <c r="T147">
        <v>1</v>
      </c>
      <c r="U147">
        <f t="shared" si="24"/>
        <v>7.3680936315539032E-9</v>
      </c>
      <c r="V147" s="103"/>
      <c r="W147">
        <f t="shared" si="32"/>
        <v>8.583760033664678E-5</v>
      </c>
      <c r="Y147" s="55"/>
    </row>
    <row r="148" spans="1:37" s="103" customFormat="1" x14ac:dyDescent="0.2">
      <c r="A148" s="103" t="s">
        <v>249</v>
      </c>
      <c r="B148" s="104" t="s">
        <v>83</v>
      </c>
      <c r="C148" s="105">
        <v>53030.251900000003</v>
      </c>
      <c r="D148" s="105" t="s">
        <v>203</v>
      </c>
      <c r="E148">
        <f t="shared" si="20"/>
        <v>63849.511730202401</v>
      </c>
      <c r="F148">
        <f t="shared" si="30"/>
        <v>63849.5</v>
      </c>
      <c r="G148">
        <f t="shared" si="28"/>
        <v>4.0154610323952511E-3</v>
      </c>
      <c r="H148"/>
      <c r="I148"/>
      <c r="J148"/>
      <c r="K148"/>
      <c r="L148">
        <f>G148</f>
        <v>4.0154610323952511E-3</v>
      </c>
      <c r="M148"/>
      <c r="N148"/>
      <c r="O148"/>
      <c r="P148" s="55">
        <f t="shared" si="22"/>
        <v>6.045314761706666E-3</v>
      </c>
      <c r="Q148" s="2">
        <f t="shared" si="31"/>
        <v>38011.751900000003</v>
      </c>
      <c r="R148" s="121"/>
      <c r="S148" s="55">
        <f t="shared" si="29"/>
        <v>4.1203061623994593E-6</v>
      </c>
      <c r="T148">
        <v>1</v>
      </c>
      <c r="U148">
        <f t="shared" si="24"/>
        <v>4.1203061623994593E-6</v>
      </c>
      <c r="W148">
        <f t="shared" si="32"/>
        <v>-2.0298537293114149E-3</v>
      </c>
      <c r="Y148" s="55"/>
      <c r="AB148" s="103">
        <v>-6631</v>
      </c>
      <c r="AC148" s="103">
        <v>8.5699999999999995E-3</v>
      </c>
      <c r="AD148" s="103">
        <v>3.1700000000000001E-3</v>
      </c>
    </row>
    <row r="149" spans="1:37" x14ac:dyDescent="0.2">
      <c r="A149" s="100" t="s">
        <v>209</v>
      </c>
      <c r="C149" s="98">
        <v>53076.295599999998</v>
      </c>
      <c r="D149" s="99">
        <v>6.9999999999999999E-4</v>
      </c>
      <c r="E149">
        <f t="shared" ref="E149:E212" si="34">+(C149-C$7)/C$8</f>
        <v>63984.017311506403</v>
      </c>
      <c r="F149">
        <f t="shared" si="30"/>
        <v>63984</v>
      </c>
      <c r="G149">
        <f t="shared" ref="G149:G165" si="35">+C149-(C$7+F149*C$8)</f>
        <v>5.9260426205582917E-3</v>
      </c>
      <c r="N149">
        <f>G149</f>
        <v>5.9260426205582917E-3</v>
      </c>
      <c r="P149" s="55">
        <f t="shared" ref="P149:P212" si="36">+D$11+D$12*F149+D$13*F149^2</f>
        <v>5.6813461786550112E-3</v>
      </c>
      <c r="Q149" s="2">
        <f t="shared" si="31"/>
        <v>38057.795599999998</v>
      </c>
      <c r="S149" s="55">
        <f t="shared" ref="S149:S165" si="37">+(P149-G149)^2</f>
        <v>5.9876348680125493E-8</v>
      </c>
      <c r="T149">
        <v>1</v>
      </c>
      <c r="U149">
        <f t="shared" ref="U149:U212" si="38">+T149*S149</f>
        <v>5.9876348680125493E-8</v>
      </c>
      <c r="V149" s="103"/>
      <c r="W149">
        <f t="shared" si="32"/>
        <v>2.4469644190328044E-4</v>
      </c>
      <c r="Y149" s="55"/>
      <c r="AB149" t="s">
        <v>210</v>
      </c>
      <c r="AH149" s="96" t="s">
        <v>203</v>
      </c>
      <c r="AI149" s="96" t="s">
        <v>205</v>
      </c>
      <c r="AJ149" s="97" t="s">
        <v>117</v>
      </c>
      <c r="AK149" s="96" t="s">
        <v>204</v>
      </c>
    </row>
    <row r="150" spans="1:37" x14ac:dyDescent="0.2">
      <c r="A150" s="100" t="s">
        <v>209</v>
      </c>
      <c r="C150" s="98">
        <v>53077.322</v>
      </c>
      <c r="D150" s="99">
        <v>1E-4</v>
      </c>
      <c r="E150">
        <f t="shared" si="34"/>
        <v>63987.015691928718</v>
      </c>
      <c r="F150">
        <f t="shared" si="30"/>
        <v>63987</v>
      </c>
      <c r="G150">
        <f t="shared" si="35"/>
        <v>5.3716318070655689E-3</v>
      </c>
      <c r="N150">
        <f>G150</f>
        <v>5.3716318070655689E-3</v>
      </c>
      <c r="P150" s="55">
        <f t="shared" si="36"/>
        <v>5.6731605687904141E-3</v>
      </c>
      <c r="Q150" s="2">
        <f t="shared" si="31"/>
        <v>38058.822</v>
      </c>
      <c r="S150" s="55">
        <f t="shared" si="37"/>
        <v>9.0919594147318477E-8</v>
      </c>
      <c r="T150">
        <v>1</v>
      </c>
      <c r="U150">
        <f t="shared" si="38"/>
        <v>9.0919594147318477E-8</v>
      </c>
      <c r="V150" s="103"/>
      <c r="W150">
        <f t="shared" si="32"/>
        <v>-3.0152876172484522E-4</v>
      </c>
      <c r="Y150" s="55"/>
      <c r="AB150" t="s">
        <v>210</v>
      </c>
      <c r="AH150" s="96" t="s">
        <v>203</v>
      </c>
      <c r="AI150" s="96" t="s">
        <v>205</v>
      </c>
      <c r="AJ150" s="97" t="s">
        <v>117</v>
      </c>
      <c r="AK150" s="96" t="s">
        <v>204</v>
      </c>
    </row>
    <row r="151" spans="1:37" x14ac:dyDescent="0.2">
      <c r="A151" s="15" t="s">
        <v>91</v>
      </c>
      <c r="B151" s="18"/>
      <c r="C151" s="13">
        <v>53110.355900000002</v>
      </c>
      <c r="D151" s="13">
        <v>2.0000000000000001E-4</v>
      </c>
      <c r="E151">
        <f t="shared" si="34"/>
        <v>64083.516275553389</v>
      </c>
      <c r="F151">
        <f t="shared" si="30"/>
        <v>64083.5</v>
      </c>
      <c r="G151">
        <f t="shared" si="35"/>
        <v>5.5714171103318222E-3</v>
      </c>
      <c r="L151">
        <f t="shared" ref="L151:L165" si="39">G151</f>
        <v>5.5714171103318222E-3</v>
      </c>
      <c r="P151" s="55">
        <f t="shared" si="36"/>
        <v>5.4082890458392319E-3</v>
      </c>
      <c r="Q151" s="2">
        <f t="shared" si="31"/>
        <v>38091.855900000002</v>
      </c>
      <c r="S151" s="55">
        <f t="shared" si="37"/>
        <v>2.6610765425098705E-8</v>
      </c>
      <c r="T151">
        <v>1</v>
      </c>
      <c r="U151">
        <f t="shared" si="38"/>
        <v>2.6610765425098705E-8</v>
      </c>
      <c r="V151" s="103"/>
      <c r="W151">
        <f t="shared" si="32"/>
        <v>1.6312806449259032E-4</v>
      </c>
      <c r="Y151" s="55"/>
    </row>
    <row r="152" spans="1:37" x14ac:dyDescent="0.2">
      <c r="A152" s="15" t="s">
        <v>91</v>
      </c>
      <c r="B152" s="18"/>
      <c r="C152" s="13">
        <v>53163.413699999997</v>
      </c>
      <c r="D152" s="13">
        <v>3.3E-3</v>
      </c>
      <c r="E152">
        <f t="shared" si="34"/>
        <v>64238.511860871506</v>
      </c>
      <c r="F152">
        <f t="shared" ref="F152:F183" si="40">ROUND(2*E152,0)/2</f>
        <v>64238.5</v>
      </c>
      <c r="G152">
        <f t="shared" si="35"/>
        <v>4.0601914370199665E-3</v>
      </c>
      <c r="L152">
        <f t="shared" si="39"/>
        <v>4.0601914370199665E-3</v>
      </c>
      <c r="P152" s="55">
        <f t="shared" si="36"/>
        <v>4.9764828180858256E-3</v>
      </c>
      <c r="Q152" s="2">
        <f t="shared" si="31"/>
        <v>38144.913699999997</v>
      </c>
      <c r="S152" s="55">
        <f t="shared" si="37"/>
        <v>8.3958989501557932E-7</v>
      </c>
      <c r="T152">
        <v>0.4</v>
      </c>
      <c r="U152">
        <f t="shared" si="38"/>
        <v>3.3583595800623175E-7</v>
      </c>
      <c r="V152" s="103"/>
      <c r="W152">
        <f t="shared" si="32"/>
        <v>-9.1629138106585906E-4</v>
      </c>
      <c r="Y152" s="55"/>
    </row>
    <row r="153" spans="1:37" s="103" customFormat="1" x14ac:dyDescent="0.2">
      <c r="A153" s="103" t="s">
        <v>251</v>
      </c>
      <c r="B153" s="104" t="s">
        <v>84</v>
      </c>
      <c r="C153" s="105">
        <v>53413.818500000001</v>
      </c>
      <c r="D153" s="105" t="s">
        <v>203</v>
      </c>
      <c r="E153">
        <f t="shared" si="34"/>
        <v>64970.009181575915</v>
      </c>
      <c r="F153">
        <f t="shared" si="40"/>
        <v>64970</v>
      </c>
      <c r="G153">
        <f t="shared" si="35"/>
        <v>3.1430199669557624E-3</v>
      </c>
      <c r="H153"/>
      <c r="I153"/>
      <c r="J153"/>
      <c r="K153"/>
      <c r="L153">
        <f t="shared" si="39"/>
        <v>3.1430199669557624E-3</v>
      </c>
      <c r="M153"/>
      <c r="N153"/>
      <c r="O153"/>
      <c r="P153" s="55">
        <f t="shared" si="36"/>
        <v>2.8327553984586196E-3</v>
      </c>
      <c r="Q153" s="2">
        <f t="shared" ref="Q153:Q184" si="41">+C153-15018.5</f>
        <v>38395.318500000001</v>
      </c>
      <c r="R153" s="121"/>
      <c r="S153" s="55">
        <f t="shared" si="37"/>
        <v>9.6264102464718215E-8</v>
      </c>
      <c r="T153">
        <v>1</v>
      </c>
      <c r="U153">
        <f t="shared" si="38"/>
        <v>9.6264102464718215E-8</v>
      </c>
      <c r="W153">
        <f t="shared" ref="W153:W165" si="42">+G153-P153</f>
        <v>3.1026456849714279E-4</v>
      </c>
      <c r="Y153" s="55"/>
      <c r="AB153" s="103">
        <v>-5510.5</v>
      </c>
      <c r="AC153" s="103">
        <v>8.1899999999999994E-3</v>
      </c>
      <c r="AD153" s="103">
        <v>4.28E-3</v>
      </c>
    </row>
    <row r="154" spans="1:37" s="103" customFormat="1" x14ac:dyDescent="0.2">
      <c r="A154" s="103" t="s">
        <v>251</v>
      </c>
      <c r="B154" s="104" t="s">
        <v>83</v>
      </c>
      <c r="C154" s="105">
        <v>53420.835599999999</v>
      </c>
      <c r="D154" s="105" t="s">
        <v>203</v>
      </c>
      <c r="E154">
        <f t="shared" si="34"/>
        <v>64990.507949367558</v>
      </c>
      <c r="F154">
        <f t="shared" si="40"/>
        <v>64990.5</v>
      </c>
      <c r="G154">
        <f t="shared" si="35"/>
        <v>2.7212126951781102E-3</v>
      </c>
      <c r="H154"/>
      <c r="I154"/>
      <c r="J154"/>
      <c r="K154"/>
      <c r="L154">
        <f t="shared" si="39"/>
        <v>2.7212126951781102E-3</v>
      </c>
      <c r="M154"/>
      <c r="N154"/>
      <c r="O154"/>
      <c r="P154" s="55">
        <f t="shared" si="36"/>
        <v>2.7701612114041652E-3</v>
      </c>
      <c r="Q154" s="2">
        <f t="shared" si="41"/>
        <v>38402.335599999999</v>
      </c>
      <c r="R154" s="121"/>
      <c r="S154" s="55">
        <f t="shared" si="37"/>
        <v>2.3959572407323702E-9</v>
      </c>
      <c r="T154">
        <v>1</v>
      </c>
      <c r="U154">
        <f t="shared" si="38"/>
        <v>2.3959572407323702E-9</v>
      </c>
      <c r="W154">
        <f t="shared" si="42"/>
        <v>-4.8948516226055006E-5</v>
      </c>
      <c r="Y154" s="55"/>
      <c r="AB154" s="103">
        <v>-5490</v>
      </c>
      <c r="AC154" s="103">
        <v>7.77E-3</v>
      </c>
      <c r="AD154" s="103">
        <v>3.8899999999999998E-3</v>
      </c>
    </row>
    <row r="155" spans="1:37" x14ac:dyDescent="0.2">
      <c r="A155" s="15" t="s">
        <v>91</v>
      </c>
      <c r="B155" s="18"/>
      <c r="C155" s="13">
        <v>53460.543299999998</v>
      </c>
      <c r="D155" s="13">
        <v>2.2000000000000001E-3</v>
      </c>
      <c r="E155">
        <f t="shared" si="34"/>
        <v>65106.50443250739</v>
      </c>
      <c r="F155">
        <f t="shared" si="40"/>
        <v>65106.5</v>
      </c>
      <c r="G155">
        <f t="shared" si="35"/>
        <v>1.5173276697169058E-3</v>
      </c>
      <c r="L155">
        <f t="shared" si="39"/>
        <v>1.5173276697169058E-3</v>
      </c>
      <c r="P155" s="55">
        <f t="shared" si="36"/>
        <v>2.4133843957342416E-3</v>
      </c>
      <c r="Q155" s="2">
        <f t="shared" si="41"/>
        <v>38442.043299999998</v>
      </c>
      <c r="S155" s="55">
        <f t="shared" si="37"/>
        <v>8.0291765624090672E-7</v>
      </c>
      <c r="T155">
        <v>0.5</v>
      </c>
      <c r="U155">
        <f t="shared" si="38"/>
        <v>4.0145882812045336E-7</v>
      </c>
      <c r="V155" s="103"/>
      <c r="W155">
        <f t="shared" si="42"/>
        <v>-8.9605672601733577E-4</v>
      </c>
      <c r="Y155" s="55"/>
    </row>
    <row r="156" spans="1:37" x14ac:dyDescent="0.2">
      <c r="A156" s="17" t="s">
        <v>94</v>
      </c>
      <c r="B156" s="12" t="s">
        <v>84</v>
      </c>
      <c r="C156" s="13">
        <v>53502.478199999998</v>
      </c>
      <c r="D156" s="13">
        <v>8.0000000000000004E-4</v>
      </c>
      <c r="E156">
        <f t="shared" si="34"/>
        <v>65229.007144092822</v>
      </c>
      <c r="F156">
        <f t="shared" si="40"/>
        <v>65229</v>
      </c>
      <c r="G156">
        <f t="shared" si="35"/>
        <v>2.4455525417579338E-3</v>
      </c>
      <c r="L156">
        <f t="shared" si="39"/>
        <v>2.4455525417579338E-3</v>
      </c>
      <c r="P156" s="55">
        <f t="shared" si="36"/>
        <v>2.0318454522190166E-3</v>
      </c>
      <c r="Q156" s="2">
        <f t="shared" si="41"/>
        <v>38483.978199999998</v>
      </c>
      <c r="S156" s="55">
        <f t="shared" si="37"/>
        <v>1.7115355593476166E-7</v>
      </c>
      <c r="T156">
        <v>1</v>
      </c>
      <c r="U156">
        <f t="shared" si="38"/>
        <v>1.7115355593476166E-7</v>
      </c>
      <c r="V156" s="103"/>
      <c r="W156">
        <f t="shared" si="42"/>
        <v>4.1370708953891722E-4</v>
      </c>
      <c r="Y156" s="55"/>
    </row>
    <row r="157" spans="1:37" s="103" customFormat="1" x14ac:dyDescent="0.2">
      <c r="A157" s="103" t="s">
        <v>252</v>
      </c>
      <c r="B157" s="104" t="s">
        <v>84</v>
      </c>
      <c r="C157" s="105">
        <v>53517.1996</v>
      </c>
      <c r="D157" s="105" t="s">
        <v>203</v>
      </c>
      <c r="E157">
        <f t="shared" si="34"/>
        <v>65272.012168984598</v>
      </c>
      <c r="F157">
        <f t="shared" si="40"/>
        <v>65272</v>
      </c>
      <c r="G157">
        <f t="shared" si="35"/>
        <v>4.1656641333247535E-3</v>
      </c>
      <c r="H157"/>
      <c r="I157"/>
      <c r="J157"/>
      <c r="K157"/>
      <c r="L157">
        <f t="shared" si="39"/>
        <v>4.1656641333247535E-3</v>
      </c>
      <c r="M157"/>
      <c r="N157"/>
      <c r="O157"/>
      <c r="P157" s="55">
        <f t="shared" si="36"/>
        <v>1.8967555401824265E-3</v>
      </c>
      <c r="Q157" s="2">
        <f t="shared" si="41"/>
        <v>38498.6996</v>
      </c>
      <c r="R157" s="121"/>
      <c r="S157" s="55">
        <f t="shared" si="37"/>
        <v>5.1479462040350932E-6</v>
      </c>
      <c r="T157">
        <v>1</v>
      </c>
      <c r="U157">
        <f t="shared" si="38"/>
        <v>5.1479462040350932E-6</v>
      </c>
      <c r="W157">
        <f t="shared" si="42"/>
        <v>2.268908593142327E-3</v>
      </c>
      <c r="Y157" s="55"/>
      <c r="AB157" s="103">
        <v>-5208.5</v>
      </c>
      <c r="AC157" s="103">
        <v>9.3399999999999993E-3</v>
      </c>
      <c r="AD157" s="103">
        <v>5.8599999999999998E-3</v>
      </c>
    </row>
    <row r="158" spans="1:37" s="103" customFormat="1" x14ac:dyDescent="0.2">
      <c r="A158" s="103" t="s">
        <v>252</v>
      </c>
      <c r="B158" s="104" t="s">
        <v>83</v>
      </c>
      <c r="C158" s="105">
        <v>53522.161899999999</v>
      </c>
      <c r="D158" s="105" t="s">
        <v>203</v>
      </c>
      <c r="E158">
        <f t="shared" si="34"/>
        <v>65286.50833341328</v>
      </c>
      <c r="F158">
        <f t="shared" si="40"/>
        <v>65286.5</v>
      </c>
      <c r="G158">
        <f t="shared" si="35"/>
        <v>2.8526785099529661E-3</v>
      </c>
      <c r="H158"/>
      <c r="I158"/>
      <c r="J158"/>
      <c r="K158"/>
      <c r="L158">
        <f t="shared" si="39"/>
        <v>2.8526785099529661E-3</v>
      </c>
      <c r="M158"/>
      <c r="N158"/>
      <c r="O158"/>
      <c r="P158" s="55">
        <f t="shared" si="36"/>
        <v>1.8510658335120223E-3</v>
      </c>
      <c r="Q158" s="2">
        <f t="shared" si="41"/>
        <v>38503.661899999999</v>
      </c>
      <c r="R158" s="121"/>
      <c r="S158" s="55">
        <f t="shared" si="37"/>
        <v>1.003227953607191E-6</v>
      </c>
      <c r="T158">
        <v>1</v>
      </c>
      <c r="U158">
        <f t="shared" si="38"/>
        <v>1.003227953607191E-6</v>
      </c>
      <c r="W158">
        <f t="shared" si="42"/>
        <v>1.0016126764409439E-3</v>
      </c>
      <c r="Y158" s="55"/>
      <c r="AB158" s="103">
        <v>-5194</v>
      </c>
      <c r="AC158" s="103">
        <v>8.0300000000000007E-3</v>
      </c>
      <c r="AD158" s="103">
        <v>4.5799999999999999E-3</v>
      </c>
    </row>
    <row r="159" spans="1:37" s="103" customFormat="1" x14ac:dyDescent="0.2">
      <c r="A159" s="103" t="s">
        <v>252</v>
      </c>
      <c r="B159" s="104" t="s">
        <v>83</v>
      </c>
      <c r="C159" s="105">
        <v>53527.981099999997</v>
      </c>
      <c r="D159" s="105" t="s">
        <v>203</v>
      </c>
      <c r="E159">
        <f t="shared" si="34"/>
        <v>65303.507724833253</v>
      </c>
      <c r="F159">
        <f t="shared" si="40"/>
        <v>65303.5</v>
      </c>
      <c r="G159">
        <f t="shared" si="35"/>
        <v>2.6443505266797729E-3</v>
      </c>
      <c r="H159"/>
      <c r="I159"/>
      <c r="J159"/>
      <c r="K159"/>
      <c r="L159">
        <f t="shared" si="39"/>
        <v>2.6443505266797729E-3</v>
      </c>
      <c r="M159"/>
      <c r="N159"/>
      <c r="O159"/>
      <c r="P159" s="55">
        <f t="shared" si="36"/>
        <v>1.7974111567077289E-3</v>
      </c>
      <c r="Q159" s="2">
        <f t="shared" si="41"/>
        <v>38509.481099999997</v>
      </c>
      <c r="R159" s="121"/>
      <c r="S159" s="55">
        <f t="shared" si="37"/>
        <v>7.1730629640864286E-7</v>
      </c>
      <c r="T159">
        <v>1</v>
      </c>
      <c r="U159">
        <f t="shared" si="38"/>
        <v>7.1730629640864286E-7</v>
      </c>
      <c r="W159">
        <f t="shared" si="42"/>
        <v>8.46939369972044E-4</v>
      </c>
      <c r="Y159" s="55"/>
      <c r="AB159" s="103">
        <v>-5177</v>
      </c>
      <c r="AC159" s="103">
        <v>7.8300000000000002E-3</v>
      </c>
      <c r="AD159" s="103">
        <v>4.4000000000000003E-3</v>
      </c>
    </row>
    <row r="160" spans="1:37" s="103" customFormat="1" x14ac:dyDescent="0.2">
      <c r="A160" s="103" t="s">
        <v>252</v>
      </c>
      <c r="B160" s="104" t="s">
        <v>83</v>
      </c>
      <c r="C160" s="105">
        <v>53553.996800000001</v>
      </c>
      <c r="D160" s="105" t="s">
        <v>203</v>
      </c>
      <c r="E160">
        <f t="shared" si="34"/>
        <v>65379.506327281182</v>
      </c>
      <c r="F160">
        <f t="shared" si="40"/>
        <v>65379.5</v>
      </c>
      <c r="G160">
        <f t="shared" si="35"/>
        <v>2.1659431004081853E-3</v>
      </c>
      <c r="H160"/>
      <c r="I160"/>
      <c r="J160"/>
      <c r="K160"/>
      <c r="L160">
        <f t="shared" si="39"/>
        <v>2.1659431004081853E-3</v>
      </c>
      <c r="M160"/>
      <c r="N160"/>
      <c r="O160"/>
      <c r="P160" s="55">
        <f t="shared" si="36"/>
        <v>1.5563891523679985E-3</v>
      </c>
      <c r="Q160" s="2">
        <f t="shared" si="41"/>
        <v>38535.496800000001</v>
      </c>
      <c r="R160" s="121"/>
      <c r="S160" s="55">
        <f t="shared" si="37"/>
        <v>3.7155601557137875E-7</v>
      </c>
      <c r="T160">
        <v>1</v>
      </c>
      <c r="U160">
        <f t="shared" si="38"/>
        <v>3.7155601557137875E-7</v>
      </c>
      <c r="W160">
        <f t="shared" si="42"/>
        <v>6.0955394804018681E-4</v>
      </c>
      <c r="Y160" s="55"/>
      <c r="AB160" s="103">
        <v>-5101</v>
      </c>
      <c r="AC160" s="103">
        <v>7.3899999999999999E-3</v>
      </c>
      <c r="AD160" s="103">
        <v>4.0699999999999998E-3</v>
      </c>
    </row>
    <row r="161" spans="1:37" s="103" customFormat="1" x14ac:dyDescent="0.2">
      <c r="A161" s="103" t="s">
        <v>251</v>
      </c>
      <c r="B161" s="104" t="s">
        <v>83</v>
      </c>
      <c r="C161" s="105">
        <v>53875.773300000001</v>
      </c>
      <c r="D161" s="105" t="s">
        <v>203</v>
      </c>
      <c r="E161">
        <f t="shared" si="34"/>
        <v>66319.49888179946</v>
      </c>
      <c r="F161">
        <f t="shared" si="40"/>
        <v>66319.5</v>
      </c>
      <c r="G161">
        <f t="shared" si="35"/>
        <v>-3.8278032297967002E-4</v>
      </c>
      <c r="H161"/>
      <c r="I161"/>
      <c r="J161"/>
      <c r="K161"/>
      <c r="L161">
        <f t="shared" si="39"/>
        <v>-3.8278032297967002E-4</v>
      </c>
      <c r="M161"/>
      <c r="N161"/>
      <c r="O161"/>
      <c r="P161" s="55">
        <f t="shared" si="36"/>
        <v>-1.5806079536080375E-3</v>
      </c>
      <c r="Q161" s="2">
        <f t="shared" si="41"/>
        <v>38857.273300000001</v>
      </c>
      <c r="R161" s="121"/>
      <c r="S161" s="55">
        <f t="shared" si="37"/>
        <v>1.4347910326967688E-6</v>
      </c>
      <c r="T161">
        <v>1</v>
      </c>
      <c r="U161">
        <f t="shared" si="38"/>
        <v>1.4347910326967688E-6</v>
      </c>
      <c r="W161">
        <f t="shared" si="42"/>
        <v>1.1978276306283675E-3</v>
      </c>
      <c r="Y161" s="55"/>
      <c r="AB161" s="103">
        <v>-4161</v>
      </c>
      <c r="AC161" s="103">
        <v>5.2500000000000003E-3</v>
      </c>
      <c r="AD161" s="103">
        <v>3.3700000000000002E-3</v>
      </c>
    </row>
    <row r="162" spans="1:37" s="103" customFormat="1" x14ac:dyDescent="0.2">
      <c r="A162" s="103" t="s">
        <v>253</v>
      </c>
      <c r="B162" s="104" t="s">
        <v>83</v>
      </c>
      <c r="C162" s="105">
        <v>54097.249799999998</v>
      </c>
      <c r="D162" s="105" t="s">
        <v>203</v>
      </c>
      <c r="E162">
        <f t="shared" si="34"/>
        <v>66966.489140568417</v>
      </c>
      <c r="F162">
        <f t="shared" si="40"/>
        <v>66966.5</v>
      </c>
      <c r="G162">
        <f t="shared" si="35"/>
        <v>-3.7173803939367644E-3</v>
      </c>
      <c r="H162"/>
      <c r="I162"/>
      <c r="J162"/>
      <c r="K162"/>
      <c r="L162">
        <f t="shared" si="39"/>
        <v>-3.7173803939367644E-3</v>
      </c>
      <c r="M162"/>
      <c r="N162"/>
      <c r="O162">
        <f t="shared" ref="O162:O193" ca="1" si="43">+C$11+C$12*F162</f>
        <v>-6.9500710266835186E-3</v>
      </c>
      <c r="P162" s="55">
        <f t="shared" si="36"/>
        <v>-3.9074467774874444E-3</v>
      </c>
      <c r="Q162" s="2">
        <f t="shared" si="41"/>
        <v>39078.749799999998</v>
      </c>
      <c r="R162" s="121"/>
      <c r="S162" s="55">
        <f t="shared" si="37"/>
        <v>3.6125230156034184E-8</v>
      </c>
      <c r="T162">
        <v>1</v>
      </c>
      <c r="U162">
        <f t="shared" si="38"/>
        <v>3.6125230156034184E-8</v>
      </c>
      <c r="W162">
        <f t="shared" si="42"/>
        <v>1.9006638355067995E-4</v>
      </c>
      <c r="Y162" s="55"/>
      <c r="AB162" s="103">
        <v>-3514</v>
      </c>
      <c r="AC162" s="103">
        <v>2.2000000000000001E-3</v>
      </c>
      <c r="AD162" s="103">
        <v>1.3799999999999999E-3</v>
      </c>
    </row>
    <row r="163" spans="1:37" x14ac:dyDescent="0.2">
      <c r="A163" s="29" t="s">
        <v>100</v>
      </c>
      <c r="B163" s="30" t="s">
        <v>84</v>
      </c>
      <c r="C163" s="31">
        <v>54201.485500000003</v>
      </c>
      <c r="D163" s="31">
        <v>2.0000000000000001E-4</v>
      </c>
      <c r="E163">
        <f t="shared" si="34"/>
        <v>67270.988636072289</v>
      </c>
      <c r="F163">
        <f t="shared" si="40"/>
        <v>67271</v>
      </c>
      <c r="G163">
        <f t="shared" si="35"/>
        <v>-3.8900785584701225E-3</v>
      </c>
      <c r="L163">
        <f t="shared" si="39"/>
        <v>-3.8900785584701225E-3</v>
      </c>
      <c r="O163">
        <f t="shared" ca="1" si="43"/>
        <v>-7.5816264966685198E-3</v>
      </c>
      <c r="P163" s="55">
        <f t="shared" si="36"/>
        <v>-5.0498418795767996E-3</v>
      </c>
      <c r="Q163" s="2">
        <f t="shared" si="41"/>
        <v>39182.985500000003</v>
      </c>
      <c r="S163" s="55">
        <f t="shared" si="37"/>
        <v>1.3450509609843895E-6</v>
      </c>
      <c r="T163">
        <v>1</v>
      </c>
      <c r="U163">
        <f t="shared" si="38"/>
        <v>1.3450509609843895E-6</v>
      </c>
      <c r="V163" s="103"/>
      <c r="W163">
        <f t="shared" si="42"/>
        <v>1.1597633211066771E-3</v>
      </c>
      <c r="Y163" s="55"/>
    </row>
    <row r="164" spans="1:37" s="103" customFormat="1" x14ac:dyDescent="0.2">
      <c r="A164" s="103" t="s">
        <v>251</v>
      </c>
      <c r="B164" s="104" t="s">
        <v>84</v>
      </c>
      <c r="C164" s="105">
        <v>54209.701099999998</v>
      </c>
      <c r="D164" s="105" t="s">
        <v>203</v>
      </c>
      <c r="E164">
        <f t="shared" si="34"/>
        <v>67294.988532991105</v>
      </c>
      <c r="F164">
        <f t="shared" si="40"/>
        <v>67295</v>
      </c>
      <c r="G164">
        <f t="shared" si="35"/>
        <v>-3.9253651193575934E-3</v>
      </c>
      <c r="H164"/>
      <c r="I164"/>
      <c r="J164"/>
      <c r="K164"/>
      <c r="L164">
        <f t="shared" si="39"/>
        <v>-3.9253651193575934E-3</v>
      </c>
      <c r="M164"/>
      <c r="N164"/>
      <c r="O164">
        <f t="shared" ca="1" si="43"/>
        <v>-7.6314042677018135E-3</v>
      </c>
      <c r="P164" s="55">
        <f t="shared" si="36"/>
        <v>-5.1411701438198731E-3</v>
      </c>
      <c r="Q164" s="2">
        <f t="shared" si="41"/>
        <v>39191.201099999998</v>
      </c>
      <c r="R164" s="121"/>
      <c r="S164" s="55">
        <f t="shared" si="37"/>
        <v>1.4781818575077247E-6</v>
      </c>
      <c r="T164">
        <v>1</v>
      </c>
      <c r="U164">
        <f t="shared" si="38"/>
        <v>1.4781818575077247E-6</v>
      </c>
      <c r="W164">
        <f t="shared" si="42"/>
        <v>1.2158050244622798E-3</v>
      </c>
      <c r="Y164" s="55"/>
      <c r="AB164" s="103">
        <v>-3185.5</v>
      </c>
      <c r="AC164" s="103">
        <v>2.1299999999999999E-3</v>
      </c>
      <c r="AD164" s="103">
        <v>1.8699999999999999E-3</v>
      </c>
    </row>
    <row r="165" spans="1:37" s="103" customFormat="1" x14ac:dyDescent="0.2">
      <c r="A165" s="103" t="s">
        <v>251</v>
      </c>
      <c r="B165" s="104" t="s">
        <v>83</v>
      </c>
      <c r="C165" s="105">
        <v>54245.814599999998</v>
      </c>
      <c r="D165" s="105" t="s">
        <v>203</v>
      </c>
      <c r="E165">
        <f t="shared" si="34"/>
        <v>67400.485426386353</v>
      </c>
      <c r="F165">
        <f t="shared" si="40"/>
        <v>67400.5</v>
      </c>
      <c r="G165">
        <f t="shared" si="35"/>
        <v>-4.988812273950316E-3</v>
      </c>
      <c r="H165"/>
      <c r="I165"/>
      <c r="J165"/>
      <c r="K165"/>
      <c r="L165">
        <f t="shared" si="39"/>
        <v>-4.988812273950316E-3</v>
      </c>
      <c r="M165"/>
      <c r="N165"/>
      <c r="O165">
        <f t="shared" ca="1" si="43"/>
        <v>-7.8502190528690341E-3</v>
      </c>
      <c r="P165" s="55">
        <f t="shared" si="36"/>
        <v>-5.5448646947691138E-3</v>
      </c>
      <c r="Q165" s="2">
        <f t="shared" si="41"/>
        <v>39227.314599999998</v>
      </c>
      <c r="R165" s="121"/>
      <c r="S165" s="55">
        <f t="shared" si="37"/>
        <v>3.0919429469844541E-7</v>
      </c>
      <c r="T165">
        <v>1</v>
      </c>
      <c r="U165">
        <f t="shared" si="38"/>
        <v>3.0919429469844541E-7</v>
      </c>
      <c r="W165">
        <f t="shared" si="42"/>
        <v>5.560524208187978E-4</v>
      </c>
      <c r="Y165" s="55"/>
      <c r="AB165" s="103">
        <v>-3080</v>
      </c>
      <c r="AC165" s="103">
        <v>1.1199999999999999E-3</v>
      </c>
      <c r="AD165" s="103">
        <v>1.0499999999999999E-3</v>
      </c>
    </row>
    <row r="166" spans="1:37" x14ac:dyDescent="0.2">
      <c r="A166" s="93" t="s">
        <v>211</v>
      </c>
      <c r="B166" s="101" t="s">
        <v>83</v>
      </c>
      <c r="C166" s="94">
        <v>54554.671999999999</v>
      </c>
      <c r="D166" s="94">
        <v>4.0000000000000002E-4</v>
      </c>
      <c r="E166">
        <f t="shared" si="34"/>
        <v>68302.737941432904</v>
      </c>
      <c r="F166">
        <f t="shared" si="40"/>
        <v>68302.5</v>
      </c>
      <c r="O166">
        <f t="shared" ca="1" si="43"/>
        <v>-9.7210336142039E-3</v>
      </c>
      <c r="P166" s="55">
        <f t="shared" si="36"/>
        <v>-9.1447373020687728E-3</v>
      </c>
      <c r="Q166" s="2">
        <f t="shared" si="41"/>
        <v>39536.171999999999</v>
      </c>
      <c r="R166" s="121">
        <f>+C166-(C$7+F166*C$8)</f>
        <v>8.145166801114101E-2</v>
      </c>
      <c r="S166" s="55">
        <f>+(P166-R166)^2</f>
        <v>8.2077086556753848E-3</v>
      </c>
      <c r="U166">
        <f t="shared" si="38"/>
        <v>0</v>
      </c>
      <c r="V166" s="103"/>
      <c r="AH166" s="96"/>
      <c r="AI166" s="96"/>
      <c r="AJ166" s="97"/>
      <c r="AK166" s="96"/>
    </row>
    <row r="167" spans="1:37" s="103" customFormat="1" x14ac:dyDescent="0.2">
      <c r="A167" s="103" t="s">
        <v>254</v>
      </c>
      <c r="B167" s="104" t="s">
        <v>84</v>
      </c>
      <c r="C167" s="105">
        <v>54555.438300000002</v>
      </c>
      <c r="D167" s="105" t="s">
        <v>203</v>
      </c>
      <c r="E167">
        <f t="shared" si="34"/>
        <v>68304.976502342513</v>
      </c>
      <c r="F167">
        <f t="shared" si="40"/>
        <v>68305</v>
      </c>
      <c r="G167">
        <f>+C167-(C$7+F167*C$8)</f>
        <v>-8.0436743373866193E-3</v>
      </c>
      <c r="H167"/>
      <c r="I167"/>
      <c r="J167"/>
      <c r="K167"/>
      <c r="L167">
        <f>G167</f>
        <v>-8.0436743373866193E-3</v>
      </c>
      <c r="M167"/>
      <c r="N167"/>
      <c r="O167">
        <f t="shared" ca="1" si="43"/>
        <v>-9.7262187986865423E-3</v>
      </c>
      <c r="P167" s="55">
        <f t="shared" si="36"/>
        <v>-9.1550839847487353E-3</v>
      </c>
      <c r="Q167" s="2">
        <f t="shared" si="41"/>
        <v>39536.938300000002</v>
      </c>
      <c r="R167" s="121"/>
      <c r="S167" s="55">
        <f>+(P167-G167)^2</f>
        <v>1.235231404249583E-6</v>
      </c>
      <c r="T167">
        <v>1</v>
      </c>
      <c r="U167">
        <f t="shared" si="38"/>
        <v>1.235231404249583E-6</v>
      </c>
      <c r="W167">
        <f>+G167-P167</f>
        <v>1.111409647362116E-3</v>
      </c>
      <c r="Y167" s="55"/>
      <c r="AB167" s="103">
        <v>-2175.5</v>
      </c>
      <c r="AC167" s="103">
        <v>-1.5399999999999999E-3</v>
      </c>
      <c r="AD167" s="103">
        <v>2.0000000000000002E-5</v>
      </c>
    </row>
    <row r="168" spans="1:37" x14ac:dyDescent="0.2">
      <c r="A168" s="37" t="s">
        <v>102</v>
      </c>
      <c r="B168" s="38" t="s">
        <v>84</v>
      </c>
      <c r="C168" s="37">
        <v>54557.492180000001</v>
      </c>
      <c r="D168" s="37">
        <v>4.0000000000000002E-4</v>
      </c>
      <c r="E168">
        <f t="shared" si="34"/>
        <v>68310.976418147038</v>
      </c>
      <c r="F168">
        <f t="shared" si="40"/>
        <v>68311</v>
      </c>
      <c r="G168">
        <f>+C168-(C$7+F168*C$8)</f>
        <v>-8.0724959698272869E-3</v>
      </c>
      <c r="N168">
        <f>G168</f>
        <v>-8.0724959698272869E-3</v>
      </c>
      <c r="O168">
        <f t="shared" ca="1" si="43"/>
        <v>-9.7386632414448449E-3</v>
      </c>
      <c r="P168" s="55">
        <f t="shared" si="36"/>
        <v>-9.1799243502755923E-3</v>
      </c>
      <c r="Q168" s="2">
        <f t="shared" si="41"/>
        <v>39538.992180000001</v>
      </c>
      <c r="S168" s="55">
        <f>+(P168-G168)^2</f>
        <v>1.2263976178223565E-6</v>
      </c>
      <c r="T168">
        <v>1</v>
      </c>
      <c r="U168">
        <f t="shared" si="38"/>
        <v>1.2263976178223565E-6</v>
      </c>
      <c r="V168" s="103"/>
      <c r="W168">
        <f>+G168-P168</f>
        <v>1.1074283804483054E-3</v>
      </c>
      <c r="Y168" s="55"/>
    </row>
    <row r="169" spans="1:37" s="103" customFormat="1" x14ac:dyDescent="0.2">
      <c r="A169" s="103" t="s">
        <v>255</v>
      </c>
      <c r="B169" s="104" t="s">
        <v>84</v>
      </c>
      <c r="C169" s="105">
        <v>54557.492200000001</v>
      </c>
      <c r="D169" s="105" t="s">
        <v>203</v>
      </c>
      <c r="E169">
        <f t="shared" si="34"/>
        <v>68310.976476572221</v>
      </c>
      <c r="F169">
        <f t="shared" si="40"/>
        <v>68311</v>
      </c>
      <c r="G169">
        <f>+C169-(C$7+F169*C$8)</f>
        <v>-8.0524959703325294E-3</v>
      </c>
      <c r="H169"/>
      <c r="I169"/>
      <c r="J169"/>
      <c r="K169"/>
      <c r="L169">
        <f>G169</f>
        <v>-8.0524959703325294E-3</v>
      </c>
      <c r="M169"/>
      <c r="N169"/>
      <c r="O169">
        <f t="shared" ca="1" si="43"/>
        <v>-9.7386632414448449E-3</v>
      </c>
      <c r="P169" s="55">
        <f t="shared" si="36"/>
        <v>-9.1799243502755923E-3</v>
      </c>
      <c r="Q169" s="2">
        <f t="shared" si="41"/>
        <v>39538.992200000001</v>
      </c>
      <c r="R169" s="121"/>
      <c r="S169" s="55">
        <f>+(P169-G169)^2</f>
        <v>1.2710947519010395E-6</v>
      </c>
      <c r="T169">
        <v>1</v>
      </c>
      <c r="U169">
        <f t="shared" si="38"/>
        <v>1.2710947519010395E-6</v>
      </c>
      <c r="W169">
        <f>+G169-P169</f>
        <v>1.1274283799430629E-3</v>
      </c>
      <c r="Y169" s="55"/>
      <c r="AB169" s="103">
        <v>-2169.5</v>
      </c>
      <c r="AC169" s="103">
        <v>-1.5499999999999999E-3</v>
      </c>
      <c r="AD169" s="103">
        <v>2.0000000000000002E-5</v>
      </c>
    </row>
    <row r="170" spans="1:37" x14ac:dyDescent="0.2">
      <c r="A170" s="93" t="s">
        <v>211</v>
      </c>
      <c r="B170" s="101" t="s">
        <v>84</v>
      </c>
      <c r="C170" s="94">
        <v>54560.743499999997</v>
      </c>
      <c r="D170" s="94">
        <v>2.0000000000000001E-4</v>
      </c>
      <c r="E170">
        <f t="shared" si="34"/>
        <v>68320.474366543989</v>
      </c>
      <c r="F170">
        <f t="shared" si="40"/>
        <v>68320.5</v>
      </c>
      <c r="G170">
        <f>+C170-(C$7+F170*C$8)</f>
        <v>-8.7747969082556665E-3</v>
      </c>
      <c r="L170">
        <f>G170</f>
        <v>-8.7747969082556665E-3</v>
      </c>
      <c r="O170">
        <f t="shared" ca="1" si="43"/>
        <v>-9.7583669424788633E-3</v>
      </c>
      <c r="P170" s="55">
        <f t="shared" si="36"/>
        <v>-9.2192789714736767E-3</v>
      </c>
      <c r="Q170" s="2">
        <f t="shared" si="41"/>
        <v>39542.243499999997</v>
      </c>
      <c r="S170" s="55">
        <f>+(P170-G170)^2</f>
        <v>1.9756430452253923E-7</v>
      </c>
      <c r="T170">
        <v>1</v>
      </c>
      <c r="U170">
        <f t="shared" si="38"/>
        <v>1.9756430452253923E-7</v>
      </c>
      <c r="V170" s="103"/>
      <c r="W170">
        <f>+G170-P170</f>
        <v>4.444820632180102E-4</v>
      </c>
      <c r="Y170" s="55"/>
    </row>
    <row r="171" spans="1:37" x14ac:dyDescent="0.2">
      <c r="A171" s="93" t="s">
        <v>211</v>
      </c>
      <c r="B171" s="101" t="s">
        <v>84</v>
      </c>
      <c r="C171" s="94">
        <v>54560.743499999997</v>
      </c>
      <c r="D171" s="94">
        <v>2.0000000000000001E-4</v>
      </c>
      <c r="E171">
        <f t="shared" si="34"/>
        <v>68320.474366543989</v>
      </c>
      <c r="F171">
        <f t="shared" si="40"/>
        <v>68320.5</v>
      </c>
      <c r="G171">
        <f>+C171-(C$7+F171*C$8)</f>
        <v>-8.7747969082556665E-3</v>
      </c>
      <c r="L171">
        <f>G171</f>
        <v>-8.7747969082556665E-3</v>
      </c>
      <c r="O171">
        <f t="shared" ca="1" si="43"/>
        <v>-9.7583669424788633E-3</v>
      </c>
      <c r="P171" s="55">
        <f t="shared" si="36"/>
        <v>-9.2192789714736767E-3</v>
      </c>
      <c r="Q171" s="2">
        <f t="shared" si="41"/>
        <v>39542.243499999997</v>
      </c>
      <c r="S171" s="55">
        <f>+(P171-G171)^2</f>
        <v>1.9756430452253923E-7</v>
      </c>
      <c r="T171">
        <v>1</v>
      </c>
      <c r="U171">
        <f t="shared" si="38"/>
        <v>1.9756430452253923E-7</v>
      </c>
      <c r="V171" s="103"/>
      <c r="W171">
        <f>+G171-P171</f>
        <v>4.444820632180102E-4</v>
      </c>
      <c r="AH171" s="96"/>
      <c r="AI171" s="96"/>
      <c r="AJ171" s="97"/>
      <c r="AK171" s="96"/>
    </row>
    <row r="172" spans="1:37" x14ac:dyDescent="0.2">
      <c r="A172" s="93" t="s">
        <v>211</v>
      </c>
      <c r="B172" s="101" t="s">
        <v>83</v>
      </c>
      <c r="C172" s="94">
        <v>54561.7068</v>
      </c>
      <c r="D172" s="94">
        <v>2.0000000000000001E-4</v>
      </c>
      <c r="E172">
        <f t="shared" si="34"/>
        <v>68323.288415512041</v>
      </c>
      <c r="F172">
        <f t="shared" si="40"/>
        <v>68323.5</v>
      </c>
      <c r="O172">
        <f t="shared" ca="1" si="43"/>
        <v>-9.7645891638580284E-3</v>
      </c>
      <c r="P172" s="55">
        <f t="shared" si="36"/>
        <v>-9.2317128694530126E-3</v>
      </c>
      <c r="Q172" s="2">
        <f t="shared" si="41"/>
        <v>39543.2068</v>
      </c>
      <c r="R172" s="121">
        <f>+C172-(C$7+F172*C$8)</f>
        <v>-7.242920772114303E-2</v>
      </c>
      <c r="S172" s="55">
        <f>+(P172-R172)^2</f>
        <v>3.9939233555293862E-3</v>
      </c>
      <c r="U172">
        <f t="shared" si="38"/>
        <v>0</v>
      </c>
      <c r="V172" s="103"/>
      <c r="AH172" s="96"/>
      <c r="AI172" s="96"/>
      <c r="AJ172" s="97"/>
      <c r="AK172" s="96"/>
    </row>
    <row r="173" spans="1:37" x14ac:dyDescent="0.2">
      <c r="A173" s="93" t="s">
        <v>211</v>
      </c>
      <c r="B173" s="101" t="s">
        <v>83</v>
      </c>
      <c r="C173" s="94">
        <v>54565.707999999999</v>
      </c>
      <c r="D173" s="94">
        <v>4.0000000000000002E-4</v>
      </c>
      <c r="E173">
        <f t="shared" si="34"/>
        <v>68334.976957742867</v>
      </c>
      <c r="F173">
        <f t="shared" si="40"/>
        <v>68335</v>
      </c>
      <c r="G173">
        <f t="shared" ref="G173:G215" si="44">+C173-(C$7+F173*C$8)</f>
        <v>-7.8877825289964676E-3</v>
      </c>
      <c r="L173">
        <f>G173</f>
        <v>-7.8877825289964676E-3</v>
      </c>
      <c r="O173">
        <f t="shared" ca="1" si="43"/>
        <v>-9.7884410124781662E-3</v>
      </c>
      <c r="P173" s="55">
        <f t="shared" si="36"/>
        <v>-9.2794033713770041E-3</v>
      </c>
      <c r="Q173" s="2">
        <f t="shared" si="41"/>
        <v>39547.207999999999</v>
      </c>
      <c r="S173" s="55">
        <f t="shared" ref="S173:S215" si="45">+(P173-G173)^2</f>
        <v>1.9366085689479141E-6</v>
      </c>
      <c r="T173">
        <v>1</v>
      </c>
      <c r="U173">
        <f t="shared" si="38"/>
        <v>1.9366085689479141E-6</v>
      </c>
      <c r="V173" s="103"/>
      <c r="W173">
        <f t="shared" ref="W173:W215" si="46">+G173-P173</f>
        <v>1.3916208423805365E-3</v>
      </c>
      <c r="Y173" s="55"/>
    </row>
    <row r="174" spans="1:37" x14ac:dyDescent="0.2">
      <c r="A174" s="93" t="s">
        <v>211</v>
      </c>
      <c r="B174" s="101" t="s">
        <v>83</v>
      </c>
      <c r="C174" s="94">
        <v>54565.707999999999</v>
      </c>
      <c r="D174" s="94">
        <v>4.0000000000000002E-4</v>
      </c>
      <c r="E174">
        <f t="shared" si="34"/>
        <v>68334.976957742867</v>
      </c>
      <c r="F174">
        <f t="shared" si="40"/>
        <v>68335</v>
      </c>
      <c r="G174">
        <f t="shared" si="44"/>
        <v>-7.8877825289964676E-3</v>
      </c>
      <c r="L174">
        <f>G174</f>
        <v>-7.8877825289964676E-3</v>
      </c>
      <c r="O174">
        <f t="shared" ca="1" si="43"/>
        <v>-9.7884410124781662E-3</v>
      </c>
      <c r="P174" s="55">
        <f t="shared" si="36"/>
        <v>-9.2794033713770041E-3</v>
      </c>
      <c r="Q174" s="2">
        <f t="shared" si="41"/>
        <v>39547.207999999999</v>
      </c>
      <c r="S174" s="55">
        <f t="shared" si="45"/>
        <v>1.9366085689479141E-6</v>
      </c>
      <c r="T174">
        <v>1</v>
      </c>
      <c r="U174">
        <f t="shared" si="38"/>
        <v>1.9366085689479141E-6</v>
      </c>
      <c r="V174" s="103"/>
      <c r="W174">
        <f t="shared" si="46"/>
        <v>1.3916208423805365E-3</v>
      </c>
      <c r="AH174" s="96"/>
      <c r="AI174" s="96"/>
      <c r="AJ174" s="97"/>
      <c r="AK174" s="96"/>
    </row>
    <row r="175" spans="1:37" x14ac:dyDescent="0.2">
      <c r="A175" s="37" t="s">
        <v>102</v>
      </c>
      <c r="B175" s="38" t="s">
        <v>84</v>
      </c>
      <c r="C175" s="37">
        <v>54581.454660000003</v>
      </c>
      <c r="D175" s="37">
        <v>1E-4</v>
      </c>
      <c r="E175">
        <f t="shared" si="34"/>
        <v>68380.977032821495</v>
      </c>
      <c r="F175">
        <f t="shared" si="40"/>
        <v>68381</v>
      </c>
      <c r="G175">
        <f t="shared" si="44"/>
        <v>-7.8620817585033365E-3</v>
      </c>
      <c r="N175">
        <f>G175</f>
        <v>-7.8620817585033365E-3</v>
      </c>
      <c r="O175">
        <f t="shared" ca="1" si="43"/>
        <v>-9.8838484069586618E-3</v>
      </c>
      <c r="P175" s="55">
        <f t="shared" si="36"/>
        <v>-9.4705972450959131E-3</v>
      </c>
      <c r="Q175" s="2">
        <f t="shared" si="41"/>
        <v>39562.954660000003</v>
      </c>
      <c r="S175" s="55">
        <f t="shared" si="45"/>
        <v>2.5873220706081536E-6</v>
      </c>
      <c r="T175">
        <v>1</v>
      </c>
      <c r="U175">
        <f t="shared" si="38"/>
        <v>2.5873220706081536E-6</v>
      </c>
      <c r="V175" s="103"/>
      <c r="W175">
        <f t="shared" si="46"/>
        <v>1.6085154865925766E-3</v>
      </c>
      <c r="Y175" s="55"/>
    </row>
    <row r="176" spans="1:37" s="103" customFormat="1" x14ac:dyDescent="0.2">
      <c r="A176" s="103" t="s">
        <v>255</v>
      </c>
      <c r="B176" s="104" t="s">
        <v>84</v>
      </c>
      <c r="C176" s="105">
        <v>54581.454700000002</v>
      </c>
      <c r="D176" s="105" t="s">
        <v>203</v>
      </c>
      <c r="E176">
        <f t="shared" si="34"/>
        <v>68380.977149671846</v>
      </c>
      <c r="F176">
        <f t="shared" si="40"/>
        <v>68381</v>
      </c>
      <c r="G176">
        <f t="shared" si="44"/>
        <v>-7.8220817595138215E-3</v>
      </c>
      <c r="H176"/>
      <c r="I176"/>
      <c r="J176"/>
      <c r="K176"/>
      <c r="L176">
        <f>G176</f>
        <v>-7.8220817595138215E-3</v>
      </c>
      <c r="M176"/>
      <c r="N176"/>
      <c r="O176">
        <f t="shared" ca="1" si="43"/>
        <v>-9.8838484069586618E-3</v>
      </c>
      <c r="P176" s="55">
        <f t="shared" si="36"/>
        <v>-9.4705972450959131E-3</v>
      </c>
      <c r="Q176" s="2">
        <f t="shared" si="41"/>
        <v>39562.954700000002</v>
      </c>
      <c r="R176" s="121"/>
      <c r="S176" s="55">
        <f t="shared" si="45"/>
        <v>2.7176033062039591E-6</v>
      </c>
      <c r="T176">
        <v>1</v>
      </c>
      <c r="U176">
        <f t="shared" si="38"/>
        <v>2.7176033062039591E-6</v>
      </c>
      <c r="W176">
        <f t="shared" si="46"/>
        <v>1.6485154855820916E-3</v>
      </c>
      <c r="Y176" s="55"/>
      <c r="AB176" s="103">
        <v>-2099.5</v>
      </c>
      <c r="AC176" s="103">
        <v>-1.2899999999999999E-3</v>
      </c>
      <c r="AD176" s="103">
        <v>4.0999999999999999E-4</v>
      </c>
    </row>
    <row r="177" spans="1:37" s="103" customFormat="1" x14ac:dyDescent="0.2">
      <c r="A177" s="103" t="s">
        <v>255</v>
      </c>
      <c r="B177" s="104" t="s">
        <v>83</v>
      </c>
      <c r="C177" s="105">
        <v>54584.363100000002</v>
      </c>
      <c r="D177" s="105" t="s">
        <v>203</v>
      </c>
      <c r="E177">
        <f t="shared" si="34"/>
        <v>68389.473339870834</v>
      </c>
      <c r="F177">
        <f t="shared" si="40"/>
        <v>68389.5</v>
      </c>
      <c r="G177">
        <f t="shared" si="44"/>
        <v>-9.1262457426637411E-3</v>
      </c>
      <c r="H177"/>
      <c r="I177"/>
      <c r="J177"/>
      <c r="K177"/>
      <c r="L177">
        <f>G177</f>
        <v>-9.1262457426637411E-3</v>
      </c>
      <c r="M177"/>
      <c r="N177"/>
      <c r="O177">
        <f t="shared" ca="1" si="43"/>
        <v>-9.9014780341996067E-3</v>
      </c>
      <c r="P177" s="55">
        <f t="shared" si="36"/>
        <v>-9.506002185631135E-3</v>
      </c>
      <c r="Q177" s="2">
        <f t="shared" si="41"/>
        <v>39565.863100000002</v>
      </c>
      <c r="R177" s="121"/>
      <c r="S177" s="55">
        <f t="shared" si="45"/>
        <v>1.4421495597524747E-7</v>
      </c>
      <c r="T177">
        <v>1</v>
      </c>
      <c r="U177">
        <f t="shared" si="38"/>
        <v>1.4421495597524747E-7</v>
      </c>
      <c r="W177">
        <f t="shared" si="46"/>
        <v>3.7975644296739386E-4</v>
      </c>
      <c r="Y177" s="55"/>
      <c r="AB177" s="103">
        <v>-2091</v>
      </c>
      <c r="AC177" s="103">
        <v>-2.5899999999999999E-3</v>
      </c>
      <c r="AD177" s="103">
        <v>-8.5999999999999998E-4</v>
      </c>
    </row>
    <row r="178" spans="1:37" x14ac:dyDescent="0.2">
      <c r="A178" s="37" t="s">
        <v>102</v>
      </c>
      <c r="B178" s="38" t="s">
        <v>83</v>
      </c>
      <c r="C178" s="37">
        <v>54584.363129999998</v>
      </c>
      <c r="D178" s="37">
        <v>1E-4</v>
      </c>
      <c r="E178">
        <f t="shared" si="34"/>
        <v>68389.473427508594</v>
      </c>
      <c r="F178">
        <f t="shared" si="40"/>
        <v>68389.5</v>
      </c>
      <c r="G178">
        <f t="shared" si="44"/>
        <v>-9.0962457470595837E-3</v>
      </c>
      <c r="N178">
        <f>G178</f>
        <v>-9.0962457470595837E-3</v>
      </c>
      <c r="O178">
        <f t="shared" ca="1" si="43"/>
        <v>-9.9014780341996067E-3</v>
      </c>
      <c r="P178" s="55">
        <f t="shared" si="36"/>
        <v>-9.506002185631135E-3</v>
      </c>
      <c r="Q178" s="2">
        <f t="shared" si="41"/>
        <v>39565.863129999998</v>
      </c>
      <c r="S178" s="55">
        <f t="shared" si="45"/>
        <v>1.6790033895084149E-7</v>
      </c>
      <c r="T178">
        <v>1</v>
      </c>
      <c r="U178">
        <f t="shared" si="38"/>
        <v>1.6790033895084149E-7</v>
      </c>
      <c r="V178" s="103"/>
      <c r="W178">
        <f t="shared" si="46"/>
        <v>4.0975643857155131E-4</v>
      </c>
      <c r="Y178" s="55"/>
    </row>
    <row r="179" spans="1:37" x14ac:dyDescent="0.2">
      <c r="A179" s="37" t="s">
        <v>102</v>
      </c>
      <c r="B179" s="38" t="s">
        <v>84</v>
      </c>
      <c r="C179" s="37">
        <v>54584.535499999998</v>
      </c>
      <c r="D179" s="37">
        <v>2.9999999999999997E-4</v>
      </c>
      <c r="E179">
        <f t="shared" si="34"/>
        <v>68389.976964953443</v>
      </c>
      <c r="F179">
        <f t="shared" si="40"/>
        <v>68390</v>
      </c>
      <c r="G179">
        <f t="shared" si="44"/>
        <v>-7.8853142185835168E-3</v>
      </c>
      <c r="N179">
        <f>G179</f>
        <v>-7.8853142185835168E-3</v>
      </c>
      <c r="O179">
        <f t="shared" ca="1" si="43"/>
        <v>-9.9025150710961296E-3</v>
      </c>
      <c r="P179" s="55">
        <f t="shared" si="36"/>
        <v>-9.5080855639357864E-3</v>
      </c>
      <c r="Q179" s="2">
        <f t="shared" si="41"/>
        <v>39566.035499999998</v>
      </c>
      <c r="S179" s="55">
        <f t="shared" si="45"/>
        <v>2.6333868392964152E-6</v>
      </c>
      <c r="T179">
        <v>1</v>
      </c>
      <c r="U179">
        <f t="shared" si="38"/>
        <v>2.6333868392964152E-6</v>
      </c>
      <c r="V179" s="103"/>
      <c r="W179">
        <f t="shared" si="46"/>
        <v>1.6227713453522696E-3</v>
      </c>
      <c r="Y179" s="55"/>
    </row>
    <row r="180" spans="1:37" s="103" customFormat="1" x14ac:dyDescent="0.2">
      <c r="A180" s="103" t="s">
        <v>254</v>
      </c>
      <c r="B180" s="104" t="s">
        <v>83</v>
      </c>
      <c r="C180" s="105">
        <v>54597.371500000001</v>
      </c>
      <c r="D180" s="105" t="s">
        <v>203</v>
      </c>
      <c r="E180">
        <f t="shared" si="34"/>
        <v>68427.474247787337</v>
      </c>
      <c r="F180">
        <f t="shared" si="40"/>
        <v>68427.5</v>
      </c>
      <c r="G180">
        <f t="shared" si="44"/>
        <v>-8.8154494660557248E-3</v>
      </c>
      <c r="H180"/>
      <c r="I180"/>
      <c r="J180"/>
      <c r="K180"/>
      <c r="L180">
        <f t="shared" ref="L180:L197" si="47">G180</f>
        <v>-8.8154494660557248E-3</v>
      </c>
      <c r="M180"/>
      <c r="N180"/>
      <c r="O180">
        <f t="shared" ca="1" si="43"/>
        <v>-9.9802928383356804E-3</v>
      </c>
      <c r="P180" s="55">
        <f t="shared" si="36"/>
        <v>-9.6645716056213971E-3</v>
      </c>
      <c r="Q180" s="2">
        <f t="shared" si="41"/>
        <v>39578.871500000001</v>
      </c>
      <c r="R180" s="121"/>
      <c r="S180" s="55">
        <f t="shared" si="45"/>
        <v>7.2100840790058508E-7</v>
      </c>
      <c r="T180">
        <v>1</v>
      </c>
      <c r="U180">
        <f t="shared" si="38"/>
        <v>7.2100840790058508E-7</v>
      </c>
      <c r="W180">
        <f t="shared" si="46"/>
        <v>8.4912213956567228E-4</v>
      </c>
      <c r="Y180" s="55"/>
      <c r="AB180" s="103">
        <v>-2053</v>
      </c>
      <c r="AC180" s="103">
        <v>-2.2599999999999999E-3</v>
      </c>
      <c r="AD180" s="103">
        <v>-4.6000000000000001E-4</v>
      </c>
    </row>
    <row r="181" spans="1:37" x14ac:dyDescent="0.2">
      <c r="A181" s="93" t="s">
        <v>212</v>
      </c>
      <c r="B181" s="101" t="s">
        <v>84</v>
      </c>
      <c r="C181" s="94">
        <v>54610.379099999998</v>
      </c>
      <c r="D181" s="94">
        <v>2.0000000000000001E-4</v>
      </c>
      <c r="E181">
        <f t="shared" si="34"/>
        <v>68465.472818696493</v>
      </c>
      <c r="F181">
        <f t="shared" si="40"/>
        <v>68465.5</v>
      </c>
      <c r="G181">
        <f t="shared" si="44"/>
        <v>-9.3046531765139662E-3</v>
      </c>
      <c r="L181">
        <f t="shared" si="47"/>
        <v>-9.3046531765139662E-3</v>
      </c>
      <c r="O181">
        <f t="shared" ca="1" si="43"/>
        <v>-1.0059107642471726E-2</v>
      </c>
      <c r="P181" s="55">
        <f t="shared" si="36"/>
        <v>-9.8236125677952923E-3</v>
      </c>
      <c r="Q181" s="2">
        <f t="shared" si="41"/>
        <v>39591.879099999998</v>
      </c>
      <c r="S181" s="55">
        <f t="shared" si="45"/>
        <v>2.6931884979908462E-7</v>
      </c>
      <c r="T181">
        <v>1</v>
      </c>
      <c r="U181">
        <f t="shared" si="38"/>
        <v>2.6931884979908462E-7</v>
      </c>
      <c r="V181" s="103"/>
      <c r="W181">
        <f t="shared" si="46"/>
        <v>5.1895939128132618E-4</v>
      </c>
      <c r="Y181" s="55"/>
    </row>
    <row r="182" spans="1:37" x14ac:dyDescent="0.2">
      <c r="A182" s="93" t="s">
        <v>212</v>
      </c>
      <c r="B182" s="101" t="s">
        <v>84</v>
      </c>
      <c r="C182" s="94">
        <v>54610.379099999998</v>
      </c>
      <c r="D182" s="94">
        <v>2.0000000000000001E-4</v>
      </c>
      <c r="E182">
        <f t="shared" si="34"/>
        <v>68465.472818696493</v>
      </c>
      <c r="F182">
        <f t="shared" si="40"/>
        <v>68465.5</v>
      </c>
      <c r="G182">
        <f t="shared" si="44"/>
        <v>-9.3046531765139662E-3</v>
      </c>
      <c r="L182">
        <f t="shared" si="47"/>
        <v>-9.3046531765139662E-3</v>
      </c>
      <c r="O182">
        <f t="shared" ca="1" si="43"/>
        <v>-1.0059107642471726E-2</v>
      </c>
      <c r="P182" s="55">
        <f t="shared" si="36"/>
        <v>-9.8236125677952923E-3</v>
      </c>
      <c r="Q182" s="2">
        <f t="shared" si="41"/>
        <v>39591.879099999998</v>
      </c>
      <c r="S182" s="55">
        <f t="shared" si="45"/>
        <v>2.6931884979908462E-7</v>
      </c>
      <c r="T182">
        <v>1</v>
      </c>
      <c r="U182">
        <f t="shared" si="38"/>
        <v>2.6931884979908462E-7</v>
      </c>
      <c r="V182" s="103"/>
      <c r="W182">
        <f t="shared" si="46"/>
        <v>5.1895939128132618E-4</v>
      </c>
      <c r="AH182" s="96"/>
      <c r="AI182" s="96"/>
      <c r="AJ182" s="97"/>
      <c r="AK182" s="96"/>
    </row>
    <row r="183" spans="1:37" x14ac:dyDescent="0.2">
      <c r="A183" s="39" t="s">
        <v>103</v>
      </c>
      <c r="B183" s="40" t="s">
        <v>83</v>
      </c>
      <c r="C183" s="39">
        <v>54610.379200000003</v>
      </c>
      <c r="D183" s="39">
        <v>6.9999999999999999E-4</v>
      </c>
      <c r="E183">
        <f t="shared" si="34"/>
        <v>68465.473110822422</v>
      </c>
      <c r="F183">
        <f t="shared" si="40"/>
        <v>68465.5</v>
      </c>
      <c r="G183">
        <f t="shared" si="44"/>
        <v>-9.204653171764221E-3</v>
      </c>
      <c r="L183">
        <f t="shared" si="47"/>
        <v>-9.204653171764221E-3</v>
      </c>
      <c r="O183">
        <f t="shared" ca="1" si="43"/>
        <v>-1.0059107642471726E-2</v>
      </c>
      <c r="P183" s="55">
        <f t="shared" si="36"/>
        <v>-9.8236125677952923E-3</v>
      </c>
      <c r="Q183" s="2">
        <f t="shared" si="41"/>
        <v>39591.879200000003</v>
      </c>
      <c r="S183" s="55">
        <f t="shared" si="45"/>
        <v>3.8311073393514857E-7</v>
      </c>
      <c r="T183">
        <v>1</v>
      </c>
      <c r="U183">
        <f t="shared" si="38"/>
        <v>3.8311073393514857E-7</v>
      </c>
      <c r="V183" s="103"/>
      <c r="W183">
        <f t="shared" si="46"/>
        <v>6.1895939603107131E-4</v>
      </c>
      <c r="Y183" s="55"/>
    </row>
    <row r="184" spans="1:37" x14ac:dyDescent="0.2">
      <c r="A184" s="93" t="s">
        <v>211</v>
      </c>
      <c r="B184" s="101" t="s">
        <v>83</v>
      </c>
      <c r="C184" s="94">
        <v>54612.606099999997</v>
      </c>
      <c r="D184" s="94">
        <v>2.0000000000000001E-4</v>
      </c>
      <c r="E184">
        <f t="shared" si="34"/>
        <v>68471.978462890242</v>
      </c>
      <c r="F184">
        <f t="shared" ref="F184:F215" si="48">ROUND(2*E184,0)/2</f>
        <v>68472</v>
      </c>
      <c r="G184">
        <f t="shared" si="44"/>
        <v>-7.3725432885112241E-3</v>
      </c>
      <c r="L184">
        <f t="shared" si="47"/>
        <v>-7.3725432885112241E-3</v>
      </c>
      <c r="O184">
        <f t="shared" ca="1" si="43"/>
        <v>-1.007258912212658E-2</v>
      </c>
      <c r="P184" s="55">
        <f t="shared" si="36"/>
        <v>-9.8508641705965516E-3</v>
      </c>
      <c r="Q184" s="2">
        <f t="shared" si="41"/>
        <v>39594.106099999997</v>
      </c>
      <c r="S184" s="55">
        <f t="shared" si="45"/>
        <v>6.1420743945801957E-6</v>
      </c>
      <c r="T184">
        <v>1</v>
      </c>
      <c r="U184">
        <f t="shared" si="38"/>
        <v>6.1420743945801957E-6</v>
      </c>
      <c r="V184" s="103"/>
      <c r="W184">
        <f t="shared" si="46"/>
        <v>2.4783208820853275E-3</v>
      </c>
      <c r="Y184" s="55"/>
    </row>
    <row r="185" spans="1:37" x14ac:dyDescent="0.2">
      <c r="A185" s="93" t="s">
        <v>211</v>
      </c>
      <c r="B185" s="101" t="s">
        <v>83</v>
      </c>
      <c r="C185" s="94">
        <v>54612.606099999997</v>
      </c>
      <c r="D185" s="94">
        <v>2.0000000000000001E-4</v>
      </c>
      <c r="E185">
        <f t="shared" si="34"/>
        <v>68471.978462890242</v>
      </c>
      <c r="F185">
        <f t="shared" si="48"/>
        <v>68472</v>
      </c>
      <c r="G185">
        <f t="shared" si="44"/>
        <v>-7.3725432885112241E-3</v>
      </c>
      <c r="L185">
        <f t="shared" si="47"/>
        <v>-7.3725432885112241E-3</v>
      </c>
      <c r="O185">
        <f t="shared" ca="1" si="43"/>
        <v>-1.007258912212658E-2</v>
      </c>
      <c r="P185" s="55">
        <f t="shared" si="36"/>
        <v>-9.8508641705965516E-3</v>
      </c>
      <c r="Q185" s="2">
        <f t="shared" ref="Q185:Q216" si="49">+C185-15018.5</f>
        <v>39594.106099999997</v>
      </c>
      <c r="S185" s="55">
        <f t="shared" si="45"/>
        <v>6.1420743945801957E-6</v>
      </c>
      <c r="T185">
        <v>1</v>
      </c>
      <c r="U185">
        <f t="shared" si="38"/>
        <v>6.1420743945801957E-6</v>
      </c>
      <c r="V185" s="103"/>
      <c r="W185">
        <f t="shared" si="46"/>
        <v>2.4783208820853275E-3</v>
      </c>
      <c r="AH185" s="96"/>
      <c r="AI185" s="96"/>
      <c r="AJ185" s="97"/>
      <c r="AK185" s="96"/>
    </row>
    <row r="186" spans="1:37" x14ac:dyDescent="0.2">
      <c r="A186" s="93" t="s">
        <v>213</v>
      </c>
      <c r="B186" s="101" t="s">
        <v>84</v>
      </c>
      <c r="C186" s="94">
        <v>54894.842600000004</v>
      </c>
      <c r="D186" s="94">
        <v>2.0000000000000001E-4</v>
      </c>
      <c r="E186">
        <f t="shared" si="34"/>
        <v>69296.464429433181</v>
      </c>
      <c r="F186">
        <f t="shared" si="48"/>
        <v>69296.5</v>
      </c>
      <c r="G186">
        <f t="shared" si="44"/>
        <v>-1.2176450167316943E-2</v>
      </c>
      <c r="L186">
        <f t="shared" si="47"/>
        <v>-1.2176450167316943E-2</v>
      </c>
      <c r="O186">
        <f t="shared" ca="1" si="43"/>
        <v>-1.1782662964499729E-2</v>
      </c>
      <c r="P186" s="55">
        <f t="shared" si="36"/>
        <v>-1.3419495534550796E-2</v>
      </c>
      <c r="Q186" s="2">
        <f t="shared" si="49"/>
        <v>39876.342600000004</v>
      </c>
      <c r="S186" s="55">
        <f t="shared" si="45"/>
        <v>1.5451617850015435E-6</v>
      </c>
      <c r="T186">
        <v>1</v>
      </c>
      <c r="U186">
        <f t="shared" si="38"/>
        <v>1.5451617850015435E-6</v>
      </c>
      <c r="V186" s="103"/>
      <c r="W186">
        <f t="shared" si="46"/>
        <v>1.2430453672338526E-3</v>
      </c>
      <c r="Y186" s="55"/>
    </row>
    <row r="187" spans="1:37" x14ac:dyDescent="0.2">
      <c r="A187" s="93" t="s">
        <v>213</v>
      </c>
      <c r="B187" s="101" t="s">
        <v>84</v>
      </c>
      <c r="C187" s="94">
        <v>54894.842600000004</v>
      </c>
      <c r="D187" s="94">
        <v>2.0000000000000001E-4</v>
      </c>
      <c r="E187">
        <f t="shared" si="34"/>
        <v>69296.464429433181</v>
      </c>
      <c r="F187">
        <f t="shared" si="48"/>
        <v>69296.5</v>
      </c>
      <c r="G187">
        <f t="shared" si="44"/>
        <v>-1.2176450167316943E-2</v>
      </c>
      <c r="L187">
        <f t="shared" si="47"/>
        <v>-1.2176450167316943E-2</v>
      </c>
      <c r="O187">
        <f t="shared" ca="1" si="43"/>
        <v>-1.1782662964499729E-2</v>
      </c>
      <c r="P187" s="55">
        <f t="shared" si="36"/>
        <v>-1.3419495534550796E-2</v>
      </c>
      <c r="Q187" s="2">
        <f t="shared" si="49"/>
        <v>39876.342600000004</v>
      </c>
      <c r="S187" s="55">
        <f t="shared" si="45"/>
        <v>1.5451617850015435E-6</v>
      </c>
      <c r="T187">
        <v>1</v>
      </c>
      <c r="U187">
        <f t="shared" si="38"/>
        <v>1.5451617850015435E-6</v>
      </c>
      <c r="V187" s="103"/>
      <c r="W187">
        <f t="shared" si="46"/>
        <v>1.2430453672338526E-3</v>
      </c>
      <c r="AH187" s="96"/>
      <c r="AI187" s="96"/>
      <c r="AJ187" s="97"/>
      <c r="AK187" s="96"/>
    </row>
    <row r="188" spans="1:37" x14ac:dyDescent="0.2">
      <c r="A188" s="93" t="s">
        <v>213</v>
      </c>
      <c r="B188" s="101" t="s">
        <v>84</v>
      </c>
      <c r="C188" s="94">
        <v>54938.659</v>
      </c>
      <c r="D188" s="94">
        <v>2.9999999999999997E-4</v>
      </c>
      <c r="E188">
        <f t="shared" si="34"/>
        <v>69424.463490165683</v>
      </c>
      <c r="F188">
        <f t="shared" si="48"/>
        <v>69424.5</v>
      </c>
      <c r="G188">
        <f t="shared" si="44"/>
        <v>-1.2497978459578007E-2</v>
      </c>
      <c r="L188">
        <f t="shared" si="47"/>
        <v>-1.2497978459578007E-2</v>
      </c>
      <c r="O188">
        <f t="shared" ca="1" si="43"/>
        <v>-1.2048144410010675E-2</v>
      </c>
      <c r="P188" s="55">
        <f t="shared" si="36"/>
        <v>-1.3993416520118651E-2</v>
      </c>
      <c r="Q188" s="2">
        <f t="shared" si="49"/>
        <v>39920.159</v>
      </c>
      <c r="S188" s="55">
        <f t="shared" si="45"/>
        <v>2.2363349929135618E-6</v>
      </c>
      <c r="T188">
        <v>1</v>
      </c>
      <c r="U188">
        <f t="shared" si="38"/>
        <v>2.2363349929135618E-6</v>
      </c>
      <c r="V188" s="103"/>
      <c r="W188">
        <f t="shared" si="46"/>
        <v>1.4954380605406437E-3</v>
      </c>
      <c r="Y188" s="55"/>
    </row>
    <row r="189" spans="1:37" x14ac:dyDescent="0.2">
      <c r="A189" s="93" t="s">
        <v>213</v>
      </c>
      <c r="B189" s="101" t="s">
        <v>84</v>
      </c>
      <c r="C189" s="94">
        <v>54938.659</v>
      </c>
      <c r="D189" s="94">
        <v>2.9999999999999997E-4</v>
      </c>
      <c r="E189">
        <f t="shared" si="34"/>
        <v>69424.463490165683</v>
      </c>
      <c r="F189">
        <f t="shared" si="48"/>
        <v>69424.5</v>
      </c>
      <c r="G189">
        <f t="shared" si="44"/>
        <v>-1.2497978459578007E-2</v>
      </c>
      <c r="L189">
        <f t="shared" si="47"/>
        <v>-1.2497978459578007E-2</v>
      </c>
      <c r="O189">
        <f t="shared" ca="1" si="43"/>
        <v>-1.2048144410010675E-2</v>
      </c>
      <c r="P189" s="55">
        <f t="shared" si="36"/>
        <v>-1.3993416520118651E-2</v>
      </c>
      <c r="Q189" s="2">
        <f t="shared" si="49"/>
        <v>39920.159</v>
      </c>
      <c r="S189" s="55">
        <f t="shared" si="45"/>
        <v>2.2363349929135618E-6</v>
      </c>
      <c r="T189">
        <v>1</v>
      </c>
      <c r="U189">
        <f t="shared" si="38"/>
        <v>2.2363349929135618E-6</v>
      </c>
      <c r="V189" s="103"/>
      <c r="W189">
        <f t="shared" si="46"/>
        <v>1.4954380605406437E-3</v>
      </c>
      <c r="AH189" s="96"/>
      <c r="AI189" s="96"/>
      <c r="AJ189" s="97"/>
      <c r="AK189" s="96"/>
    </row>
    <row r="190" spans="1:37" x14ac:dyDescent="0.2">
      <c r="A190" s="93" t="s">
        <v>213</v>
      </c>
      <c r="B190" s="101" t="s">
        <v>83</v>
      </c>
      <c r="C190" s="94">
        <v>54945.678</v>
      </c>
      <c r="D190" s="94">
        <v>4.0000000000000002E-4</v>
      </c>
      <c r="E190">
        <f t="shared" si="34"/>
        <v>69444.967808349771</v>
      </c>
      <c r="F190">
        <f t="shared" si="48"/>
        <v>69445</v>
      </c>
      <c r="G190">
        <f t="shared" si="44"/>
        <v>-1.1019785728421994E-2</v>
      </c>
      <c r="L190">
        <f t="shared" si="47"/>
        <v>-1.1019785728421994E-2</v>
      </c>
      <c r="O190">
        <f t="shared" ca="1" si="43"/>
        <v>-1.209066292276828E-2</v>
      </c>
      <c r="P190" s="55">
        <f t="shared" si="36"/>
        <v>-1.4085830607081351E-2</v>
      </c>
      <c r="Q190" s="2">
        <f t="shared" si="49"/>
        <v>39927.178</v>
      </c>
      <c r="S190" s="55">
        <f t="shared" si="45"/>
        <v>9.4006311979532744E-6</v>
      </c>
      <c r="T190">
        <v>1</v>
      </c>
      <c r="U190">
        <f t="shared" si="38"/>
        <v>9.4006311979532744E-6</v>
      </c>
      <c r="V190" s="103"/>
      <c r="W190">
        <f t="shared" si="46"/>
        <v>3.0660448786593575E-3</v>
      </c>
      <c r="Y190" s="55"/>
    </row>
    <row r="191" spans="1:37" x14ac:dyDescent="0.2">
      <c r="A191" s="93" t="s">
        <v>213</v>
      </c>
      <c r="B191" s="101" t="s">
        <v>83</v>
      </c>
      <c r="C191" s="94">
        <v>54945.678</v>
      </c>
      <c r="D191" s="94">
        <v>4.0000000000000002E-4</v>
      </c>
      <c r="E191">
        <f t="shared" si="34"/>
        <v>69444.967808349771</v>
      </c>
      <c r="F191">
        <f t="shared" si="48"/>
        <v>69445</v>
      </c>
      <c r="G191">
        <f t="shared" si="44"/>
        <v>-1.1019785728421994E-2</v>
      </c>
      <c r="L191">
        <f t="shared" si="47"/>
        <v>-1.1019785728421994E-2</v>
      </c>
      <c r="O191">
        <f t="shared" ca="1" si="43"/>
        <v>-1.209066292276828E-2</v>
      </c>
      <c r="P191" s="55">
        <f t="shared" si="36"/>
        <v>-1.4085830607081351E-2</v>
      </c>
      <c r="Q191" s="2">
        <f t="shared" si="49"/>
        <v>39927.178</v>
      </c>
      <c r="S191" s="55">
        <f t="shared" si="45"/>
        <v>9.4006311979532744E-6</v>
      </c>
      <c r="T191">
        <v>1</v>
      </c>
      <c r="U191">
        <f t="shared" si="38"/>
        <v>9.4006311979532744E-6</v>
      </c>
      <c r="V191" s="103"/>
      <c r="W191">
        <f t="shared" si="46"/>
        <v>3.0660448786593575E-3</v>
      </c>
      <c r="AH191" s="96"/>
      <c r="AI191" s="96"/>
      <c r="AJ191" s="97"/>
      <c r="AK191" s="96"/>
    </row>
    <row r="192" spans="1:37" x14ac:dyDescent="0.2">
      <c r="A192" s="41" t="s">
        <v>106</v>
      </c>
      <c r="B192" s="42" t="s">
        <v>83</v>
      </c>
      <c r="C192" s="41">
        <v>54953.378700000001</v>
      </c>
      <c r="D192" s="41">
        <v>2.9999999999999997E-4</v>
      </c>
      <c r="E192">
        <f t="shared" si="34"/>
        <v>69467.463548916843</v>
      </c>
      <c r="F192">
        <f t="shared" si="48"/>
        <v>69467.5</v>
      </c>
      <c r="G192">
        <f t="shared" si="44"/>
        <v>-1.2477866868721321E-2</v>
      </c>
      <c r="L192">
        <f t="shared" si="47"/>
        <v>-1.2477866868721321E-2</v>
      </c>
      <c r="O192">
        <f t="shared" ca="1" si="43"/>
        <v>-1.2137329583112005E-2</v>
      </c>
      <c r="P192" s="55">
        <f t="shared" si="36"/>
        <v>-1.4187418672425234E-2</v>
      </c>
      <c r="Q192" s="2">
        <f t="shared" si="49"/>
        <v>39934.878700000001</v>
      </c>
      <c r="S192" s="55">
        <f t="shared" si="45"/>
        <v>2.9225673695473009E-6</v>
      </c>
      <c r="T192">
        <v>1</v>
      </c>
      <c r="U192">
        <f t="shared" si="38"/>
        <v>2.9225673695473009E-6</v>
      </c>
      <c r="V192" s="103"/>
      <c r="W192">
        <f t="shared" si="46"/>
        <v>1.7095518037039126E-3</v>
      </c>
      <c r="Y192" s="55"/>
    </row>
    <row r="193" spans="1:37" x14ac:dyDescent="0.2">
      <c r="A193" s="93" t="s">
        <v>213</v>
      </c>
      <c r="B193" s="101" t="s">
        <v>83</v>
      </c>
      <c r="C193" s="94">
        <v>54982.646800000002</v>
      </c>
      <c r="D193" s="94">
        <v>2.9999999999999997E-4</v>
      </c>
      <c r="E193">
        <f t="shared" si="34"/>
        <v>69552.963254721646</v>
      </c>
      <c r="F193">
        <f t="shared" si="48"/>
        <v>69553</v>
      </c>
      <c r="G193">
        <f t="shared" si="44"/>
        <v>-1.2578575231600553E-2</v>
      </c>
      <c r="L193">
        <f t="shared" si="47"/>
        <v>-1.2578575231600553E-2</v>
      </c>
      <c r="O193">
        <f t="shared" ca="1" si="43"/>
        <v>-1.2314662892418143E-2</v>
      </c>
      <c r="P193" s="55">
        <f t="shared" si="36"/>
        <v>-1.4574961014819587E-2</v>
      </c>
      <c r="Q193" s="2">
        <f t="shared" si="49"/>
        <v>39964.146800000002</v>
      </c>
      <c r="S193" s="55">
        <f t="shared" si="45"/>
        <v>3.9855561954390782E-6</v>
      </c>
      <c r="T193">
        <v>1</v>
      </c>
      <c r="U193">
        <f t="shared" si="38"/>
        <v>3.9855561954390782E-6</v>
      </c>
      <c r="V193" s="103"/>
      <c r="W193">
        <f t="shared" si="46"/>
        <v>1.9963857832190346E-3</v>
      </c>
      <c r="Y193" s="55"/>
    </row>
    <row r="194" spans="1:37" x14ac:dyDescent="0.2">
      <c r="A194" s="93" t="s">
        <v>213</v>
      </c>
      <c r="B194" s="101" t="s">
        <v>83</v>
      </c>
      <c r="C194" s="94">
        <v>54982.646800000002</v>
      </c>
      <c r="D194" s="94">
        <v>2.9999999999999997E-4</v>
      </c>
      <c r="E194">
        <f t="shared" si="34"/>
        <v>69552.963254721646</v>
      </c>
      <c r="F194">
        <f t="shared" si="48"/>
        <v>69553</v>
      </c>
      <c r="G194">
        <f t="shared" si="44"/>
        <v>-1.2578575231600553E-2</v>
      </c>
      <c r="L194">
        <f t="shared" si="47"/>
        <v>-1.2578575231600553E-2</v>
      </c>
      <c r="O194">
        <f t="shared" ref="O194:O222" ca="1" si="50">+C$11+C$12*F194</f>
        <v>-1.2314662892418143E-2</v>
      </c>
      <c r="P194" s="55">
        <f t="shared" si="36"/>
        <v>-1.4574961014819587E-2</v>
      </c>
      <c r="Q194" s="2">
        <f t="shared" si="49"/>
        <v>39964.146800000002</v>
      </c>
      <c r="S194" s="55">
        <f t="shared" si="45"/>
        <v>3.9855561954390782E-6</v>
      </c>
      <c r="T194">
        <v>1</v>
      </c>
      <c r="U194">
        <f t="shared" si="38"/>
        <v>3.9855561954390782E-6</v>
      </c>
      <c r="V194" s="103"/>
      <c r="W194">
        <f t="shared" si="46"/>
        <v>1.9963857832190346E-3</v>
      </c>
      <c r="AH194" s="96"/>
      <c r="AI194" s="96"/>
      <c r="AJ194" s="97"/>
      <c r="AK194" s="96"/>
    </row>
    <row r="195" spans="1:37" x14ac:dyDescent="0.2">
      <c r="A195" s="93" t="s">
        <v>213</v>
      </c>
      <c r="B195" s="101" t="s">
        <v>84</v>
      </c>
      <c r="C195" s="94">
        <v>55000.271200000003</v>
      </c>
      <c r="D195" s="94">
        <v>1E-4</v>
      </c>
      <c r="E195">
        <f t="shared" si="34"/>
        <v>69604.448695012819</v>
      </c>
      <c r="F195">
        <f t="shared" si="48"/>
        <v>69604.5</v>
      </c>
      <c r="G195">
        <f t="shared" si="44"/>
        <v>-1.7562627632287331E-2</v>
      </c>
      <c r="L195">
        <f t="shared" si="47"/>
        <v>-1.7562627632287331E-2</v>
      </c>
      <c r="O195">
        <f t="shared" ca="1" si="50"/>
        <v>-1.2421477692760419E-2</v>
      </c>
      <c r="P195" s="55">
        <f t="shared" si="36"/>
        <v>-1.4809544948545805E-2</v>
      </c>
      <c r="Q195" s="2">
        <f t="shared" si="49"/>
        <v>39981.771200000003</v>
      </c>
      <c r="S195" s="55">
        <f t="shared" si="45"/>
        <v>7.5794642635174411E-6</v>
      </c>
      <c r="T195">
        <v>1</v>
      </c>
      <c r="U195">
        <f t="shared" si="38"/>
        <v>7.5794642635174411E-6</v>
      </c>
      <c r="V195" s="103"/>
      <c r="W195">
        <f t="shared" si="46"/>
        <v>-2.7530826837415256E-3</v>
      </c>
      <c r="Y195" s="55"/>
    </row>
    <row r="196" spans="1:37" s="103" customFormat="1" x14ac:dyDescent="0.2">
      <c r="A196" s="93" t="s">
        <v>213</v>
      </c>
      <c r="B196" s="101" t="s">
        <v>84</v>
      </c>
      <c r="C196" s="94">
        <v>55000.271200000003</v>
      </c>
      <c r="D196" s="94">
        <v>1E-4</v>
      </c>
      <c r="E196">
        <f t="shared" si="34"/>
        <v>69604.448695012819</v>
      </c>
      <c r="F196">
        <f t="shared" si="48"/>
        <v>69604.5</v>
      </c>
      <c r="G196">
        <f t="shared" si="44"/>
        <v>-1.7562627632287331E-2</v>
      </c>
      <c r="L196">
        <f t="shared" si="47"/>
        <v>-1.7562627632287331E-2</v>
      </c>
      <c r="M196"/>
      <c r="N196"/>
      <c r="O196">
        <f t="shared" ca="1" si="50"/>
        <v>-1.2421477692760419E-2</v>
      </c>
      <c r="P196" s="55">
        <f t="shared" si="36"/>
        <v>-1.4809544948545805E-2</v>
      </c>
      <c r="Q196" s="2">
        <f t="shared" si="49"/>
        <v>39981.771200000003</v>
      </c>
      <c r="R196" s="121"/>
      <c r="S196" s="55">
        <f t="shared" si="45"/>
        <v>7.5794642635174411E-6</v>
      </c>
      <c r="T196">
        <v>1</v>
      </c>
      <c r="U196">
        <f t="shared" si="38"/>
        <v>7.5794642635174411E-6</v>
      </c>
      <c r="W196">
        <f t="shared" si="46"/>
        <v>-2.7530826837415256E-3</v>
      </c>
    </row>
    <row r="197" spans="1:37" s="103" customFormat="1" x14ac:dyDescent="0.2">
      <c r="A197" s="103" t="s">
        <v>244</v>
      </c>
      <c r="B197" s="104" t="s">
        <v>83</v>
      </c>
      <c r="C197" s="105">
        <v>55196.420680000003</v>
      </c>
      <c r="D197" s="105" t="s">
        <v>203</v>
      </c>
      <c r="E197">
        <f t="shared" si="34"/>
        <v>70177.452164105911</v>
      </c>
      <c r="F197">
        <f t="shared" si="48"/>
        <v>70177.5</v>
      </c>
      <c r="G197">
        <f t="shared" si="44"/>
        <v>-1.637509414285887E-2</v>
      </c>
      <c r="H197"/>
      <c r="I197"/>
      <c r="J197"/>
      <c r="K197"/>
      <c r="L197">
        <f t="shared" si="47"/>
        <v>-1.637509414285887E-2</v>
      </c>
      <c r="M197"/>
      <c r="N197"/>
      <c r="O197">
        <f t="shared" ca="1" si="50"/>
        <v>-1.3609921976180467E-2</v>
      </c>
      <c r="P197" s="55">
        <f t="shared" si="36"/>
        <v>-1.747800247516984E-2</v>
      </c>
      <c r="Q197" s="2">
        <f t="shared" si="49"/>
        <v>40177.920680000003</v>
      </c>
      <c r="R197" s="121"/>
      <c r="S197" s="55">
        <f t="shared" si="45"/>
        <v>1.2164067894809653E-6</v>
      </c>
      <c r="T197">
        <v>1</v>
      </c>
      <c r="U197">
        <f t="shared" si="38"/>
        <v>1.2164067894809653E-6</v>
      </c>
      <c r="W197">
        <f t="shared" si="46"/>
        <v>1.1029083323109701E-3</v>
      </c>
      <c r="Y197" s="55"/>
      <c r="AB197" s="103">
        <v>-303</v>
      </c>
      <c r="AC197" s="103">
        <v>-9.0600000000000003E-3</v>
      </c>
      <c r="AD197" s="103">
        <v>-3.7599999999999999E-3</v>
      </c>
    </row>
    <row r="198" spans="1:37" x14ac:dyDescent="0.2">
      <c r="A198" s="100" t="s">
        <v>209</v>
      </c>
      <c r="C198" s="98">
        <v>55212.339979999997</v>
      </c>
      <c r="D198" s="99">
        <v>5.9999999999999995E-4</v>
      </c>
      <c r="E198">
        <f t="shared" si="34"/>
        <v>70223.956565369328</v>
      </c>
      <c r="F198">
        <f t="shared" si="48"/>
        <v>70224</v>
      </c>
      <c r="G198">
        <f t="shared" si="44"/>
        <v>-1.4868461854348425E-2</v>
      </c>
      <c r="N198">
        <f>G198</f>
        <v>-1.4868461854348425E-2</v>
      </c>
      <c r="O198">
        <f t="shared" ca="1" si="50"/>
        <v>-1.3706366407557485E-2</v>
      </c>
      <c r="P198" s="55">
        <f t="shared" si="36"/>
        <v>-1.7699256155140564E-2</v>
      </c>
      <c r="Q198" s="2">
        <f t="shared" si="49"/>
        <v>40193.839979999997</v>
      </c>
      <c r="S198" s="55">
        <f t="shared" si="45"/>
        <v>8.0133963733972539E-6</v>
      </c>
      <c r="T198">
        <v>1</v>
      </c>
      <c r="U198">
        <f t="shared" si="38"/>
        <v>8.0133963733972539E-6</v>
      </c>
      <c r="V198" s="103"/>
      <c r="W198">
        <f t="shared" si="46"/>
        <v>2.8307943007921388E-3</v>
      </c>
      <c r="Y198" s="55"/>
      <c r="AB198" t="s">
        <v>210</v>
      </c>
      <c r="AH198" s="96" t="s">
        <v>203</v>
      </c>
      <c r="AI198" s="96" t="s">
        <v>205</v>
      </c>
      <c r="AJ198" s="97" t="s">
        <v>163</v>
      </c>
      <c r="AK198" s="96" t="s">
        <v>207</v>
      </c>
    </row>
    <row r="199" spans="1:37" x14ac:dyDescent="0.2">
      <c r="A199" s="100" t="s">
        <v>209</v>
      </c>
      <c r="C199" s="98">
        <v>55213.36591</v>
      </c>
      <c r="D199" s="99">
        <v>2.3000000000000001E-4</v>
      </c>
      <c r="E199">
        <f t="shared" si="34"/>
        <v>70226.95357279983</v>
      </c>
      <c r="F199">
        <f t="shared" si="48"/>
        <v>70227</v>
      </c>
      <c r="G199">
        <f t="shared" si="44"/>
        <v>-1.5892872666881885E-2</v>
      </c>
      <c r="N199">
        <f>G199</f>
        <v>-1.5892872666881885E-2</v>
      </c>
      <c r="O199">
        <f t="shared" ca="1" si="50"/>
        <v>-1.3712588628936651E-2</v>
      </c>
      <c r="P199" s="55">
        <f t="shared" si="36"/>
        <v>-1.7713554832648803E-2</v>
      </c>
      <c r="Q199" s="2">
        <f t="shared" si="49"/>
        <v>40194.86591</v>
      </c>
      <c r="S199" s="55">
        <f t="shared" si="45"/>
        <v>3.3148835487417153E-6</v>
      </c>
      <c r="T199">
        <v>1</v>
      </c>
      <c r="U199">
        <f t="shared" si="38"/>
        <v>3.3148835487417153E-6</v>
      </c>
      <c r="V199" s="103"/>
      <c r="W199">
        <f t="shared" si="46"/>
        <v>1.8206821657669181E-3</v>
      </c>
      <c r="Y199" s="55"/>
      <c r="AB199" t="s">
        <v>210</v>
      </c>
      <c r="AH199" s="96" t="s">
        <v>203</v>
      </c>
      <c r="AI199" s="96" t="s">
        <v>205</v>
      </c>
      <c r="AJ199" s="97" t="s">
        <v>163</v>
      </c>
      <c r="AK199" s="96" t="s">
        <v>207</v>
      </c>
    </row>
    <row r="200" spans="1:37" x14ac:dyDescent="0.2">
      <c r="A200" s="100" t="s">
        <v>209</v>
      </c>
      <c r="C200" s="98">
        <v>55215.418769999997</v>
      </c>
      <c r="D200" s="99">
        <v>1E-4</v>
      </c>
      <c r="E200">
        <f t="shared" si="34"/>
        <v>70232.950508919967</v>
      </c>
      <c r="F200">
        <f t="shared" si="48"/>
        <v>70233</v>
      </c>
      <c r="G200">
        <f t="shared" si="44"/>
        <v>-1.6941694309934974E-2</v>
      </c>
      <c r="N200">
        <f>G200</f>
        <v>-1.6941694309934974E-2</v>
      </c>
      <c r="O200">
        <f t="shared" ca="1" si="50"/>
        <v>-1.3725033071694981E-2</v>
      </c>
      <c r="P200" s="55">
        <f t="shared" si="36"/>
        <v>-1.7742161004589696E-2</v>
      </c>
      <c r="Q200" s="2">
        <f t="shared" si="49"/>
        <v>40196.918769999997</v>
      </c>
      <c r="S200" s="55">
        <f t="shared" si="45"/>
        <v>6.4074692925145649E-7</v>
      </c>
      <c r="T200">
        <v>1</v>
      </c>
      <c r="U200">
        <f t="shared" si="38"/>
        <v>6.4074692925145649E-7</v>
      </c>
      <c r="V200" s="103"/>
      <c r="W200">
        <f t="shared" si="46"/>
        <v>8.0046669465472231E-4</v>
      </c>
      <c r="Y200" s="55"/>
      <c r="AB200" t="s">
        <v>210</v>
      </c>
      <c r="AH200" s="96" t="s">
        <v>203</v>
      </c>
      <c r="AI200" s="96" t="s">
        <v>205</v>
      </c>
      <c r="AJ200" s="97" t="s">
        <v>163</v>
      </c>
      <c r="AK200" s="96" t="s">
        <v>207</v>
      </c>
    </row>
    <row r="201" spans="1:37" s="103" customFormat="1" x14ac:dyDescent="0.2">
      <c r="A201" s="103" t="s">
        <v>209</v>
      </c>
      <c r="B201" s="104" t="s">
        <v>83</v>
      </c>
      <c r="C201" s="105">
        <v>55241.263359999997</v>
      </c>
      <c r="D201" s="105" t="s">
        <v>203</v>
      </c>
      <c r="E201">
        <f t="shared" si="34"/>
        <v>70308.449254709602</v>
      </c>
      <c r="F201">
        <f t="shared" si="48"/>
        <v>70308.5</v>
      </c>
      <c r="G201">
        <f t="shared" si="44"/>
        <v>-1.7371033267409075E-2</v>
      </c>
      <c r="H201"/>
      <c r="I201"/>
      <c r="J201"/>
      <c r="K201"/>
      <c r="L201">
        <f>G201</f>
        <v>-1.7371033267409075E-2</v>
      </c>
      <c r="M201"/>
      <c r="N201"/>
      <c r="O201">
        <f t="shared" ca="1" si="50"/>
        <v>-1.388162564307055E-2</v>
      </c>
      <c r="P201" s="55">
        <f t="shared" si="36"/>
        <v>-1.8103126681893289E-2</v>
      </c>
      <c r="Q201" s="2">
        <f t="shared" si="49"/>
        <v>40222.763359999997</v>
      </c>
      <c r="R201" s="121"/>
      <c r="S201" s="55">
        <f t="shared" si="45"/>
        <v>5.3596076753115511E-7</v>
      </c>
      <c r="T201">
        <v>1</v>
      </c>
      <c r="U201">
        <f t="shared" si="38"/>
        <v>5.3596076753115511E-7</v>
      </c>
      <c r="W201">
        <f t="shared" si="46"/>
        <v>7.3209341448421394E-4</v>
      </c>
      <c r="Y201" s="55"/>
      <c r="AB201" s="103">
        <v>-172</v>
      </c>
      <c r="AC201" s="103">
        <v>-0.01</v>
      </c>
      <c r="AD201" s="103">
        <v>-4.4200000000000003E-3</v>
      </c>
    </row>
    <row r="202" spans="1:37" s="103" customFormat="1" x14ac:dyDescent="0.2">
      <c r="A202" s="103" t="s">
        <v>209</v>
      </c>
      <c r="B202" s="104" t="s">
        <v>84</v>
      </c>
      <c r="C202" s="105">
        <v>55241.435539999999</v>
      </c>
      <c r="D202" s="105" t="s">
        <v>203</v>
      </c>
      <c r="E202">
        <f t="shared" si="34"/>
        <v>70308.952237115212</v>
      </c>
      <c r="F202">
        <f t="shared" si="48"/>
        <v>70309</v>
      </c>
      <c r="G202">
        <f t="shared" si="44"/>
        <v>-1.6350101730495226E-2</v>
      </c>
      <c r="H202"/>
      <c r="I202"/>
      <c r="J202"/>
      <c r="K202"/>
      <c r="L202">
        <f>G202</f>
        <v>-1.6350101730495226E-2</v>
      </c>
      <c r="M202"/>
      <c r="N202"/>
      <c r="O202">
        <f t="shared" ca="1" si="50"/>
        <v>-1.38826626799671E-2</v>
      </c>
      <c r="P202" s="55">
        <f t="shared" si="36"/>
        <v>-1.8105523387569877E-2</v>
      </c>
      <c r="Q202" s="2">
        <f t="shared" si="49"/>
        <v>40222.935539999999</v>
      </c>
      <c r="R202" s="121"/>
      <c r="S202" s="55">
        <f t="shared" si="45"/>
        <v>3.0815051941267162E-6</v>
      </c>
      <c r="T202">
        <v>1</v>
      </c>
      <c r="U202">
        <f t="shared" si="38"/>
        <v>3.0815051941267162E-6</v>
      </c>
      <c r="W202">
        <f t="shared" si="46"/>
        <v>1.7554216570746517E-3</v>
      </c>
      <c r="Y202" s="55"/>
      <c r="AB202" s="103">
        <v>-171.5</v>
      </c>
      <c r="AC202" s="103">
        <v>-8.9700000000000005E-3</v>
      </c>
      <c r="AD202" s="103">
        <v>-3.3899999999999998E-3</v>
      </c>
    </row>
    <row r="203" spans="1:37" x14ac:dyDescent="0.2">
      <c r="A203" s="100" t="s">
        <v>209</v>
      </c>
      <c r="C203" s="98">
        <v>55253.245340000001</v>
      </c>
      <c r="D203" s="99">
        <v>1.8000000000000001E-4</v>
      </c>
      <c r="E203">
        <f t="shared" si="34"/>
        <v>70343.451723778635</v>
      </c>
      <c r="F203">
        <f t="shared" si="48"/>
        <v>70343.5</v>
      </c>
      <c r="G203">
        <f t="shared" si="44"/>
        <v>-1.6525826154975221E-2</v>
      </c>
      <c r="N203">
        <f>G203</f>
        <v>-1.6525826154975221E-2</v>
      </c>
      <c r="O203">
        <f t="shared" ca="1" si="50"/>
        <v>-1.3954218225827458E-2</v>
      </c>
      <c r="P203" s="55">
        <f t="shared" si="36"/>
        <v>-1.827109323548437E-2</v>
      </c>
      <c r="Q203" s="2">
        <f t="shared" si="49"/>
        <v>40234.745340000001</v>
      </c>
      <c r="S203" s="55">
        <f t="shared" si="45"/>
        <v>3.0459571823089307E-6</v>
      </c>
      <c r="T203">
        <v>1</v>
      </c>
      <c r="U203">
        <f t="shared" si="38"/>
        <v>3.0459571823089307E-6</v>
      </c>
      <c r="V203" s="103"/>
      <c r="W203">
        <f t="shared" si="46"/>
        <v>1.7452670805091497E-3</v>
      </c>
      <c r="Y203" s="55"/>
      <c r="AB203" t="s">
        <v>210</v>
      </c>
      <c r="AH203" s="96" t="s">
        <v>203</v>
      </c>
      <c r="AI203" s="96" t="s">
        <v>206</v>
      </c>
      <c r="AJ203" s="97" t="s">
        <v>163</v>
      </c>
      <c r="AK203" s="96" t="s">
        <v>207</v>
      </c>
    </row>
    <row r="204" spans="1:37" x14ac:dyDescent="0.2">
      <c r="A204" s="41" t="s">
        <v>107</v>
      </c>
      <c r="B204" s="42" t="s">
        <v>84</v>
      </c>
      <c r="C204" s="41">
        <v>55280.459799999997</v>
      </c>
      <c r="D204" s="41">
        <v>4.0000000000000002E-4</v>
      </c>
      <c r="E204">
        <f t="shared" si="34"/>
        <v>70422.952214881094</v>
      </c>
      <c r="F204">
        <f t="shared" si="48"/>
        <v>70423</v>
      </c>
      <c r="G204">
        <f t="shared" si="44"/>
        <v>-1.6357712876924779E-2</v>
      </c>
      <c r="L204">
        <f>G204</f>
        <v>-1.6357712876924779E-2</v>
      </c>
      <c r="O204">
        <f t="shared" ca="1" si="50"/>
        <v>-1.4119107092375266E-2</v>
      </c>
      <c r="P204" s="55">
        <f t="shared" si="36"/>
        <v>-1.8654103528417787E-2</v>
      </c>
      <c r="Q204" s="2">
        <f t="shared" si="49"/>
        <v>40261.959799999997</v>
      </c>
      <c r="S204" s="55">
        <f t="shared" si="45"/>
        <v>5.2734100242644802E-6</v>
      </c>
      <c r="T204">
        <v>1</v>
      </c>
      <c r="U204">
        <f t="shared" si="38"/>
        <v>5.2734100242644802E-6</v>
      </c>
      <c r="V204" s="103"/>
      <c r="W204">
        <f t="shared" si="46"/>
        <v>2.2963906514930077E-3</v>
      </c>
      <c r="Y204" s="55"/>
    </row>
    <row r="205" spans="1:37" s="103" customFormat="1" x14ac:dyDescent="0.2">
      <c r="A205" s="103" t="s">
        <v>209</v>
      </c>
      <c r="B205" s="104" t="s">
        <v>84</v>
      </c>
      <c r="C205" s="105">
        <v>55293.125659999998</v>
      </c>
      <c r="D205" s="105" t="s">
        <v>203</v>
      </c>
      <c r="E205">
        <f t="shared" si="34"/>
        <v>70459.95247467811</v>
      </c>
      <c r="F205">
        <f t="shared" si="48"/>
        <v>70460</v>
      </c>
      <c r="G205">
        <f t="shared" si="44"/>
        <v>-1.6268779647361953E-2</v>
      </c>
      <c r="H205"/>
      <c r="I205"/>
      <c r="J205"/>
      <c r="K205"/>
      <c r="L205">
        <f>G205</f>
        <v>-1.6268779647361953E-2</v>
      </c>
      <c r="M205"/>
      <c r="N205"/>
      <c r="O205">
        <f t="shared" ca="1" si="50"/>
        <v>-1.4195847822718266E-2</v>
      </c>
      <c r="P205" s="55">
        <f t="shared" si="36"/>
        <v>-1.8833063693999952E-2</v>
      </c>
      <c r="Q205" s="2">
        <f t="shared" si="49"/>
        <v>40274.625659999998</v>
      </c>
      <c r="R205" s="121"/>
      <c r="S205" s="55">
        <f t="shared" si="45"/>
        <v>6.5755526718421516E-6</v>
      </c>
      <c r="T205">
        <v>1</v>
      </c>
      <c r="U205">
        <f t="shared" si="38"/>
        <v>6.5755526718421516E-6</v>
      </c>
      <c r="W205">
        <f t="shared" si="46"/>
        <v>2.564284046637999E-3</v>
      </c>
      <c r="Y205" s="55"/>
      <c r="AB205" s="103">
        <v>-20.5</v>
      </c>
      <c r="AC205" s="103">
        <v>-8.8299999999999993E-3</v>
      </c>
      <c r="AD205" s="103">
        <v>-2.9199999999999999E-3</v>
      </c>
    </row>
    <row r="206" spans="1:37" s="103" customFormat="1" x14ac:dyDescent="0.2">
      <c r="A206" s="103" t="s">
        <v>209</v>
      </c>
      <c r="B206" s="104" t="s">
        <v>83</v>
      </c>
      <c r="C206" s="105">
        <v>55293.294970000003</v>
      </c>
      <c r="D206" s="105" t="s">
        <v>203</v>
      </c>
      <c r="E206">
        <f t="shared" si="34"/>
        <v>70460.447073069881</v>
      </c>
      <c r="F206">
        <f t="shared" si="48"/>
        <v>70460.5</v>
      </c>
      <c r="G206">
        <f t="shared" si="44"/>
        <v>-1.811784811434336E-2</v>
      </c>
      <c r="H206"/>
      <c r="I206"/>
      <c r="J206"/>
      <c r="K206"/>
      <c r="L206">
        <f>G206</f>
        <v>-1.811784811434336E-2</v>
      </c>
      <c r="M206"/>
      <c r="N206"/>
      <c r="O206">
        <f t="shared" ca="1" si="50"/>
        <v>-1.4196884859614789E-2</v>
      </c>
      <c r="P206" s="55">
        <f t="shared" si="36"/>
        <v>-1.8835485136047825E-2</v>
      </c>
      <c r="Q206" s="2">
        <f t="shared" si="49"/>
        <v>40274.794970000003</v>
      </c>
      <c r="R206" s="121"/>
      <c r="S206" s="55">
        <f t="shared" si="45"/>
        <v>5.1500289492085437E-7</v>
      </c>
      <c r="T206">
        <v>1</v>
      </c>
      <c r="U206">
        <f t="shared" si="38"/>
        <v>5.1500289492085437E-7</v>
      </c>
      <c r="W206">
        <f t="shared" si="46"/>
        <v>7.1763702170446475E-4</v>
      </c>
      <c r="Y206" s="55"/>
      <c r="AB206" s="103">
        <v>-20</v>
      </c>
      <c r="AC206" s="103">
        <v>-1.068E-2</v>
      </c>
      <c r="AD206" s="103">
        <v>-4.7699999999999999E-3</v>
      </c>
    </row>
    <row r="207" spans="1:37" s="103" customFormat="1" x14ac:dyDescent="0.2">
      <c r="A207" s="103" t="s">
        <v>209</v>
      </c>
      <c r="B207" s="104" t="s">
        <v>83</v>
      </c>
      <c r="C207" s="105">
        <v>55300.141040000002</v>
      </c>
      <c r="D207" s="105" t="s">
        <v>203</v>
      </c>
      <c r="E207">
        <f t="shared" si="34"/>
        <v>70480.446217903984</v>
      </c>
      <c r="F207">
        <f t="shared" si="48"/>
        <v>70480.5</v>
      </c>
      <c r="G207">
        <f t="shared" si="44"/>
        <v>-1.8410586912068538E-2</v>
      </c>
      <c r="H207"/>
      <c r="I207"/>
      <c r="J207"/>
      <c r="K207"/>
      <c r="L207">
        <f>G207</f>
        <v>-1.8410586912068538E-2</v>
      </c>
      <c r="M207"/>
      <c r="N207"/>
      <c r="O207">
        <f t="shared" ca="1" si="50"/>
        <v>-1.4238366335475872E-2</v>
      </c>
      <c r="P207" s="55">
        <f t="shared" si="36"/>
        <v>-1.8932409761287072E-2</v>
      </c>
      <c r="Q207" s="2">
        <f t="shared" si="49"/>
        <v>40281.641040000002</v>
      </c>
      <c r="R207" s="121"/>
      <c r="S207" s="55">
        <f t="shared" si="45"/>
        <v>2.7229908596654881E-7</v>
      </c>
      <c r="T207">
        <v>1</v>
      </c>
      <c r="U207">
        <f t="shared" si="38"/>
        <v>2.7229908596654881E-7</v>
      </c>
      <c r="W207">
        <f t="shared" si="46"/>
        <v>5.2182284921853395E-4</v>
      </c>
      <c r="Y207" s="55"/>
      <c r="AB207" s="103">
        <v>0</v>
      </c>
      <c r="AC207" s="103">
        <v>-1.0959999999999999E-2</v>
      </c>
      <c r="AD207" s="103">
        <v>-5.0099999999999997E-3</v>
      </c>
    </row>
    <row r="208" spans="1:37" x14ac:dyDescent="0.2">
      <c r="A208" s="100" t="s">
        <v>209</v>
      </c>
      <c r="C208" s="98">
        <v>55300.313159999998</v>
      </c>
      <c r="D208" s="99">
        <v>3.8000000000000002E-4</v>
      </c>
      <c r="E208">
        <f t="shared" si="34"/>
        <v>70480.949025034017</v>
      </c>
      <c r="F208">
        <f t="shared" si="48"/>
        <v>70481</v>
      </c>
      <c r="G208">
        <f t="shared" si="44"/>
        <v>-1.7449655388190877E-2</v>
      </c>
      <c r="N208">
        <f>G208</f>
        <v>-1.7449655388190877E-2</v>
      </c>
      <c r="O208">
        <f t="shared" ca="1" si="50"/>
        <v>-1.4239403372372395E-2</v>
      </c>
      <c r="P208" s="55">
        <f t="shared" si="36"/>
        <v>-1.8934834550500934E-2</v>
      </c>
      <c r="Q208" s="2">
        <f t="shared" si="49"/>
        <v>40281.813159999998</v>
      </c>
      <c r="S208" s="55">
        <f t="shared" si="45"/>
        <v>2.2057571441600038E-6</v>
      </c>
      <c r="T208">
        <v>1</v>
      </c>
      <c r="U208">
        <f t="shared" si="38"/>
        <v>2.2057571441600038E-6</v>
      </c>
      <c r="V208" s="103"/>
      <c r="W208">
        <f t="shared" si="46"/>
        <v>1.4851791623100574E-3</v>
      </c>
      <c r="Y208" s="55"/>
      <c r="AB208" t="s">
        <v>210</v>
      </c>
      <c r="AH208" s="96" t="s">
        <v>203</v>
      </c>
      <c r="AI208" s="96" t="s">
        <v>205</v>
      </c>
      <c r="AJ208" s="97" t="s">
        <v>83</v>
      </c>
      <c r="AK208" s="96" t="s">
        <v>208</v>
      </c>
    </row>
    <row r="209" spans="1:37" x14ac:dyDescent="0.2">
      <c r="A209" s="100" t="s">
        <v>209</v>
      </c>
      <c r="C209" s="98">
        <v>55300.313829999999</v>
      </c>
      <c r="D209" s="99">
        <v>2.9999999999999997E-4</v>
      </c>
      <c r="E209">
        <f t="shared" si="34"/>
        <v>70480.950982277674</v>
      </c>
      <c r="F209">
        <f t="shared" si="48"/>
        <v>70481</v>
      </c>
      <c r="G209">
        <f t="shared" si="44"/>
        <v>-1.6779655386926606E-2</v>
      </c>
      <c r="N209">
        <f>G209</f>
        <v>-1.6779655386926606E-2</v>
      </c>
      <c r="O209">
        <f t="shared" ca="1" si="50"/>
        <v>-1.4239403372372395E-2</v>
      </c>
      <c r="P209" s="55">
        <f t="shared" si="36"/>
        <v>-1.8934834550500934E-2</v>
      </c>
      <c r="Q209" s="2">
        <f t="shared" si="49"/>
        <v>40281.813829999999</v>
      </c>
      <c r="S209" s="55">
        <f t="shared" si="45"/>
        <v>4.6447972271049391E-6</v>
      </c>
      <c r="T209">
        <v>1</v>
      </c>
      <c r="U209">
        <f t="shared" si="38"/>
        <v>4.6447972271049391E-6</v>
      </c>
      <c r="V209" s="103"/>
      <c r="W209">
        <f t="shared" si="46"/>
        <v>2.1551791635743278E-3</v>
      </c>
      <c r="Y209" s="55"/>
      <c r="AB209" t="s">
        <v>210</v>
      </c>
      <c r="AH209" s="96" t="s">
        <v>203</v>
      </c>
      <c r="AI209" s="96" t="s">
        <v>205</v>
      </c>
      <c r="AJ209" s="97" t="s">
        <v>117</v>
      </c>
      <c r="AK209" s="96" t="s">
        <v>208</v>
      </c>
    </row>
    <row r="210" spans="1:37" x14ac:dyDescent="0.2">
      <c r="A210" s="100" t="s">
        <v>209</v>
      </c>
      <c r="C210" s="98">
        <v>55300.313869999998</v>
      </c>
      <c r="D210" s="99">
        <v>4.4000000000000002E-4</v>
      </c>
      <c r="E210">
        <f t="shared" si="34"/>
        <v>70480.95109912804</v>
      </c>
      <c r="F210">
        <f t="shared" si="48"/>
        <v>70481</v>
      </c>
      <c r="G210">
        <f t="shared" si="44"/>
        <v>-1.6739655387937091E-2</v>
      </c>
      <c r="N210">
        <f>G210</f>
        <v>-1.6739655387937091E-2</v>
      </c>
      <c r="O210">
        <f t="shared" ca="1" si="50"/>
        <v>-1.4239403372372395E-2</v>
      </c>
      <c r="P210" s="55">
        <f t="shared" si="36"/>
        <v>-1.8934834550500934E-2</v>
      </c>
      <c r="Q210" s="2">
        <f t="shared" si="49"/>
        <v>40281.813869999998</v>
      </c>
      <c r="S210" s="55">
        <f t="shared" si="45"/>
        <v>4.8188115557544946E-6</v>
      </c>
      <c r="T210">
        <v>1</v>
      </c>
      <c r="U210">
        <f t="shared" si="38"/>
        <v>4.8188115557544946E-6</v>
      </c>
      <c r="V210" s="103"/>
      <c r="W210">
        <f t="shared" si="46"/>
        <v>2.1951791625638428E-3</v>
      </c>
      <c r="Y210" s="55"/>
      <c r="AB210" t="s">
        <v>210</v>
      </c>
      <c r="AH210" s="96" t="s">
        <v>203</v>
      </c>
      <c r="AI210" s="96" t="s">
        <v>205</v>
      </c>
      <c r="AJ210" s="97" t="s">
        <v>163</v>
      </c>
      <c r="AK210" s="96" t="s">
        <v>208</v>
      </c>
    </row>
    <row r="211" spans="1:37" x14ac:dyDescent="0.2">
      <c r="A211" s="100" t="s">
        <v>209</v>
      </c>
      <c r="C211" s="98">
        <v>55300.314469999998</v>
      </c>
      <c r="D211" s="99">
        <v>2.7E-4</v>
      </c>
      <c r="E211">
        <f t="shared" si="34"/>
        <v>70480.952851883543</v>
      </c>
      <c r="F211">
        <f t="shared" si="48"/>
        <v>70481</v>
      </c>
      <c r="G211">
        <f t="shared" si="44"/>
        <v>-1.6139655388542451E-2</v>
      </c>
      <c r="N211">
        <f>G211</f>
        <v>-1.6139655388542451E-2</v>
      </c>
      <c r="O211">
        <f t="shared" ca="1" si="50"/>
        <v>-1.4239403372372395E-2</v>
      </c>
      <c r="P211" s="55">
        <f t="shared" si="36"/>
        <v>-1.8934834550500934E-2</v>
      </c>
      <c r="Q211" s="2">
        <f t="shared" si="49"/>
        <v>40281.814469999998</v>
      </c>
      <c r="S211" s="55">
        <f t="shared" si="45"/>
        <v>7.8130265474469287E-6</v>
      </c>
      <c r="T211">
        <v>1</v>
      </c>
      <c r="U211">
        <f t="shared" si="38"/>
        <v>7.8130265474469287E-6</v>
      </c>
      <c r="V211" s="103"/>
      <c r="W211">
        <f t="shared" si="46"/>
        <v>2.7951791619584831E-3</v>
      </c>
      <c r="Y211" s="55"/>
      <c r="AB211" t="s">
        <v>210</v>
      </c>
      <c r="AH211" s="96" t="s">
        <v>203</v>
      </c>
      <c r="AI211" s="96" t="s">
        <v>205</v>
      </c>
      <c r="AJ211" s="97" t="s">
        <v>31</v>
      </c>
      <c r="AK211" s="96" t="s">
        <v>208</v>
      </c>
    </row>
    <row r="212" spans="1:37" x14ac:dyDescent="0.2">
      <c r="A212" s="93" t="s">
        <v>214</v>
      </c>
      <c r="B212" s="101" t="s">
        <v>83</v>
      </c>
      <c r="C212" s="94">
        <v>55301.683900000004</v>
      </c>
      <c r="D212" s="94">
        <v>2.9999999999999997E-4</v>
      </c>
      <c r="E212">
        <f t="shared" si="34"/>
        <v>70484.953311842371</v>
      </c>
      <c r="F212">
        <f t="shared" si="48"/>
        <v>70485</v>
      </c>
      <c r="G212">
        <f t="shared" si="44"/>
        <v>-1.5982203141902573E-2</v>
      </c>
      <c r="L212">
        <f>G212</f>
        <v>-1.5982203141902573E-2</v>
      </c>
      <c r="O212">
        <f t="shared" ca="1" si="50"/>
        <v>-1.4247699667544633E-2</v>
      </c>
      <c r="P212" s="55">
        <f t="shared" si="36"/>
        <v>-1.895423580318667E-2</v>
      </c>
      <c r="Q212" s="2">
        <f t="shared" si="49"/>
        <v>40283.183900000004</v>
      </c>
      <c r="S212" s="55">
        <f t="shared" si="45"/>
        <v>8.832978139739428E-6</v>
      </c>
      <c r="T212">
        <v>1</v>
      </c>
      <c r="U212">
        <f t="shared" si="38"/>
        <v>8.832978139739428E-6</v>
      </c>
      <c r="V212" s="103"/>
      <c r="W212">
        <f t="shared" si="46"/>
        <v>2.9720326612840964E-3</v>
      </c>
      <c r="Y212" s="55"/>
    </row>
    <row r="213" spans="1:37" s="103" customFormat="1" x14ac:dyDescent="0.2">
      <c r="A213" s="93" t="s">
        <v>214</v>
      </c>
      <c r="B213" s="101" t="s">
        <v>83</v>
      </c>
      <c r="C213" s="94">
        <v>55301.683900000004</v>
      </c>
      <c r="D213" s="94">
        <v>2.9999999999999997E-4</v>
      </c>
      <c r="E213">
        <f t="shared" ref="E213:E222" si="51">+(C213-C$7)/C$8</f>
        <v>70484.953311842371</v>
      </c>
      <c r="F213">
        <f t="shared" si="48"/>
        <v>70485</v>
      </c>
      <c r="G213">
        <f t="shared" si="44"/>
        <v>-1.5982203141902573E-2</v>
      </c>
      <c r="L213">
        <f>G213</f>
        <v>-1.5982203141902573E-2</v>
      </c>
      <c r="M213"/>
      <c r="N213"/>
      <c r="O213">
        <f t="shared" ca="1" si="50"/>
        <v>-1.4247699667544633E-2</v>
      </c>
      <c r="P213" s="55">
        <f t="shared" ref="P213:P222" si="52">+D$11+D$12*F213+D$13*F213^2</f>
        <v>-1.895423580318667E-2</v>
      </c>
      <c r="Q213" s="2">
        <f t="shared" si="49"/>
        <v>40283.183900000004</v>
      </c>
      <c r="R213" s="121"/>
      <c r="S213" s="55">
        <f t="shared" si="45"/>
        <v>8.832978139739428E-6</v>
      </c>
      <c r="T213">
        <v>1</v>
      </c>
      <c r="U213">
        <f t="shared" ref="U213:U222" si="53">+T213*S213</f>
        <v>8.832978139739428E-6</v>
      </c>
      <c r="W213">
        <f t="shared" si="46"/>
        <v>2.9720326612840964E-3</v>
      </c>
    </row>
    <row r="214" spans="1:37" x14ac:dyDescent="0.2">
      <c r="A214" s="41" t="s">
        <v>107</v>
      </c>
      <c r="B214" s="42" t="s">
        <v>84</v>
      </c>
      <c r="C214" s="41">
        <v>55624.4853</v>
      </c>
      <c r="D214" s="41">
        <v>2.9999999999999997E-4</v>
      </c>
      <c r="E214">
        <f t="shared" si="51"/>
        <v>71427.939864894171</v>
      </c>
      <c r="F214">
        <f t="shared" si="48"/>
        <v>71428</v>
      </c>
      <c r="G214">
        <f t="shared" si="44"/>
        <v>-2.0585337391821668E-2</v>
      </c>
      <c r="L214">
        <f>G214</f>
        <v>-2.0585337391821668E-2</v>
      </c>
      <c r="O214">
        <f t="shared" ca="1" si="50"/>
        <v>-1.620355125439471E-2</v>
      </c>
      <c r="P214" s="55">
        <f t="shared" si="52"/>
        <v>-2.3673890359434568E-2</v>
      </c>
      <c r="Q214" s="2">
        <f t="shared" si="49"/>
        <v>40605.9853</v>
      </c>
      <c r="S214" s="55">
        <f t="shared" si="45"/>
        <v>9.5391594337504574E-6</v>
      </c>
      <c r="T214">
        <v>1</v>
      </c>
      <c r="U214">
        <f t="shared" si="53"/>
        <v>9.5391594337504574E-6</v>
      </c>
      <c r="V214" s="103"/>
      <c r="W214">
        <f t="shared" si="46"/>
        <v>3.0885529676129009E-3</v>
      </c>
      <c r="Y214" s="55"/>
    </row>
    <row r="215" spans="1:37" x14ac:dyDescent="0.2">
      <c r="A215" s="41" t="s">
        <v>108</v>
      </c>
      <c r="B215" s="42" t="s">
        <v>84</v>
      </c>
      <c r="C215" s="41">
        <v>55638.863400000002</v>
      </c>
      <c r="D215" s="41">
        <v>5.9999999999999995E-4</v>
      </c>
      <c r="E215">
        <f t="shared" si="51"/>
        <v>71469.942021509472</v>
      </c>
      <c r="F215" s="108">
        <f t="shared" si="48"/>
        <v>71470</v>
      </c>
      <c r="G215">
        <f t="shared" si="44"/>
        <v>-1.9847088857204653E-2</v>
      </c>
      <c r="L215">
        <f>G215</f>
        <v>-1.9847088857204653E-2</v>
      </c>
      <c r="O215">
        <f t="shared" ca="1" si="50"/>
        <v>-1.6290662353702995E-2</v>
      </c>
      <c r="P215" s="55">
        <f t="shared" si="52"/>
        <v>-2.3890852411162733E-2</v>
      </c>
      <c r="Q215" s="2">
        <f t="shared" si="49"/>
        <v>40620.363400000002</v>
      </c>
      <c r="S215" s="55">
        <f t="shared" si="45"/>
        <v>1.635202368031968E-5</v>
      </c>
      <c r="T215">
        <v>1</v>
      </c>
      <c r="U215">
        <f t="shared" si="53"/>
        <v>1.635202368031968E-5</v>
      </c>
      <c r="V215" s="103"/>
      <c r="W215">
        <f t="shared" si="46"/>
        <v>4.0437635539580796E-3</v>
      </c>
      <c r="Y215" s="55"/>
    </row>
    <row r="216" spans="1:37" x14ac:dyDescent="0.2">
      <c r="A216" s="94" t="s">
        <v>262</v>
      </c>
      <c r="B216" s="101" t="s">
        <v>84</v>
      </c>
      <c r="C216" s="94">
        <v>55639.761100000003</v>
      </c>
      <c r="D216" s="94">
        <v>1E-4</v>
      </c>
      <c r="E216">
        <f t="shared" si="51"/>
        <v>71472.56443587532</v>
      </c>
      <c r="F216" s="108">
        <f t="shared" ref="F216:F224" si="54">ROUND(2*E216,0)/2</f>
        <v>71472.5</v>
      </c>
      <c r="O216">
        <f t="shared" ca="1" si="50"/>
        <v>-1.6295847538185609E-2</v>
      </c>
      <c r="P216" s="55">
        <f t="shared" si="52"/>
        <v>-2.3903784983500875E-2</v>
      </c>
      <c r="Q216" s="2">
        <f t="shared" si="49"/>
        <v>40621.261100000003</v>
      </c>
      <c r="R216" s="121">
        <f>+C216-(C$7+F216*C$8)</f>
        <v>2.2057568792661186E-2</v>
      </c>
      <c r="S216" s="55">
        <f>+(P216-R216)^2</f>
        <v>2.1124460409375264E-3</v>
      </c>
      <c r="U216">
        <f t="shared" si="53"/>
        <v>0</v>
      </c>
      <c r="V216" s="103"/>
      <c r="AH216" s="96"/>
      <c r="AI216" s="96"/>
      <c r="AJ216" s="97"/>
      <c r="AK216" s="96"/>
    </row>
    <row r="217" spans="1:37" x14ac:dyDescent="0.2">
      <c r="A217" s="41" t="s">
        <v>108</v>
      </c>
      <c r="B217" s="42" t="s">
        <v>83</v>
      </c>
      <c r="C217" s="41">
        <v>55680.796699999999</v>
      </c>
      <c r="D217" s="41">
        <v>5.0000000000000001E-4</v>
      </c>
      <c r="E217">
        <f t="shared" si="51"/>
        <v>71592.440059080196</v>
      </c>
      <c r="F217" s="108">
        <f t="shared" si="54"/>
        <v>71592.5</v>
      </c>
      <c r="G217">
        <f t="shared" ref="G217:G222" si="55">+C217-(C$7+F217*C$8)</f>
        <v>-2.0518863988399971E-2</v>
      </c>
      <c r="L217">
        <f t="shared" ref="L217:L222" si="56">G217</f>
        <v>-2.0518863988399971E-2</v>
      </c>
      <c r="O217">
        <f t="shared" ca="1" si="50"/>
        <v>-1.6544736393352105E-2</v>
      </c>
      <c r="P217" s="55">
        <f t="shared" si="52"/>
        <v>-2.4526948618509348E-2</v>
      </c>
      <c r="Q217" s="2">
        <f t="shared" ref="Q217:Q222" si="57">+C217-15018.5</f>
        <v>40662.296699999999</v>
      </c>
      <c r="S217" s="55">
        <f t="shared" ref="S217:S222" si="58">+(P217-G217)^2</f>
        <v>1.6064742402119016E-5</v>
      </c>
      <c r="T217">
        <v>1</v>
      </c>
      <c r="U217">
        <f t="shared" si="53"/>
        <v>1.6064742402119016E-5</v>
      </c>
      <c r="V217" s="103"/>
      <c r="W217">
        <f t="shared" ref="W217:W222" si="59">+G217-P217</f>
        <v>4.0080846301093764E-3</v>
      </c>
      <c r="Y217" s="55"/>
    </row>
    <row r="218" spans="1:37" x14ac:dyDescent="0.2">
      <c r="A218" s="41" t="s">
        <v>109</v>
      </c>
      <c r="B218" s="42" t="s">
        <v>84</v>
      </c>
      <c r="C218" s="41">
        <v>55698.425600000002</v>
      </c>
      <c r="D218" s="41">
        <v>2.0000000000000001E-4</v>
      </c>
      <c r="E218">
        <f t="shared" si="51"/>
        <v>71643.938645037691</v>
      </c>
      <c r="F218" s="108">
        <f t="shared" si="54"/>
        <v>71644</v>
      </c>
      <c r="G218">
        <f t="shared" si="55"/>
        <v>-2.1002916386350989E-2</v>
      </c>
      <c r="L218">
        <f t="shared" si="56"/>
        <v>-2.1002916386350989E-2</v>
      </c>
      <c r="O218">
        <f t="shared" ca="1" si="50"/>
        <v>-1.6651551193694408E-2</v>
      </c>
      <c r="P218" s="55">
        <f t="shared" si="52"/>
        <v>-2.4795831776335708E-2</v>
      </c>
      <c r="Q218" s="2">
        <f t="shared" si="57"/>
        <v>40679.925600000002</v>
      </c>
      <c r="S218" s="55">
        <f t="shared" si="58"/>
        <v>1.4386207155582933E-5</v>
      </c>
      <c r="T218">
        <v>1</v>
      </c>
      <c r="U218">
        <f t="shared" si="53"/>
        <v>1.4386207155582933E-5</v>
      </c>
      <c r="V218" s="103"/>
      <c r="W218">
        <f t="shared" si="59"/>
        <v>3.792915389984719E-3</v>
      </c>
      <c r="Y218" s="55"/>
    </row>
    <row r="219" spans="1:37" x14ac:dyDescent="0.2">
      <c r="A219" s="41" t="s">
        <v>109</v>
      </c>
      <c r="B219" s="42" t="s">
        <v>84</v>
      </c>
      <c r="C219" s="41">
        <v>55702.532299999999</v>
      </c>
      <c r="D219" s="41">
        <v>2.9999999999999997E-4</v>
      </c>
      <c r="E219">
        <f t="shared" si="51"/>
        <v>71655.935380112001</v>
      </c>
      <c r="F219">
        <f t="shared" si="54"/>
        <v>71656</v>
      </c>
      <c r="G219">
        <f t="shared" si="55"/>
        <v>-2.2120559668110218E-2</v>
      </c>
      <c r="L219">
        <f t="shared" si="56"/>
        <v>-2.2120559668110218E-2</v>
      </c>
      <c r="O219">
        <f t="shared" ca="1" si="50"/>
        <v>-1.6676440079211069E-2</v>
      </c>
      <c r="P219" s="55">
        <f t="shared" si="52"/>
        <v>-2.4858608579226282E-2</v>
      </c>
      <c r="Q219" s="2">
        <f t="shared" si="57"/>
        <v>40684.032299999999</v>
      </c>
      <c r="S219" s="55">
        <f t="shared" si="58"/>
        <v>7.4969118396638659E-6</v>
      </c>
      <c r="T219">
        <v>1</v>
      </c>
      <c r="U219">
        <f t="shared" si="53"/>
        <v>7.4969118396638659E-6</v>
      </c>
      <c r="V219" s="103"/>
      <c r="W219">
        <f t="shared" si="59"/>
        <v>2.7380489111160644E-3</v>
      </c>
      <c r="Y219" s="55"/>
    </row>
    <row r="220" spans="1:37" x14ac:dyDescent="0.2">
      <c r="A220" s="41" t="s">
        <v>109</v>
      </c>
      <c r="B220" s="42" t="s">
        <v>83</v>
      </c>
      <c r="C220" s="41">
        <v>55703.388599999998</v>
      </c>
      <c r="D220" s="41">
        <v>2.0000000000000001E-4</v>
      </c>
      <c r="E220">
        <f t="shared" si="51"/>
        <v>71658.43685434779</v>
      </c>
      <c r="F220" s="108">
        <f t="shared" si="54"/>
        <v>71658.5</v>
      </c>
      <c r="G220">
        <f t="shared" si="55"/>
        <v>-2.1615902020130306E-2</v>
      </c>
      <c r="L220">
        <f t="shared" si="56"/>
        <v>-2.1615902020130306E-2</v>
      </c>
      <c r="O220">
        <f t="shared" ca="1" si="50"/>
        <v>-1.6681625263693683E-2</v>
      </c>
      <c r="P220" s="55">
        <f t="shared" si="52"/>
        <v>-2.4871692998597261E-2</v>
      </c>
      <c r="Q220" s="2">
        <f t="shared" si="57"/>
        <v>40684.888599999998</v>
      </c>
      <c r="S220" s="55">
        <f t="shared" si="58"/>
        <v>1.0600174895466811E-5</v>
      </c>
      <c r="T220">
        <v>1</v>
      </c>
      <c r="U220">
        <f t="shared" si="53"/>
        <v>1.0600174895466811E-5</v>
      </c>
      <c r="V220" s="103"/>
      <c r="W220">
        <f t="shared" si="59"/>
        <v>3.2557909784669548E-3</v>
      </c>
      <c r="Y220" s="55"/>
    </row>
    <row r="221" spans="1:37" x14ac:dyDescent="0.2">
      <c r="A221" s="41" t="s">
        <v>109</v>
      </c>
      <c r="B221" s="42" t="s">
        <v>83</v>
      </c>
      <c r="C221" s="41">
        <v>55707.496099999997</v>
      </c>
      <c r="D221" s="41">
        <v>2.0000000000000001E-4</v>
      </c>
      <c r="E221">
        <f t="shared" si="51"/>
        <v>71670.435926429447</v>
      </c>
      <c r="F221" s="108">
        <f t="shared" si="54"/>
        <v>71670.5</v>
      </c>
      <c r="G221">
        <f t="shared" si="55"/>
        <v>-2.1933545300271362E-2</v>
      </c>
      <c r="L221">
        <f t="shared" si="56"/>
        <v>-2.1933545300271362E-2</v>
      </c>
      <c r="O221">
        <f t="shared" ca="1" si="50"/>
        <v>-1.6706514149210344E-2</v>
      </c>
      <c r="P221" s="55">
        <f t="shared" si="52"/>
        <v>-2.4934526621668063E-2</v>
      </c>
      <c r="Q221" s="2">
        <f t="shared" si="57"/>
        <v>40688.996099999997</v>
      </c>
      <c r="S221" s="55">
        <f t="shared" si="58"/>
        <v>9.0058888913718882E-6</v>
      </c>
      <c r="T221">
        <v>1</v>
      </c>
      <c r="U221">
        <f t="shared" si="53"/>
        <v>9.0058888913718882E-6</v>
      </c>
      <c r="V221" s="103"/>
      <c r="W221">
        <f t="shared" si="59"/>
        <v>3.0009813213967007E-3</v>
      </c>
      <c r="Y221" s="55"/>
    </row>
    <row r="222" spans="1:37" x14ac:dyDescent="0.2">
      <c r="A222" s="93" t="s">
        <v>215</v>
      </c>
      <c r="B222" s="101" t="s">
        <v>83</v>
      </c>
      <c r="C222" s="94">
        <v>55745.664799999999</v>
      </c>
      <c r="D222" s="94">
        <v>2.0000000000000001E-4</v>
      </c>
      <c r="E222">
        <f t="shared" si="51"/>
        <v>71781.936591691338</v>
      </c>
      <c r="F222">
        <f t="shared" si="54"/>
        <v>71782</v>
      </c>
      <c r="G222">
        <f t="shared" si="55"/>
        <v>-2.1705814084270969E-2</v>
      </c>
      <c r="L222">
        <f t="shared" si="56"/>
        <v>-2.1705814084270969E-2</v>
      </c>
      <c r="O222">
        <f t="shared" ca="1" si="50"/>
        <v>-1.6937773377135895E-2</v>
      </c>
      <c r="P222" s="55">
        <f t="shared" si="52"/>
        <v>-2.552060405926293E-2</v>
      </c>
      <c r="Q222" s="2">
        <f t="shared" si="57"/>
        <v>40727.164799999999</v>
      </c>
      <c r="S222" s="55">
        <f t="shared" si="58"/>
        <v>1.4552622553299167E-5</v>
      </c>
      <c r="T222">
        <v>1</v>
      </c>
      <c r="U222">
        <f t="shared" si="53"/>
        <v>1.4552622553299167E-5</v>
      </c>
      <c r="V222" s="103"/>
      <c r="W222">
        <f t="shared" si="59"/>
        <v>3.8147899749919612E-3</v>
      </c>
      <c r="Y222" s="55"/>
    </row>
    <row r="223" spans="1:37" s="103" customFormat="1" x14ac:dyDescent="0.2">
      <c r="A223" s="37" t="s">
        <v>268</v>
      </c>
      <c r="B223" s="38" t="s">
        <v>83</v>
      </c>
      <c r="C223" s="37">
        <v>56011.812599999997</v>
      </c>
      <c r="D223" s="37">
        <v>3.5000000000000001E-3</v>
      </c>
      <c r="E223">
        <f>+(C223-C$7)/C$8</f>
        <v>72559.423295665736</v>
      </c>
      <c r="F223" s="108">
        <f t="shared" si="54"/>
        <v>72559.5</v>
      </c>
      <c r="G223">
        <f>+C223-(C$7+F223*C$8)</f>
        <v>-2.6257284793246072E-2</v>
      </c>
      <c r="H223"/>
      <c r="I223"/>
      <c r="J223"/>
      <c r="K223"/>
      <c r="L223">
        <f>G223</f>
        <v>-2.6257284793246072E-2</v>
      </c>
      <c r="M223"/>
      <c r="N223"/>
      <c r="O223">
        <f ca="1">+C$11+C$12*F223</f>
        <v>-1.8550365751235504E-2</v>
      </c>
      <c r="P223" s="55">
        <f>+D$11+D$12*F223+D$13*F223^2</f>
        <v>-2.9720233447991906E-2</v>
      </c>
      <c r="Q223" s="2">
        <f>+C223-15018.5</f>
        <v>40993.312599999997</v>
      </c>
      <c r="R223" s="121"/>
      <c r="S223" s="55">
        <f>+(P223-G223)^2</f>
        <v>1.1992013385405983E-5</v>
      </c>
      <c r="T223">
        <v>0.1</v>
      </c>
      <c r="U223">
        <f>+T223*S223</f>
        <v>1.1992013385405983E-6</v>
      </c>
      <c r="V223"/>
      <c r="W223">
        <f>+G223-P223</f>
        <v>3.4629486547458344E-3</v>
      </c>
    </row>
    <row r="224" spans="1:37" s="103" customFormat="1" x14ac:dyDescent="0.2">
      <c r="A224" s="37" t="s">
        <v>268</v>
      </c>
      <c r="B224" s="38" t="s">
        <v>84</v>
      </c>
      <c r="C224" s="37">
        <v>56076.681199999999</v>
      </c>
      <c r="D224" s="37">
        <v>5.0000000000000001E-4</v>
      </c>
      <c r="E224">
        <f>+(C224-C$7)/C$8</f>
        <v>72748.92128890648</v>
      </c>
      <c r="F224" s="108">
        <f t="shared" si="54"/>
        <v>72749</v>
      </c>
      <c r="G224">
        <f>+C224-(C$7+F224*C$8)</f>
        <v>-2.6944234887196217E-2</v>
      </c>
      <c r="H224"/>
      <c r="I224"/>
      <c r="J224"/>
      <c r="K224"/>
      <c r="L224">
        <f>G224</f>
        <v>-2.6944234887196217E-2</v>
      </c>
      <c r="M224"/>
      <c r="N224"/>
      <c r="O224">
        <f ca="1">+C$11+C$12*F224</f>
        <v>-1.8943402735019266E-2</v>
      </c>
      <c r="P224" s="55">
        <f>+D$11+D$12*F224+D$13*F224^2</f>
        <v>-3.0773728538850298E-2</v>
      </c>
      <c r="Q224" s="2">
        <f>+C224-15018.5</f>
        <v>41058.181199999999</v>
      </c>
      <c r="R224" s="121"/>
      <c r="S224" s="55">
        <f>+(P224-G224)^2</f>
        <v>1.466502162805891E-5</v>
      </c>
      <c r="T224">
        <v>1</v>
      </c>
      <c r="U224">
        <f>+T224*S224</f>
        <v>1.466502162805891E-5</v>
      </c>
      <c r="V224"/>
      <c r="W224">
        <f>+G224-P224</f>
        <v>3.8294936516540812E-3</v>
      </c>
    </row>
    <row r="225" spans="2:18" s="103" customFormat="1" x14ac:dyDescent="0.2">
      <c r="B225" s="104"/>
      <c r="R225" s="121"/>
    </row>
    <row r="226" spans="2:18" s="103" customFormat="1" x14ac:dyDescent="0.2">
      <c r="B226" s="104"/>
      <c r="R226" s="121"/>
    </row>
    <row r="227" spans="2:18" s="103" customFormat="1" x14ac:dyDescent="0.2">
      <c r="B227" s="104"/>
      <c r="R227" s="121"/>
    </row>
    <row r="228" spans="2:18" s="103" customFormat="1" x14ac:dyDescent="0.2">
      <c r="B228" s="104"/>
      <c r="R228" s="121"/>
    </row>
  </sheetData>
  <sheetProtection sheet="1"/>
  <phoneticPr fontId="0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I941"/>
  <sheetViews>
    <sheetView workbookViewId="0">
      <selection activeCell="E9" sqref="E9:G9"/>
    </sheetView>
  </sheetViews>
  <sheetFormatPr defaultRowHeight="12.75" x14ac:dyDescent="0.2"/>
  <cols>
    <col min="2" max="2" width="10.7109375" customWidth="1"/>
    <col min="5" max="5" width="10.7109375" customWidth="1"/>
  </cols>
  <sheetData>
    <row r="1" spans="1:35" ht="18.75" thickBot="1" x14ac:dyDescent="0.25">
      <c r="A1" s="57" t="s">
        <v>118</v>
      </c>
      <c r="B1" s="20"/>
      <c r="C1" s="20"/>
      <c r="D1" s="26" t="s">
        <v>197</v>
      </c>
      <c r="E1" s="20"/>
      <c r="F1" s="20"/>
      <c r="G1" s="20"/>
      <c r="H1" s="20"/>
      <c r="I1" s="20"/>
      <c r="J1" s="20"/>
      <c r="K1" s="20"/>
      <c r="L1" s="20"/>
      <c r="M1" s="58" t="s">
        <v>119</v>
      </c>
      <c r="N1" s="20" t="s">
        <v>120</v>
      </c>
      <c r="O1" s="20">
        <f ca="1">H18*J18-I18*I18</f>
        <v>2180547.6494510174</v>
      </c>
      <c r="P1" s="20" t="s">
        <v>191</v>
      </c>
      <c r="Q1" s="20"/>
      <c r="R1" s="20"/>
      <c r="S1" s="20"/>
      <c r="T1" s="20"/>
      <c r="U1" s="54" t="s">
        <v>173</v>
      </c>
      <c r="V1" s="59" t="s">
        <v>175</v>
      </c>
      <c r="W1" s="20"/>
      <c r="X1" s="20"/>
      <c r="Y1" s="20"/>
      <c r="Z1" s="20"/>
      <c r="AA1" s="20">
        <v>1</v>
      </c>
      <c r="AB1" s="20" t="s">
        <v>39</v>
      </c>
      <c r="AC1" s="20"/>
      <c r="AD1" s="20"/>
      <c r="AE1" s="20"/>
      <c r="AF1" s="20"/>
      <c r="AG1" s="20"/>
      <c r="AH1" s="20"/>
      <c r="AI1" s="20"/>
    </row>
    <row r="2" spans="1:35" x14ac:dyDescent="0.2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58" t="s">
        <v>121</v>
      </c>
      <c r="N2" s="20" t="s">
        <v>122</v>
      </c>
      <c r="O2" s="20">
        <f ca="1">+F18*J18-H18*I18</f>
        <v>755244.64312601089</v>
      </c>
      <c r="P2" s="20" t="s">
        <v>192</v>
      </c>
      <c r="Q2" s="20"/>
      <c r="R2" s="20"/>
      <c r="S2" s="20"/>
      <c r="T2" s="20"/>
      <c r="U2" s="20">
        <v>6</v>
      </c>
      <c r="V2" s="20">
        <f t="shared" ref="V2:V25" ca="1" si="0">+E$4+E$5*U2+E$6*U2^2</f>
        <v>1.304572164146911E-2</v>
      </c>
      <c r="W2" s="20"/>
      <c r="X2" s="20"/>
      <c r="Y2" s="20"/>
      <c r="Z2" s="20"/>
      <c r="AA2" s="20">
        <v>2</v>
      </c>
      <c r="AB2" s="20" t="s">
        <v>31</v>
      </c>
      <c r="AC2" s="20"/>
      <c r="AD2" s="20"/>
      <c r="AE2" s="20"/>
      <c r="AF2" s="20"/>
      <c r="AG2" s="20"/>
      <c r="AH2" s="20"/>
      <c r="AI2" s="20"/>
    </row>
    <row r="3" spans="1:35" ht="13.5" thickBot="1" x14ac:dyDescent="0.25">
      <c r="A3" s="20" t="s">
        <v>123</v>
      </c>
      <c r="B3" s="20" t="s">
        <v>124</v>
      </c>
      <c r="C3" s="20"/>
      <c r="D3" s="20"/>
      <c r="E3" s="60" t="s">
        <v>125</v>
      </c>
      <c r="F3" s="60" t="s">
        <v>126</v>
      </c>
      <c r="G3" s="60" t="s">
        <v>127</v>
      </c>
      <c r="H3" s="60" t="s">
        <v>128</v>
      </c>
      <c r="I3" s="20"/>
      <c r="J3" s="20"/>
      <c r="K3" s="20"/>
      <c r="L3" s="20"/>
      <c r="M3" s="58" t="s">
        <v>129</v>
      </c>
      <c r="N3" s="20" t="s">
        <v>130</v>
      </c>
      <c r="O3" s="20">
        <f ca="1">+F18*I18-H18*H18</f>
        <v>63679.369848567992</v>
      </c>
      <c r="P3" s="20" t="s">
        <v>193</v>
      </c>
      <c r="Q3" s="20"/>
      <c r="R3" s="20"/>
      <c r="S3" s="20"/>
      <c r="T3" s="20"/>
      <c r="U3" s="20">
        <v>6.05</v>
      </c>
      <c r="V3" s="20">
        <f t="shared" ca="1" si="0"/>
        <v>1.2081505651847235E-2</v>
      </c>
      <c r="W3" s="20"/>
      <c r="X3" s="20"/>
      <c r="Y3" s="20"/>
      <c r="Z3" s="20"/>
      <c r="AA3" s="20">
        <v>3</v>
      </c>
      <c r="AB3" s="20" t="s">
        <v>131</v>
      </c>
      <c r="AC3" s="20"/>
      <c r="AD3" s="20"/>
      <c r="AE3" s="20"/>
      <c r="AF3" s="20"/>
      <c r="AG3" s="20"/>
      <c r="AH3" s="20"/>
      <c r="AI3" s="20"/>
    </row>
    <row r="4" spans="1:35" x14ac:dyDescent="0.2">
      <c r="A4" s="20" t="s">
        <v>132</v>
      </c>
      <c r="B4" s="20" t="s">
        <v>133</v>
      </c>
      <c r="C4" s="20"/>
      <c r="D4" s="61" t="s">
        <v>134</v>
      </c>
      <c r="E4" s="62">
        <f ca="1">(G18*O1-K18*O2+L18*O3)/O7</f>
        <v>-0.1935706597530599</v>
      </c>
      <c r="F4" s="63">
        <f ca="1">+E7/O7*O18</f>
        <v>1.3611107905319739E-3</v>
      </c>
      <c r="G4" s="64">
        <f>+B18</f>
        <v>1</v>
      </c>
      <c r="H4" s="65">
        <f ca="1">ABS(F4/E4)</f>
        <v>7.0315965873565603E-3</v>
      </c>
      <c r="I4" s="20"/>
      <c r="J4" s="20"/>
      <c r="K4" s="20"/>
      <c r="L4" s="20"/>
      <c r="M4" s="58" t="s">
        <v>135</v>
      </c>
      <c r="N4" s="20" t="s">
        <v>136</v>
      </c>
      <c r="O4" s="20">
        <f ca="1">+C18*J18-H18*H18</f>
        <v>318910.28166327253</v>
      </c>
      <c r="P4" s="20" t="s">
        <v>194</v>
      </c>
      <c r="Q4" s="20"/>
      <c r="R4" s="20"/>
      <c r="S4" s="20"/>
      <c r="T4" s="20"/>
      <c r="U4" s="20">
        <v>6.1</v>
      </c>
      <c r="V4" s="20">
        <f t="shared" ca="1" si="0"/>
        <v>1.1072892651185606E-2</v>
      </c>
      <c r="W4" s="20"/>
      <c r="X4" s="20"/>
      <c r="Y4" s="20"/>
      <c r="Z4" s="20"/>
      <c r="AA4" s="20">
        <v>4</v>
      </c>
      <c r="AB4" s="20" t="s">
        <v>137</v>
      </c>
      <c r="AC4" s="20"/>
      <c r="AD4" s="20"/>
      <c r="AE4" s="20"/>
      <c r="AF4" s="20"/>
      <c r="AG4" s="20"/>
      <c r="AH4" s="20"/>
      <c r="AI4" s="20"/>
    </row>
    <row r="5" spans="1:35" x14ac:dyDescent="0.2">
      <c r="A5" s="20" t="s">
        <v>138</v>
      </c>
      <c r="B5" s="66">
        <v>40323</v>
      </c>
      <c r="C5" s="20"/>
      <c r="D5" s="67" t="s">
        <v>139</v>
      </c>
      <c r="E5" s="68">
        <f ca="1">+(-G18*O2+K18*O4-L18*O5)/O7</f>
        <v>8.7712476813548435E-2</v>
      </c>
      <c r="F5" s="69">
        <f ca="1">P18*E7/O7</f>
        <v>8.8198334449389893E-4</v>
      </c>
      <c r="G5" s="70">
        <f>+B18/A18</f>
        <v>1E-4</v>
      </c>
      <c r="H5" s="65">
        <f ca="1">ABS(F5/E5)</f>
        <v>1.0055392078013514E-2</v>
      </c>
      <c r="I5" s="20"/>
      <c r="J5" s="20"/>
      <c r="K5" s="20"/>
      <c r="L5" s="20"/>
      <c r="M5" s="58" t="s">
        <v>140</v>
      </c>
      <c r="N5" s="20" t="s">
        <v>141</v>
      </c>
      <c r="O5" s="20">
        <f ca="1">+C18*I18-F18*H18</f>
        <v>30424.976514250506</v>
      </c>
      <c r="P5" s="20" t="s">
        <v>195</v>
      </c>
      <c r="Q5" s="20"/>
      <c r="R5" s="20"/>
      <c r="S5" s="20"/>
      <c r="T5" s="20"/>
      <c r="U5" s="20">
        <v>6.15</v>
      </c>
      <c r="V5" s="20">
        <f t="shared" ca="1" si="0"/>
        <v>1.0019882639484001E-2</v>
      </c>
      <c r="W5" s="20"/>
      <c r="X5" s="20"/>
      <c r="Y5" s="20"/>
      <c r="Z5" s="20"/>
      <c r="AA5" s="20">
        <v>5</v>
      </c>
      <c r="AB5" s="20" t="s">
        <v>142</v>
      </c>
      <c r="AC5" s="20"/>
      <c r="AD5" s="20"/>
      <c r="AE5" s="20"/>
      <c r="AF5" s="20"/>
      <c r="AG5" s="20"/>
      <c r="AH5" s="20"/>
      <c r="AI5" s="20"/>
    </row>
    <row r="6" spans="1:35" ht="13.5" thickBot="1" x14ac:dyDescent="0.25">
      <c r="A6" s="20"/>
      <c r="B6" s="20"/>
      <c r="C6" s="20"/>
      <c r="D6" s="71" t="s">
        <v>143</v>
      </c>
      <c r="E6" s="72">
        <f ca="1">+(G18*O3-K18*O5+L18*O6)/O7</f>
        <v>-8.8794022079656011E-3</v>
      </c>
      <c r="F6" s="73">
        <f ca="1">Q18*E7/O7</f>
        <v>1.0404582546413587E-4</v>
      </c>
      <c r="G6" s="74">
        <f>+B18/A18^2</f>
        <v>1E-8</v>
      </c>
      <c r="H6" s="65">
        <f ca="1">ABS(F6/E6)</f>
        <v>1.1717661057272262E-2</v>
      </c>
      <c r="I6" s="20"/>
      <c r="J6" s="20"/>
      <c r="K6" s="20"/>
      <c r="L6" s="20"/>
      <c r="M6" s="75" t="s">
        <v>144</v>
      </c>
      <c r="N6" s="76" t="s">
        <v>145</v>
      </c>
      <c r="O6" s="76">
        <f ca="1">+C18*H18-F18*F18</f>
        <v>3084.2512893861276</v>
      </c>
      <c r="P6" s="20" t="s">
        <v>196</v>
      </c>
      <c r="Q6" s="20"/>
      <c r="R6" s="20"/>
      <c r="S6" s="20"/>
      <c r="T6" s="20"/>
      <c r="U6" s="20">
        <v>6.2</v>
      </c>
      <c r="V6" s="20">
        <f t="shared" ca="1" si="0"/>
        <v>8.9224756167426977E-3</v>
      </c>
      <c r="W6" s="20"/>
      <c r="X6" s="20"/>
      <c r="Y6" s="20"/>
      <c r="Z6" s="20"/>
      <c r="AA6" s="20">
        <v>6</v>
      </c>
      <c r="AB6" s="20" t="s">
        <v>146</v>
      </c>
      <c r="AC6" s="20"/>
      <c r="AD6" s="20"/>
      <c r="AE6" s="20"/>
      <c r="AF6" s="20"/>
      <c r="AG6" s="20"/>
      <c r="AH6" s="20"/>
      <c r="AI6" s="20"/>
    </row>
    <row r="7" spans="1:35" x14ac:dyDescent="0.2">
      <c r="A7" s="20"/>
      <c r="B7" s="20"/>
      <c r="C7" s="20"/>
      <c r="D7" s="26" t="s">
        <v>147</v>
      </c>
      <c r="E7" s="77">
        <f ca="1">SQRT(N18/(B15-3))</f>
        <v>1.7168086016365312E-3</v>
      </c>
      <c r="F7" s="20"/>
      <c r="G7" s="78">
        <f>+B21</f>
        <v>-0.10403720347676426</v>
      </c>
      <c r="H7" s="20"/>
      <c r="I7" s="20"/>
      <c r="J7" s="20"/>
      <c r="K7" s="20"/>
      <c r="L7" s="20"/>
      <c r="M7" s="58" t="s">
        <v>148</v>
      </c>
      <c r="N7" s="20" t="s">
        <v>149</v>
      </c>
      <c r="O7" s="20">
        <f ca="1">+C18*O1-F18*O2+H18*O3</f>
        <v>586831.32246363163</v>
      </c>
      <c r="P7" s="20"/>
      <c r="Q7" s="20"/>
      <c r="R7" s="20"/>
      <c r="S7" s="20"/>
      <c r="T7" s="20"/>
      <c r="U7" s="20">
        <v>6.25</v>
      </c>
      <c r="V7" s="20">
        <f t="shared" ca="1" si="0"/>
        <v>7.7806715829615292E-3</v>
      </c>
      <c r="W7" s="20"/>
      <c r="X7" s="20"/>
      <c r="Y7" s="20"/>
      <c r="Z7" s="20"/>
      <c r="AA7" s="20">
        <v>7</v>
      </c>
      <c r="AB7" s="20" t="s">
        <v>150</v>
      </c>
      <c r="AC7" s="20"/>
      <c r="AD7" s="20"/>
      <c r="AE7" s="20"/>
      <c r="AF7" s="20"/>
      <c r="AG7" s="20"/>
      <c r="AH7" s="20"/>
      <c r="AI7" s="20"/>
    </row>
    <row r="8" spans="1:35" x14ac:dyDescent="0.2">
      <c r="A8" s="33">
        <v>21</v>
      </c>
      <c r="B8" s="20" t="s">
        <v>153</v>
      </c>
      <c r="C8" s="79">
        <v>21</v>
      </c>
      <c r="D8" s="26" t="s">
        <v>184</v>
      </c>
      <c r="E8" s="20"/>
      <c r="F8" s="80">
        <f ca="1">CORREL(INDIRECT(E12):INDIRECT(E13),INDIRECT(M12):INDIRECT(M13))</f>
        <v>0.99100637450011642</v>
      </c>
      <c r="G8" s="77"/>
      <c r="H8" s="20"/>
      <c r="I8" s="20"/>
      <c r="J8" s="20"/>
      <c r="K8" s="78"/>
      <c r="L8" s="20"/>
      <c r="M8" s="20"/>
      <c r="N8" s="20"/>
      <c r="O8" s="20"/>
      <c r="P8" s="20"/>
      <c r="Q8" s="20"/>
      <c r="R8" s="20"/>
      <c r="S8" s="20"/>
      <c r="T8" s="20"/>
      <c r="U8" s="20">
        <v>6.3</v>
      </c>
      <c r="V8" s="20">
        <f t="shared" ca="1" si="0"/>
        <v>6.5944705381405511E-3</v>
      </c>
      <c r="W8" s="20"/>
      <c r="X8" s="20"/>
      <c r="Y8" s="20"/>
      <c r="Z8" s="20"/>
      <c r="AA8" s="20">
        <v>8</v>
      </c>
      <c r="AB8" s="20" t="s">
        <v>151</v>
      </c>
      <c r="AC8" s="20"/>
      <c r="AD8" s="20"/>
      <c r="AE8" s="20"/>
      <c r="AF8" s="20"/>
      <c r="AG8" s="20"/>
      <c r="AH8" s="20"/>
      <c r="AI8" s="20"/>
    </row>
    <row r="9" spans="1:35" x14ac:dyDescent="0.2">
      <c r="A9" s="33">
        <f>20+COUNT(A21:A1436)</f>
        <v>127</v>
      </c>
      <c r="B9" s="20" t="s">
        <v>155</v>
      </c>
      <c r="C9" s="79">
        <f>A9</f>
        <v>127</v>
      </c>
      <c r="D9" s="20"/>
      <c r="E9" s="81">
        <f ca="1">E6*G6</f>
        <v>-8.8794022079656013E-11</v>
      </c>
      <c r="F9" s="82">
        <f ca="1">H6</f>
        <v>1.1717661057272262E-2</v>
      </c>
      <c r="G9" s="83">
        <f ca="1">F8</f>
        <v>0.99100637450011642</v>
      </c>
      <c r="H9" s="20"/>
      <c r="I9" s="20"/>
      <c r="J9" s="20"/>
      <c r="K9" s="78"/>
      <c r="L9" s="20"/>
      <c r="M9" s="20"/>
      <c r="N9" s="20"/>
      <c r="O9" s="20"/>
      <c r="P9" s="20"/>
      <c r="Q9" s="20"/>
      <c r="R9" s="20"/>
      <c r="S9" s="20"/>
      <c r="T9" s="20"/>
      <c r="U9" s="20">
        <v>6.35</v>
      </c>
      <c r="V9" s="20">
        <f t="shared" ca="1" si="0"/>
        <v>5.3638724822797634E-3</v>
      </c>
      <c r="W9" s="20"/>
      <c r="X9" s="20"/>
      <c r="Y9" s="20"/>
      <c r="Z9" s="20"/>
      <c r="AA9" s="20">
        <v>9</v>
      </c>
      <c r="AB9" s="20" t="s">
        <v>83</v>
      </c>
      <c r="AC9" s="20"/>
      <c r="AD9" s="20"/>
      <c r="AE9" s="20"/>
      <c r="AF9" s="20"/>
      <c r="AG9" s="20"/>
      <c r="AH9" s="20"/>
      <c r="AI9" s="20"/>
    </row>
    <row r="10" spans="1:35" x14ac:dyDescent="0.2">
      <c r="A10" s="93" t="s">
        <v>8</v>
      </c>
      <c r="B10" s="94">
        <f>+'A (2)'!C8</f>
        <v>0.342318136939819</v>
      </c>
      <c r="C10" s="20"/>
      <c r="D10" s="20" t="s">
        <v>185</v>
      </c>
      <c r="E10" s="20">
        <f ca="1">2*E9*365.2422/B10</f>
        <v>-1.8948060573795252E-7</v>
      </c>
      <c r="F10" s="20" t="s">
        <v>186</v>
      </c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>
        <v>6.4</v>
      </c>
      <c r="V10" s="20">
        <f t="shared" ca="1" si="0"/>
        <v>4.0888774153789997E-3</v>
      </c>
      <c r="W10" s="20"/>
      <c r="X10" s="20"/>
      <c r="Y10" s="20"/>
      <c r="Z10" s="20"/>
      <c r="AA10" s="20">
        <v>10</v>
      </c>
      <c r="AB10" s="20" t="s">
        <v>152</v>
      </c>
      <c r="AC10" s="20"/>
      <c r="AD10" s="20"/>
      <c r="AE10" s="20"/>
      <c r="AF10" s="20"/>
      <c r="AG10" s="20"/>
      <c r="AH10" s="20"/>
      <c r="AI10" s="20"/>
    </row>
    <row r="11" spans="1:35" x14ac:dyDescent="0.2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>
        <v>6.45</v>
      </c>
      <c r="V11" s="20">
        <f t="shared" ca="1" si="0"/>
        <v>2.769485337438593E-3</v>
      </c>
      <c r="W11" s="20"/>
      <c r="X11" s="20"/>
      <c r="Y11" s="20"/>
      <c r="Z11" s="20"/>
      <c r="AA11" s="20">
        <v>11</v>
      </c>
      <c r="AB11" s="20" t="s">
        <v>34</v>
      </c>
      <c r="AC11" s="20"/>
      <c r="AD11" s="20"/>
      <c r="AE11" s="20"/>
      <c r="AF11" s="20"/>
      <c r="AG11" s="20"/>
      <c r="AH11" s="20"/>
      <c r="AI11" s="20"/>
    </row>
    <row r="12" spans="1:35" x14ac:dyDescent="0.2">
      <c r="A12" s="20"/>
      <c r="B12" s="20"/>
      <c r="C12" s="5" t="str">
        <f t="shared" ref="C12:Q13" si="1">C$15&amp;$C8</f>
        <v>C21</v>
      </c>
      <c r="D12" s="5" t="str">
        <f t="shared" si="1"/>
        <v>D21</v>
      </c>
      <c r="E12" s="5" t="str">
        <f t="shared" si="1"/>
        <v>E21</v>
      </c>
      <c r="F12" s="5" t="str">
        <f t="shared" si="1"/>
        <v>F21</v>
      </c>
      <c r="G12" s="5" t="str">
        <f t="shared" ref="G12:Q12" si="2">G15&amp;$C8</f>
        <v>G21</v>
      </c>
      <c r="H12" s="5" t="str">
        <f t="shared" si="2"/>
        <v>H21</v>
      </c>
      <c r="I12" s="5" t="str">
        <f t="shared" si="2"/>
        <v>I21</v>
      </c>
      <c r="J12" s="5" t="str">
        <f t="shared" si="2"/>
        <v>J21</v>
      </c>
      <c r="K12" s="5" t="str">
        <f t="shared" si="2"/>
        <v>K21</v>
      </c>
      <c r="L12" s="5" t="str">
        <f t="shared" si="2"/>
        <v>L21</v>
      </c>
      <c r="M12" s="5" t="str">
        <f t="shared" si="2"/>
        <v>M21</v>
      </c>
      <c r="N12" s="5" t="str">
        <f t="shared" si="2"/>
        <v>N21</v>
      </c>
      <c r="O12" s="5" t="str">
        <f t="shared" si="2"/>
        <v>O21</v>
      </c>
      <c r="P12" s="5" t="str">
        <f t="shared" si="2"/>
        <v>P21</v>
      </c>
      <c r="Q12" s="5" t="str">
        <f t="shared" si="2"/>
        <v>Q21</v>
      </c>
      <c r="R12" s="20"/>
      <c r="S12" s="20"/>
      <c r="T12" s="20"/>
      <c r="U12" s="20">
        <v>6.5</v>
      </c>
      <c r="V12" s="20">
        <f t="shared" ca="1" si="0"/>
        <v>1.4056962484583213E-3</v>
      </c>
      <c r="W12" s="20"/>
      <c r="X12" s="20"/>
      <c r="Y12" s="20"/>
      <c r="Z12" s="20"/>
      <c r="AA12" s="20">
        <v>12</v>
      </c>
      <c r="AB12" s="20" t="s">
        <v>154</v>
      </c>
      <c r="AC12" s="20"/>
      <c r="AD12" s="20"/>
      <c r="AE12" s="20"/>
      <c r="AF12" s="20"/>
      <c r="AG12" s="20"/>
      <c r="AH12" s="20"/>
      <c r="AI12" s="20"/>
    </row>
    <row r="13" spans="1:35" x14ac:dyDescent="0.2">
      <c r="A13" s="20"/>
      <c r="B13" s="20"/>
      <c r="C13" s="5" t="str">
        <f t="shared" si="1"/>
        <v>C127</v>
      </c>
      <c r="D13" s="5" t="str">
        <f t="shared" si="1"/>
        <v>D127</v>
      </c>
      <c r="E13" s="5" t="str">
        <f t="shared" si="1"/>
        <v>E127</v>
      </c>
      <c r="F13" s="5" t="str">
        <f t="shared" si="1"/>
        <v>F127</v>
      </c>
      <c r="G13" s="5" t="str">
        <f t="shared" si="1"/>
        <v>G127</v>
      </c>
      <c r="H13" s="5" t="str">
        <f t="shared" si="1"/>
        <v>H127</v>
      </c>
      <c r="I13" s="5" t="str">
        <f t="shared" si="1"/>
        <v>I127</v>
      </c>
      <c r="J13" s="5" t="str">
        <f t="shared" si="1"/>
        <v>J127</v>
      </c>
      <c r="K13" s="5" t="str">
        <f t="shared" si="1"/>
        <v>K127</v>
      </c>
      <c r="L13" s="5" t="str">
        <f t="shared" si="1"/>
        <v>L127</v>
      </c>
      <c r="M13" s="5" t="str">
        <f t="shared" si="1"/>
        <v>M127</v>
      </c>
      <c r="N13" s="5" t="str">
        <f t="shared" si="1"/>
        <v>N127</v>
      </c>
      <c r="O13" s="5" t="str">
        <f t="shared" si="1"/>
        <v>O127</v>
      </c>
      <c r="P13" s="5" t="str">
        <f t="shared" si="1"/>
        <v>P127</v>
      </c>
      <c r="Q13" s="5" t="str">
        <f t="shared" si="1"/>
        <v>Q127</v>
      </c>
      <c r="R13" s="20"/>
      <c r="S13" s="20"/>
      <c r="T13" s="20"/>
      <c r="U13" s="20">
        <v>6.55</v>
      </c>
      <c r="V13" s="20">
        <f t="shared" ca="1" si="0"/>
        <v>-2.4898515618154704E-6</v>
      </c>
      <c r="W13" s="20"/>
      <c r="X13" s="20"/>
      <c r="Y13" s="20"/>
      <c r="Z13" s="20"/>
      <c r="AA13" s="20">
        <v>13</v>
      </c>
      <c r="AB13" s="20" t="s">
        <v>156</v>
      </c>
      <c r="AC13" s="20"/>
      <c r="AD13" s="20"/>
      <c r="AE13" s="20"/>
      <c r="AF13" s="20"/>
      <c r="AG13" s="20"/>
      <c r="AH13" s="20"/>
      <c r="AI13" s="20"/>
    </row>
    <row r="14" spans="1:35" x14ac:dyDescent="0.2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>
        <v>6.6</v>
      </c>
      <c r="V14" s="20">
        <f t="shared" ca="1" si="0"/>
        <v>-1.4550729626217618E-3</v>
      </c>
      <c r="W14" s="20"/>
      <c r="X14" s="20"/>
      <c r="Y14" s="20"/>
      <c r="Z14" s="20"/>
      <c r="AA14" s="20">
        <v>14</v>
      </c>
      <c r="AB14" s="20" t="s">
        <v>157</v>
      </c>
      <c r="AC14" s="20"/>
      <c r="AD14" s="20"/>
      <c r="AE14" s="20"/>
      <c r="AF14" s="20"/>
      <c r="AG14" s="20"/>
      <c r="AH14" s="20"/>
      <c r="AI14" s="20"/>
    </row>
    <row r="15" spans="1:35" x14ac:dyDescent="0.2">
      <c r="A15" s="26" t="s">
        <v>161</v>
      </c>
      <c r="B15" s="26">
        <f>C9-C8+1</f>
        <v>107</v>
      </c>
      <c r="C15" s="5" t="str">
        <f t="shared" ref="C15:Q15" si="3">VLOOKUP(C16,$AA1:$AB25,2,FALSE)</f>
        <v>C</v>
      </c>
      <c r="D15" s="5" t="str">
        <f t="shared" si="3"/>
        <v>D</v>
      </c>
      <c r="E15" s="5" t="str">
        <f t="shared" si="3"/>
        <v>E</v>
      </c>
      <c r="F15" s="5" t="str">
        <f t="shared" si="3"/>
        <v>F</v>
      </c>
      <c r="G15" s="5" t="str">
        <f t="shared" si="3"/>
        <v>G</v>
      </c>
      <c r="H15" s="5" t="str">
        <f t="shared" si="3"/>
        <v>H</v>
      </c>
      <c r="I15" s="5" t="str">
        <f t="shared" si="3"/>
        <v>I</v>
      </c>
      <c r="J15" s="5" t="str">
        <f t="shared" si="3"/>
        <v>J</v>
      </c>
      <c r="K15" s="5" t="str">
        <f t="shared" si="3"/>
        <v>K</v>
      </c>
      <c r="L15" s="5" t="str">
        <f t="shared" si="3"/>
        <v>L</v>
      </c>
      <c r="M15" s="5" t="str">
        <f t="shared" si="3"/>
        <v>M</v>
      </c>
      <c r="N15" s="5" t="str">
        <f t="shared" si="3"/>
        <v>N</v>
      </c>
      <c r="O15" s="5" t="str">
        <f t="shared" si="3"/>
        <v>O</v>
      </c>
      <c r="P15" s="5" t="str">
        <f t="shared" si="3"/>
        <v>P</v>
      </c>
      <c r="Q15" s="5" t="str">
        <f t="shared" si="3"/>
        <v>Q</v>
      </c>
      <c r="R15" s="20"/>
      <c r="S15" s="20"/>
      <c r="T15" s="20"/>
      <c r="U15" s="20">
        <v>6.65</v>
      </c>
      <c r="V15" s="20">
        <f t="shared" ca="1" si="0"/>
        <v>-2.9520530847216286E-3</v>
      </c>
      <c r="W15" s="20"/>
      <c r="X15" s="20"/>
      <c r="Y15" s="20"/>
      <c r="Z15" s="20"/>
      <c r="AA15" s="20">
        <v>15</v>
      </c>
      <c r="AB15" s="20" t="s">
        <v>158</v>
      </c>
      <c r="AC15" s="20"/>
      <c r="AD15" s="20"/>
      <c r="AE15" s="20"/>
      <c r="AF15" s="20"/>
      <c r="AG15" s="20"/>
      <c r="AH15" s="20"/>
      <c r="AI15" s="20"/>
    </row>
    <row r="16" spans="1:35" x14ac:dyDescent="0.2">
      <c r="A16" s="5"/>
      <c r="B16" s="20"/>
      <c r="C16" s="5">
        <f>COLUMN()</f>
        <v>3</v>
      </c>
      <c r="D16" s="5">
        <f>COLUMN()</f>
        <v>4</v>
      </c>
      <c r="E16" s="5">
        <f>COLUMN()</f>
        <v>5</v>
      </c>
      <c r="F16" s="5">
        <f>COLUMN()</f>
        <v>6</v>
      </c>
      <c r="G16" s="5">
        <f>COLUMN()</f>
        <v>7</v>
      </c>
      <c r="H16" s="5">
        <f>COLUMN()</f>
        <v>8</v>
      </c>
      <c r="I16" s="5">
        <f>COLUMN()</f>
        <v>9</v>
      </c>
      <c r="J16" s="5">
        <f>COLUMN()</f>
        <v>10</v>
      </c>
      <c r="K16" s="5">
        <f>COLUMN()</f>
        <v>11</v>
      </c>
      <c r="L16" s="5">
        <f>COLUMN()</f>
        <v>12</v>
      </c>
      <c r="M16" s="5">
        <f>COLUMN()</f>
        <v>13</v>
      </c>
      <c r="N16" s="5">
        <f>COLUMN()</f>
        <v>14</v>
      </c>
      <c r="O16" s="5">
        <f>COLUMN()</f>
        <v>15</v>
      </c>
      <c r="P16" s="5">
        <f>COLUMN()</f>
        <v>16</v>
      </c>
      <c r="Q16" s="5">
        <f>COLUMN()</f>
        <v>17</v>
      </c>
      <c r="R16" s="20"/>
      <c r="S16" s="20"/>
      <c r="T16" s="20"/>
      <c r="U16" s="20">
        <v>6.7</v>
      </c>
      <c r="V16" s="20">
        <f t="shared" ca="1" si="0"/>
        <v>-4.493430217861194E-3</v>
      </c>
      <c r="W16" s="20"/>
      <c r="X16" s="20"/>
      <c r="Y16" s="20"/>
      <c r="Z16" s="20"/>
      <c r="AA16" s="20">
        <v>16</v>
      </c>
      <c r="AB16" s="20" t="s">
        <v>159</v>
      </c>
      <c r="AC16" s="20"/>
      <c r="AD16" s="20"/>
      <c r="AE16" s="20"/>
      <c r="AF16" s="20"/>
      <c r="AG16" s="20"/>
      <c r="AH16" s="20"/>
      <c r="AI16" s="20"/>
    </row>
    <row r="17" spans="1:35" x14ac:dyDescent="0.2">
      <c r="A17" s="26" t="s">
        <v>160</v>
      </c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>
        <v>6.75</v>
      </c>
      <c r="V17" s="20">
        <f t="shared" ca="1" si="0"/>
        <v>-6.0792043620406244E-3</v>
      </c>
      <c r="W17" s="20"/>
      <c r="X17" s="20"/>
      <c r="Y17" s="20"/>
      <c r="Z17" s="20"/>
      <c r="AA17" s="20">
        <v>17</v>
      </c>
      <c r="AB17" s="20" t="s">
        <v>162</v>
      </c>
      <c r="AC17" s="20"/>
      <c r="AD17" s="20"/>
      <c r="AE17" s="20"/>
      <c r="AF17" s="20"/>
      <c r="AG17" s="20"/>
      <c r="AH17" s="20"/>
      <c r="AI17" s="20"/>
    </row>
    <row r="18" spans="1:35" x14ac:dyDescent="0.2">
      <c r="A18" s="84">
        <v>10000</v>
      </c>
      <c r="B18" s="84">
        <v>1</v>
      </c>
      <c r="C18" s="20">
        <f ca="1">SUM(INDIRECT(C12):INDIRECT(C13))</f>
        <v>98.699999999999989</v>
      </c>
      <c r="D18" s="85">
        <f ca="1">SUM(INDIRECT(D12):INDIRECT(D13))</f>
        <v>689.81864999999982</v>
      </c>
      <c r="E18" s="85">
        <f ca="1">SUM(INDIRECT(E12):INDIRECT(E13))</f>
        <v>-1.5390355604395154</v>
      </c>
      <c r="F18" s="26">
        <f ca="1">SUM(INDIRECT(F12):INDIRECT(F13))</f>
        <v>667.85959999999977</v>
      </c>
      <c r="G18" s="26">
        <f ca="1">SUM(INDIRECT(G12):INDIRECT(G13))</f>
        <v>-0.93029587708006145</v>
      </c>
      <c r="H18" s="26">
        <f ca="1">SUM(INDIRECT(H12):INDIRECT(H13))</f>
        <v>4550.3616676955007</v>
      </c>
      <c r="I18" s="26">
        <f ca="1">SUM(INDIRECT(I12):INDIRECT(I13))</f>
        <v>31098.558254880445</v>
      </c>
      <c r="J18" s="26">
        <f ca="1">SUM(INDIRECT(J12):INDIRECT(J13))</f>
        <v>213016.2268337979</v>
      </c>
      <c r="K18" s="26">
        <f ca="1">SUM(INDIRECT(K12):INDIRECT(K13))</f>
        <v>-6.2911379562182868</v>
      </c>
      <c r="L18" s="26">
        <f ca="1">SUM(INDIRECT(L12):INDIRECT(L13))</f>
        <v>-44.541695144561963</v>
      </c>
      <c r="M18" s="20"/>
      <c r="N18" s="20">
        <f ca="1">SUM(INDIRECT(N12):INDIRECT(N13))</f>
        <v>3.0653290456393091E-4</v>
      </c>
      <c r="O18" s="20">
        <f ca="1">SQRT(SUM(INDIRECT(O12):INDIRECT(O13)))</f>
        <v>465248.39429742127</v>
      </c>
      <c r="P18" s="20">
        <f ca="1">SQRT(SUM(INDIRECT(P12):INDIRECT(P13)))</f>
        <v>301475.33740620693</v>
      </c>
      <c r="Q18" s="20">
        <f ca="1">SQRT(SUM(INDIRECT(Q12):INDIRECT(Q13)))</f>
        <v>35564.447484557524</v>
      </c>
      <c r="R18" s="20"/>
      <c r="S18" s="20"/>
      <c r="T18" s="20"/>
      <c r="U18" s="20">
        <v>6.8</v>
      </c>
      <c r="V18" s="20">
        <f t="shared" ca="1" si="0"/>
        <v>-7.7093755172598644E-3</v>
      </c>
      <c r="W18" s="20"/>
      <c r="X18" s="20"/>
      <c r="Y18" s="20"/>
      <c r="Z18" s="20"/>
      <c r="AA18" s="20">
        <v>18</v>
      </c>
      <c r="AB18" s="20" t="s">
        <v>163</v>
      </c>
      <c r="AC18" s="20"/>
      <c r="AD18" s="20"/>
      <c r="AE18" s="20"/>
      <c r="AF18" s="20"/>
      <c r="AG18" s="20"/>
      <c r="AH18" s="20"/>
      <c r="AI18" s="20"/>
    </row>
    <row r="19" spans="1:35" x14ac:dyDescent="0.2">
      <c r="A19" s="86" t="s">
        <v>164</v>
      </c>
      <c r="B19" s="20"/>
      <c r="C19" s="20"/>
      <c r="D19" s="20"/>
      <c r="E19" s="20"/>
      <c r="F19" s="87" t="s">
        <v>165</v>
      </c>
      <c r="G19" s="87" t="s">
        <v>166</v>
      </c>
      <c r="H19" s="87" t="s">
        <v>167</v>
      </c>
      <c r="I19" s="87" t="s">
        <v>168</v>
      </c>
      <c r="J19" s="87" t="s">
        <v>169</v>
      </c>
      <c r="K19" s="87" t="s">
        <v>170</v>
      </c>
      <c r="L19" s="87" t="s">
        <v>171</v>
      </c>
      <c r="M19" s="88"/>
      <c r="N19" s="88"/>
      <c r="O19" s="88"/>
      <c r="P19" s="88"/>
      <c r="Q19" s="88"/>
      <c r="R19" s="20"/>
      <c r="S19" s="20"/>
      <c r="T19" s="20"/>
      <c r="U19" s="20">
        <v>6.85</v>
      </c>
      <c r="V19" s="20">
        <f t="shared" ca="1" si="0"/>
        <v>-9.3839436835189693E-3</v>
      </c>
      <c r="W19" s="20"/>
      <c r="X19" s="20"/>
      <c r="Y19" s="20"/>
      <c r="Z19" s="20"/>
      <c r="AA19" s="20">
        <v>19</v>
      </c>
      <c r="AB19" s="20" t="s">
        <v>172</v>
      </c>
      <c r="AC19" s="20"/>
      <c r="AD19" s="20"/>
      <c r="AE19" s="20"/>
      <c r="AF19" s="20"/>
      <c r="AG19" s="20"/>
      <c r="AH19" s="20"/>
      <c r="AI19" s="20"/>
    </row>
    <row r="20" spans="1:35" ht="15" thickBot="1" x14ac:dyDescent="0.25">
      <c r="A20" s="54" t="s">
        <v>173</v>
      </c>
      <c r="B20" s="54" t="s">
        <v>174</v>
      </c>
      <c r="C20" s="54" t="s">
        <v>187</v>
      </c>
      <c r="D20" s="54" t="s">
        <v>173</v>
      </c>
      <c r="E20" s="54" t="s">
        <v>174</v>
      </c>
      <c r="F20" s="54" t="s">
        <v>188</v>
      </c>
      <c r="G20" s="54" t="s">
        <v>189</v>
      </c>
      <c r="H20" s="54" t="s">
        <v>198</v>
      </c>
      <c r="I20" s="54" t="s">
        <v>199</v>
      </c>
      <c r="J20" s="54" t="s">
        <v>200</v>
      </c>
      <c r="K20" s="54" t="s">
        <v>190</v>
      </c>
      <c r="L20" s="54" t="s">
        <v>201</v>
      </c>
      <c r="M20" s="59" t="s">
        <v>175</v>
      </c>
      <c r="N20" s="54" t="s">
        <v>202</v>
      </c>
      <c r="O20" s="54" t="s">
        <v>176</v>
      </c>
      <c r="P20" s="54" t="s">
        <v>177</v>
      </c>
      <c r="Q20" s="54" t="s">
        <v>178</v>
      </c>
      <c r="R20" s="60" t="s">
        <v>179</v>
      </c>
      <c r="S20" s="20"/>
      <c r="T20" s="20"/>
      <c r="U20" s="20">
        <v>6.9</v>
      </c>
      <c r="V20" s="20">
        <f t="shared" ca="1" si="0"/>
        <v>-1.1102908860817995E-2</v>
      </c>
      <c r="W20" s="20"/>
      <c r="X20" s="20"/>
      <c r="Y20" s="20"/>
      <c r="Z20" s="20"/>
      <c r="AA20" s="20">
        <v>20</v>
      </c>
      <c r="AB20" s="20" t="s">
        <v>180</v>
      </c>
      <c r="AC20" s="20"/>
      <c r="AD20" s="20"/>
      <c r="AE20" s="20"/>
      <c r="AF20" s="20"/>
      <c r="AG20" s="20"/>
      <c r="AH20" s="20"/>
      <c r="AI20" s="20"/>
    </row>
    <row r="21" spans="1:35" x14ac:dyDescent="0.2">
      <c r="A21" s="89">
        <v>11831.5</v>
      </c>
      <c r="B21" s="89">
        <v>-0.10403720347676426</v>
      </c>
      <c r="C21" s="89">
        <v>0.1</v>
      </c>
      <c r="D21" s="91">
        <f t="shared" ref="D21:E81" si="4">A21/A$18</f>
        <v>1.1831499999999999</v>
      </c>
      <c r="E21" s="91">
        <f t="shared" si="4"/>
        <v>-0.10403720347676426</v>
      </c>
      <c r="F21" s="33">
        <f t="shared" ref="F21:G81" si="5">$C21*D21</f>
        <v>0.118315</v>
      </c>
      <c r="G21" s="33">
        <f t="shared" si="5"/>
        <v>-1.0403720347676428E-2</v>
      </c>
      <c r="H21" s="33">
        <f t="shared" ref="H21:H81" si="6">C21*D21*D21</f>
        <v>0.13998439225000001</v>
      </c>
      <c r="I21" s="33">
        <f t="shared" ref="I21:I81" si="7">C21*D21*D21*D21</f>
        <v>0.16562253369058749</v>
      </c>
      <c r="J21" s="33">
        <f t="shared" ref="J21:J81" si="8">C21*D21*D21*D21*D21</f>
        <v>0.19595630073601858</v>
      </c>
      <c r="K21" s="33">
        <f t="shared" ref="K21:K81" si="9">C21*E21*D21</f>
        <v>-1.2309161729353365E-2</v>
      </c>
      <c r="L21" s="33">
        <f t="shared" ref="L21:L81" si="10">C21*E21*D21*D21</f>
        <v>-1.4563584700084432E-2</v>
      </c>
      <c r="M21" s="33">
        <f t="shared" ref="M21:M80" ca="1" si="11">+E$4+E$5*D21+E$6*D21^2</f>
        <v>-0.1022234200273638</v>
      </c>
      <c r="N21" s="33">
        <f t="shared" ref="N21:N81" ca="1" si="12">C21*(M21-E21)^2</f>
        <v>3.2898104013190334E-7</v>
      </c>
      <c r="O21" s="92">
        <f t="shared" ref="O21:O81" ca="1" si="13">(C21*O$1-O$2*F21+O$3*H21)^2</f>
        <v>18937093611.507725</v>
      </c>
      <c r="P21" s="33">
        <f t="shared" ref="P21:P81" ca="1" si="14">(-C21*O$2+O$4*F21-O$5*H21)^2</f>
        <v>1768338423.7014956</v>
      </c>
      <c r="Q21" s="33">
        <f t="shared" ref="Q21:Q81" ca="1" si="15">+(C21*O$3-F21*O$5+H21*O$6)^2</f>
        <v>10239698.759746684</v>
      </c>
      <c r="R21" s="20">
        <f t="shared" ref="R21:R80" ca="1" si="16">+E21-M21</f>
        <v>-1.8137834494004607E-3</v>
      </c>
      <c r="S21" s="20"/>
      <c r="T21" s="20"/>
      <c r="U21" s="20">
        <v>7</v>
      </c>
      <c r="V21" s="20">
        <f t="shared" ca="1" si="0"/>
        <v>-1.4674030248535308E-2</v>
      </c>
      <c r="W21" s="20"/>
      <c r="X21" s="20"/>
      <c r="Y21" s="20"/>
      <c r="Z21" s="20"/>
      <c r="AA21" s="20">
        <v>22</v>
      </c>
      <c r="AB21" s="20" t="s">
        <v>117</v>
      </c>
      <c r="AC21" s="20"/>
      <c r="AD21" s="20"/>
      <c r="AE21" s="20"/>
      <c r="AF21" s="20"/>
      <c r="AG21" s="20"/>
      <c r="AH21" s="20"/>
      <c r="AI21" s="20"/>
    </row>
    <row r="22" spans="1:35" x14ac:dyDescent="0.2">
      <c r="A22" s="89">
        <v>11846</v>
      </c>
      <c r="B22" s="89">
        <v>-8.3650189095351379E-2</v>
      </c>
      <c r="C22" s="89">
        <v>0.1</v>
      </c>
      <c r="D22" s="91">
        <f t="shared" si="4"/>
        <v>1.1846000000000001</v>
      </c>
      <c r="E22" s="91">
        <f t="shared" si="4"/>
        <v>-8.3650189095351379E-2</v>
      </c>
      <c r="F22" s="33">
        <f t="shared" si="5"/>
        <v>0.11846000000000001</v>
      </c>
      <c r="G22" s="33">
        <f t="shared" si="5"/>
        <v>-8.3650189095351383E-3</v>
      </c>
      <c r="H22" s="33">
        <f t="shared" si="6"/>
        <v>0.14032771600000002</v>
      </c>
      <c r="I22" s="33">
        <f t="shared" si="7"/>
        <v>0.16623221237360003</v>
      </c>
      <c r="J22" s="33">
        <f t="shared" si="8"/>
        <v>0.19691867877776661</v>
      </c>
      <c r="K22" s="33">
        <f t="shared" si="9"/>
        <v>-9.9092014002353252E-3</v>
      </c>
      <c r="L22" s="33">
        <f t="shared" si="10"/>
        <v>-1.1738439978718767E-2</v>
      </c>
      <c r="M22" s="33">
        <f t="shared" ca="1" si="11"/>
        <v>-0.10212672203262212</v>
      </c>
      <c r="N22" s="33">
        <f t="shared" ca="1" si="12"/>
        <v>3.4138226938205042E-5</v>
      </c>
      <c r="O22" s="92">
        <f t="shared" ca="1" si="13"/>
        <v>18912978486.618462</v>
      </c>
      <c r="P22" s="33">
        <f t="shared" ca="1" si="14"/>
        <v>1765329114.337332</v>
      </c>
      <c r="Q22" s="33">
        <f t="shared" ca="1" si="15"/>
        <v>10218252.876924409</v>
      </c>
      <c r="R22" s="20">
        <f t="shared" ca="1" si="16"/>
        <v>1.8476532937270737E-2</v>
      </c>
      <c r="S22" s="20"/>
      <c r="T22" s="20"/>
      <c r="U22" s="20">
        <v>7.05</v>
      </c>
      <c r="V22" s="20">
        <f t="shared" ca="1" si="0"/>
        <v>-1.6526186458953707E-2</v>
      </c>
      <c r="W22" s="20"/>
      <c r="X22" s="20"/>
      <c r="Y22" s="20"/>
      <c r="Z22" s="20"/>
      <c r="AA22" s="20">
        <v>23</v>
      </c>
      <c r="AB22" s="20" t="s">
        <v>182</v>
      </c>
      <c r="AC22" s="20"/>
      <c r="AD22" s="20"/>
      <c r="AE22" s="20"/>
      <c r="AF22" s="20"/>
      <c r="AG22" s="20"/>
      <c r="AH22" s="20"/>
      <c r="AI22" s="20"/>
    </row>
    <row r="23" spans="1:35" x14ac:dyDescent="0.2">
      <c r="A23" s="89">
        <v>11893</v>
      </c>
      <c r="B23" s="89">
        <v>-9.7602625268336851E-2</v>
      </c>
      <c r="C23" s="89">
        <v>0.1</v>
      </c>
      <c r="D23" s="91">
        <f t="shared" si="4"/>
        <v>1.1893</v>
      </c>
      <c r="E23" s="91">
        <f t="shared" si="4"/>
        <v>-9.7602625268336851E-2</v>
      </c>
      <c r="F23" s="33">
        <f t="shared" si="5"/>
        <v>0.11893000000000001</v>
      </c>
      <c r="G23" s="33">
        <f t="shared" si="5"/>
        <v>-9.7602625268336865E-3</v>
      </c>
      <c r="H23" s="33">
        <f t="shared" si="6"/>
        <v>0.141443449</v>
      </c>
      <c r="I23" s="33">
        <f t="shared" si="7"/>
        <v>0.16821869389569999</v>
      </c>
      <c r="J23" s="33">
        <f t="shared" si="8"/>
        <v>0.20006249265015599</v>
      </c>
      <c r="K23" s="33">
        <f t="shared" si="9"/>
        <v>-1.1607880223163303E-2</v>
      </c>
      <c r="L23" s="33">
        <f t="shared" si="10"/>
        <v>-1.3805251949408117E-2</v>
      </c>
      <c r="M23" s="33">
        <f t="shared" ca="1" si="11"/>
        <v>-0.10181354381223545</v>
      </c>
      <c r="N23" s="33">
        <f t="shared" ca="1" si="12"/>
        <v>1.7731834983349112E-6</v>
      </c>
      <c r="O23" s="92">
        <f t="shared" ca="1" si="13"/>
        <v>18834968355.601711</v>
      </c>
      <c r="P23" s="33">
        <f t="shared" ca="1" si="14"/>
        <v>1755599787.1670358</v>
      </c>
      <c r="Q23" s="33">
        <f t="shared" ca="1" si="15"/>
        <v>10148949.975043193</v>
      </c>
      <c r="R23" s="20">
        <f t="shared" ca="1" si="16"/>
        <v>4.2109185438986008E-3</v>
      </c>
      <c r="S23" s="20"/>
      <c r="T23" s="20"/>
      <c r="U23" s="20">
        <v>7.1</v>
      </c>
      <c r="V23" s="20">
        <f t="shared" ca="1" si="0"/>
        <v>-1.8422739680411915E-2</v>
      </c>
      <c r="W23" s="20"/>
      <c r="X23" s="20"/>
      <c r="Y23" s="20"/>
      <c r="Z23" s="20"/>
      <c r="AA23" s="20">
        <v>24</v>
      </c>
      <c r="AB23" s="20" t="s">
        <v>173</v>
      </c>
      <c r="AC23" s="20"/>
      <c r="AD23" s="20"/>
      <c r="AE23" s="20"/>
      <c r="AF23" s="20"/>
      <c r="AG23" s="20"/>
      <c r="AH23" s="20"/>
      <c r="AI23" s="20"/>
    </row>
    <row r="24" spans="1:35" x14ac:dyDescent="0.2">
      <c r="A24" s="89">
        <v>12862.5</v>
      </c>
      <c r="B24" s="89">
        <v>-0.10203638843086082</v>
      </c>
      <c r="C24" s="89">
        <v>0.1</v>
      </c>
      <c r="D24" s="91">
        <f t="shared" si="4"/>
        <v>1.2862499999999999</v>
      </c>
      <c r="E24" s="91">
        <f t="shared" si="4"/>
        <v>-0.10203638843086082</v>
      </c>
      <c r="F24" s="33">
        <f t="shared" si="5"/>
        <v>0.12862499999999999</v>
      </c>
      <c r="G24" s="33">
        <f t="shared" si="5"/>
        <v>-1.0203638843086083E-2</v>
      </c>
      <c r="H24" s="33">
        <f t="shared" si="6"/>
        <v>0.16544390624999997</v>
      </c>
      <c r="I24" s="33">
        <f t="shared" si="7"/>
        <v>0.21280222441406244</v>
      </c>
      <c r="J24" s="33">
        <f t="shared" si="8"/>
        <v>0.27371686115258781</v>
      </c>
      <c r="K24" s="33">
        <f t="shared" si="9"/>
        <v>-1.3124430461919473E-2</v>
      </c>
      <c r="L24" s="33">
        <f t="shared" si="10"/>
        <v>-1.6881298681643921E-2</v>
      </c>
      <c r="M24" s="33">
        <f t="shared" ca="1" si="11"/>
        <v>-9.5440916316140267E-2</v>
      </c>
      <c r="N24" s="33">
        <f t="shared" ca="1" si="12"/>
        <v>4.3500252416056466E-6</v>
      </c>
      <c r="O24" s="92">
        <f t="shared" ca="1" si="13"/>
        <v>17278257659.699272</v>
      </c>
      <c r="P24" s="33">
        <f t="shared" ca="1" si="14"/>
        <v>1563273710.9080019</v>
      </c>
      <c r="Q24" s="33">
        <f t="shared" ca="1" si="15"/>
        <v>8790009.1660125609</v>
      </c>
      <c r="R24" s="20">
        <f t="shared" ca="1" si="16"/>
        <v>-6.5954721147205575E-3</v>
      </c>
      <c r="S24" s="20"/>
      <c r="T24" s="20"/>
      <c r="U24" s="20">
        <v>7.15</v>
      </c>
      <c r="V24" s="20">
        <f t="shared" ca="1" si="0"/>
        <v>-2.0363689912910043E-2</v>
      </c>
      <c r="W24" s="20"/>
      <c r="X24" s="20"/>
      <c r="Y24" s="20"/>
      <c r="Z24" s="20"/>
      <c r="AA24" s="20">
        <v>25</v>
      </c>
      <c r="AB24" s="20" t="s">
        <v>174</v>
      </c>
      <c r="AC24" s="20"/>
      <c r="AD24" s="20"/>
      <c r="AE24" s="20"/>
      <c r="AF24" s="20"/>
      <c r="AG24" s="20"/>
      <c r="AH24" s="20"/>
      <c r="AI24" s="20"/>
    </row>
    <row r="25" spans="1:35" x14ac:dyDescent="0.2">
      <c r="A25" s="89">
        <v>13905.5</v>
      </c>
      <c r="B25" s="89">
        <v>-7.9853216659103055E-2</v>
      </c>
      <c r="C25" s="89">
        <v>0.1</v>
      </c>
      <c r="D25" s="91">
        <f t="shared" si="4"/>
        <v>1.39055</v>
      </c>
      <c r="E25" s="91">
        <f t="shared" si="4"/>
        <v>-7.9853216659103055E-2</v>
      </c>
      <c r="F25" s="33">
        <f t="shared" si="5"/>
        <v>0.13905500000000001</v>
      </c>
      <c r="G25" s="33">
        <f t="shared" si="5"/>
        <v>-7.9853216659103061E-3</v>
      </c>
      <c r="H25" s="33">
        <f t="shared" si="6"/>
        <v>0.19336293025000001</v>
      </c>
      <c r="I25" s="33">
        <f t="shared" si="7"/>
        <v>0.26888082265913749</v>
      </c>
      <c r="J25" s="33">
        <f t="shared" si="8"/>
        <v>0.37389222794866361</v>
      </c>
      <c r="K25" s="33">
        <f t="shared" si="9"/>
        <v>-1.1103989042531575E-2</v>
      </c>
      <c r="L25" s="33">
        <f t="shared" si="10"/>
        <v>-1.5440651963092281E-2</v>
      </c>
      <c r="M25" s="33">
        <f t="shared" ca="1" si="11"/>
        <v>-8.8771547417985611E-2</v>
      </c>
      <c r="N25" s="33">
        <f t="shared" ca="1" si="12"/>
        <v>7.9536623524830701E-6</v>
      </c>
      <c r="O25" s="92">
        <f t="shared" ca="1" si="13"/>
        <v>15711983383.352859</v>
      </c>
      <c r="P25" s="33">
        <f t="shared" ca="1" si="14"/>
        <v>1373551647.4046357</v>
      </c>
      <c r="Q25" s="33">
        <f t="shared" ca="1" si="15"/>
        <v>7472414.4719999051</v>
      </c>
      <c r="R25" s="20">
        <f t="shared" ca="1" si="16"/>
        <v>8.9183307588825561E-3</v>
      </c>
      <c r="S25" s="20"/>
      <c r="T25" s="20"/>
      <c r="U25" s="20">
        <v>7.2</v>
      </c>
      <c r="V25" s="20">
        <f t="shared" ca="1" si="0"/>
        <v>-2.2349037156447926E-2</v>
      </c>
      <c r="W25" s="20"/>
      <c r="X25" s="20"/>
      <c r="Y25" s="20"/>
      <c r="Z25" s="20"/>
      <c r="AA25" s="20">
        <v>26</v>
      </c>
      <c r="AB25" s="20" t="s">
        <v>183</v>
      </c>
      <c r="AC25" s="20"/>
      <c r="AD25" s="20"/>
      <c r="AE25" s="20"/>
      <c r="AF25" s="20"/>
      <c r="AG25" s="20"/>
      <c r="AH25" s="20"/>
      <c r="AI25" s="20"/>
    </row>
    <row r="26" spans="1:35" x14ac:dyDescent="0.2">
      <c r="A26" s="89">
        <v>14031</v>
      </c>
      <c r="B26" s="89">
        <v>-9.3779402610380203E-2</v>
      </c>
      <c r="C26" s="89">
        <v>0.1</v>
      </c>
      <c r="D26" s="91">
        <f t="shared" si="4"/>
        <v>1.4031</v>
      </c>
      <c r="E26" s="91">
        <f t="shared" si="4"/>
        <v>-9.3779402610380203E-2</v>
      </c>
      <c r="F26" s="33">
        <f t="shared" si="5"/>
        <v>0.14031000000000002</v>
      </c>
      <c r="G26" s="33">
        <f t="shared" si="5"/>
        <v>-9.3779402610380206E-3</v>
      </c>
      <c r="H26" s="33">
        <f t="shared" si="6"/>
        <v>0.19686896100000004</v>
      </c>
      <c r="I26" s="33">
        <f t="shared" si="7"/>
        <v>0.27622683917910007</v>
      </c>
      <c r="J26" s="33">
        <f t="shared" si="8"/>
        <v>0.38757387805219529</v>
      </c>
      <c r="K26" s="33">
        <f t="shared" si="9"/>
        <v>-1.3158187980262448E-2</v>
      </c>
      <c r="L26" s="33">
        <f t="shared" si="10"/>
        <v>-1.846225355510624E-2</v>
      </c>
      <c r="M26" s="33">
        <f t="shared" ca="1" si="11"/>
        <v>-8.7982070405803026E-2</v>
      </c>
      <c r="N26" s="33">
        <f t="shared" ca="1" si="12"/>
        <v>3.3609060690227667E-6</v>
      </c>
      <c r="O26" s="92">
        <f t="shared" ca="1" si="13"/>
        <v>15530862330.985382</v>
      </c>
      <c r="P26" s="33">
        <f t="shared" ca="1" si="14"/>
        <v>1351878191.5061688</v>
      </c>
      <c r="Q26" s="33">
        <f t="shared" ca="1" si="15"/>
        <v>7323528.5987896668</v>
      </c>
      <c r="R26" s="20">
        <f t="shared" ca="1" si="16"/>
        <v>-5.7973322045771769E-3</v>
      </c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</row>
    <row r="27" spans="1:35" x14ac:dyDescent="0.2">
      <c r="A27" s="89">
        <v>16064.5</v>
      </c>
      <c r="B27" s="89">
        <v>-9.2710869728762191E-2</v>
      </c>
      <c r="C27" s="89">
        <v>0.1</v>
      </c>
      <c r="D27" s="91">
        <f t="shared" si="4"/>
        <v>1.6064499999999999</v>
      </c>
      <c r="E27" s="91">
        <f t="shared" si="4"/>
        <v>-9.2710869728762191E-2</v>
      </c>
      <c r="F27" s="33">
        <f t="shared" si="5"/>
        <v>0.16064500000000001</v>
      </c>
      <c r="G27" s="33">
        <f t="shared" si="5"/>
        <v>-9.2710869728762201E-3</v>
      </c>
      <c r="H27" s="33">
        <f t="shared" si="6"/>
        <v>0.25806816025000001</v>
      </c>
      <c r="I27" s="33">
        <f t="shared" si="7"/>
        <v>0.41457359603361249</v>
      </c>
      <c r="J27" s="33">
        <f t="shared" si="8"/>
        <v>0.66599175334819671</v>
      </c>
      <c r="K27" s="33">
        <f t="shared" si="9"/>
        <v>-1.4893537667577002E-2</v>
      </c>
      <c r="L27" s="33">
        <f t="shared" si="10"/>
        <v>-2.3925723586079074E-2</v>
      </c>
      <c r="M27" s="33">
        <f t="shared" ca="1" si="11"/>
        <v>-7.5579861295229728E-2</v>
      </c>
      <c r="N27" s="33">
        <f t="shared" ca="1" si="12"/>
        <v>2.9347144994976036E-5</v>
      </c>
      <c r="O27" s="92">
        <f t="shared" ca="1" si="13"/>
        <v>12805662477.161053</v>
      </c>
      <c r="P27" s="33">
        <f t="shared" ca="1" si="14"/>
        <v>1033290727.6633586</v>
      </c>
      <c r="Q27" s="33">
        <f t="shared" ca="1" si="15"/>
        <v>5181376.3806106523</v>
      </c>
      <c r="R27" s="20">
        <f t="shared" ca="1" si="16"/>
        <v>-1.7131008433532463E-2</v>
      </c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</row>
    <row r="28" spans="1:35" x14ac:dyDescent="0.2">
      <c r="A28" s="89">
        <v>60838.5</v>
      </c>
      <c r="B28" s="89">
        <v>7.3257868280052207E-3</v>
      </c>
      <c r="C28" s="89">
        <v>1</v>
      </c>
      <c r="D28" s="91">
        <f t="shared" si="4"/>
        <v>6.08385</v>
      </c>
      <c r="E28" s="91">
        <f t="shared" si="4"/>
        <v>7.3257868280052207E-3</v>
      </c>
      <c r="F28" s="33">
        <f t="shared" si="5"/>
        <v>6.08385</v>
      </c>
      <c r="G28" s="33">
        <f t="shared" si="5"/>
        <v>7.3257868280052207E-3</v>
      </c>
      <c r="H28" s="33">
        <f t="shared" si="6"/>
        <v>37.013230822499999</v>
      </c>
      <c r="I28" s="33">
        <f t="shared" si="7"/>
        <v>225.18294433946662</v>
      </c>
      <c r="J28" s="33">
        <f t="shared" si="8"/>
        <v>1369.979255919664</v>
      </c>
      <c r="K28" s="33">
        <f t="shared" si="9"/>
        <v>4.4568988193559561E-2</v>
      </c>
      <c r="L28" s="33">
        <f t="shared" si="10"/>
        <v>0.27115103882138736</v>
      </c>
      <c r="M28" s="33">
        <f t="shared" ca="1" si="11"/>
        <v>1.140352881979978E-2</v>
      </c>
      <c r="N28" s="33">
        <f t="shared" ca="1" si="12"/>
        <v>1.6627979751644657E-5</v>
      </c>
      <c r="O28" s="92">
        <f t="shared" ca="1" si="13"/>
        <v>3279653350.8482289</v>
      </c>
      <c r="P28" s="33">
        <f t="shared" ca="1" si="14"/>
        <v>3461086029.1671276</v>
      </c>
      <c r="Q28" s="33">
        <f t="shared" ca="1" si="15"/>
        <v>52758702.874018371</v>
      </c>
      <c r="R28" s="20">
        <f t="shared" ca="1" si="16"/>
        <v>-4.077741991794559E-3</v>
      </c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</row>
    <row r="29" spans="1:35" x14ac:dyDescent="0.2">
      <c r="A29" s="89">
        <v>60977.5</v>
      </c>
      <c r="B29" s="89">
        <v>6.8047521854168735E-3</v>
      </c>
      <c r="C29" s="89">
        <v>1</v>
      </c>
      <c r="D29" s="91">
        <f t="shared" si="4"/>
        <v>6.0977499999999996</v>
      </c>
      <c r="E29" s="91">
        <f t="shared" si="4"/>
        <v>6.8047521854168735E-3</v>
      </c>
      <c r="F29" s="33">
        <f t="shared" si="5"/>
        <v>6.0977499999999996</v>
      </c>
      <c r="G29" s="33">
        <f t="shared" si="5"/>
        <v>6.8047521854168735E-3</v>
      </c>
      <c r="H29" s="33">
        <f t="shared" si="6"/>
        <v>37.182555062499993</v>
      </c>
      <c r="I29" s="33">
        <f t="shared" si="7"/>
        <v>226.72992513235931</v>
      </c>
      <c r="J29" s="33">
        <f t="shared" si="8"/>
        <v>1382.542400975844</v>
      </c>
      <c r="K29" s="33">
        <f t="shared" si="9"/>
        <v>4.1493677638625735E-2</v>
      </c>
      <c r="L29" s="33">
        <f t="shared" si="10"/>
        <v>0.25301807282093008</v>
      </c>
      <c r="M29" s="33">
        <f t="shared" ca="1" si="11"/>
        <v>1.111923421699007E-2</v>
      </c>
      <c r="N29" s="33">
        <f t="shared" ca="1" si="12"/>
        <v>1.8614755200767981E-5</v>
      </c>
      <c r="O29" s="92">
        <f t="shared" ca="1" si="13"/>
        <v>3247141772.9002142</v>
      </c>
      <c r="P29" s="33">
        <f t="shared" ca="1" si="14"/>
        <v>3377023415.2963843</v>
      </c>
      <c r="Q29" s="33">
        <f t="shared" ca="1" si="15"/>
        <v>51325579.626735903</v>
      </c>
      <c r="R29" s="20">
        <f t="shared" ca="1" si="16"/>
        <v>-4.3144820315731969E-3</v>
      </c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</row>
    <row r="30" spans="1:35" x14ac:dyDescent="0.2">
      <c r="A30" s="89">
        <v>60977.5</v>
      </c>
      <c r="B30" s="89">
        <v>7.2547521849628538E-3</v>
      </c>
      <c r="C30" s="89">
        <v>1</v>
      </c>
      <c r="D30" s="91">
        <f t="shared" si="4"/>
        <v>6.0977499999999996</v>
      </c>
      <c r="E30" s="91">
        <f t="shared" si="4"/>
        <v>7.2547521849628538E-3</v>
      </c>
      <c r="F30" s="33">
        <f t="shared" si="5"/>
        <v>6.0977499999999996</v>
      </c>
      <c r="G30" s="33">
        <f t="shared" si="5"/>
        <v>7.2547521849628538E-3</v>
      </c>
      <c r="H30" s="33">
        <f t="shared" si="6"/>
        <v>37.182555062499993</v>
      </c>
      <c r="I30" s="33">
        <f t="shared" si="7"/>
        <v>226.72992513235931</v>
      </c>
      <c r="J30" s="33">
        <f t="shared" si="8"/>
        <v>1382.542400975844</v>
      </c>
      <c r="K30" s="33">
        <f t="shared" si="9"/>
        <v>4.4237665135857238E-2</v>
      </c>
      <c r="L30" s="33">
        <f t="shared" si="10"/>
        <v>0.26975022258217346</v>
      </c>
      <c r="M30" s="33">
        <f t="shared" ca="1" si="11"/>
        <v>1.111923421699007E-2</v>
      </c>
      <c r="N30" s="33">
        <f t="shared" ca="1" si="12"/>
        <v>1.4934221375861205E-5</v>
      </c>
      <c r="O30" s="92">
        <f t="shared" ca="1" si="13"/>
        <v>3247141772.9002142</v>
      </c>
      <c r="P30" s="33">
        <f t="shared" ca="1" si="14"/>
        <v>3377023415.2963843</v>
      </c>
      <c r="Q30" s="33">
        <f t="shared" ca="1" si="15"/>
        <v>51325579.626735903</v>
      </c>
      <c r="R30" s="20">
        <f t="shared" ca="1" si="16"/>
        <v>-3.8644820320272166E-3</v>
      </c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</row>
    <row r="31" spans="1:35" x14ac:dyDescent="0.2">
      <c r="A31" s="89">
        <v>60977.5</v>
      </c>
      <c r="B31" s="89">
        <v>7.704752184508834E-3</v>
      </c>
      <c r="C31" s="89">
        <v>1</v>
      </c>
      <c r="D31" s="91">
        <f t="shared" si="4"/>
        <v>6.0977499999999996</v>
      </c>
      <c r="E31" s="91">
        <f t="shared" si="4"/>
        <v>7.704752184508834E-3</v>
      </c>
      <c r="F31" s="33">
        <f t="shared" si="5"/>
        <v>6.0977499999999996</v>
      </c>
      <c r="G31" s="33">
        <f t="shared" si="5"/>
        <v>7.704752184508834E-3</v>
      </c>
      <c r="H31" s="33">
        <f t="shared" si="6"/>
        <v>37.182555062499993</v>
      </c>
      <c r="I31" s="33">
        <f t="shared" si="7"/>
        <v>226.72992513235931</v>
      </c>
      <c r="J31" s="33">
        <f t="shared" si="8"/>
        <v>1382.542400975844</v>
      </c>
      <c r="K31" s="33">
        <f t="shared" si="9"/>
        <v>4.698165263308874E-2</v>
      </c>
      <c r="L31" s="33">
        <f t="shared" si="10"/>
        <v>0.28648237234341684</v>
      </c>
      <c r="M31" s="33">
        <f t="shared" ca="1" si="11"/>
        <v>1.111923421699007E-2</v>
      </c>
      <c r="N31" s="33">
        <f t="shared" ca="1" si="12"/>
        <v>1.1658687550137195E-5</v>
      </c>
      <c r="O31" s="92">
        <f t="shared" ca="1" si="13"/>
        <v>3247141772.9002142</v>
      </c>
      <c r="P31" s="33">
        <f t="shared" ca="1" si="14"/>
        <v>3377023415.2963843</v>
      </c>
      <c r="Q31" s="33">
        <f t="shared" ca="1" si="15"/>
        <v>51325579.626735903</v>
      </c>
      <c r="R31" s="20">
        <f t="shared" ca="1" si="16"/>
        <v>-3.4144820324812364E-3</v>
      </c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</row>
    <row r="32" spans="1:35" x14ac:dyDescent="0.2">
      <c r="A32" s="89">
        <v>60990</v>
      </c>
      <c r="B32" s="89">
        <v>9.0280404474469833E-3</v>
      </c>
      <c r="C32" s="89">
        <v>1</v>
      </c>
      <c r="D32" s="91">
        <f t="shared" si="4"/>
        <v>6.0990000000000002</v>
      </c>
      <c r="E32" s="91">
        <f t="shared" si="4"/>
        <v>9.0280404474469833E-3</v>
      </c>
      <c r="F32" s="33">
        <f t="shared" si="5"/>
        <v>6.0990000000000002</v>
      </c>
      <c r="G32" s="33">
        <f t="shared" si="5"/>
        <v>9.0280404474469833E-3</v>
      </c>
      <c r="H32" s="33">
        <f t="shared" si="6"/>
        <v>37.197801000000005</v>
      </c>
      <c r="I32" s="33">
        <f t="shared" si="7"/>
        <v>226.86938829900004</v>
      </c>
      <c r="J32" s="33">
        <f t="shared" si="8"/>
        <v>1383.6763992356014</v>
      </c>
      <c r="K32" s="33">
        <f t="shared" si="9"/>
        <v>5.5062018688979156E-2</v>
      </c>
      <c r="L32" s="33">
        <f t="shared" si="10"/>
        <v>0.33582325198408386</v>
      </c>
      <c r="M32" s="33">
        <f t="shared" ca="1" si="11"/>
        <v>1.1093500001907008E-2</v>
      </c>
      <c r="N32" s="33">
        <f t="shared" ca="1" si="12"/>
        <v>4.2661231711102058E-6</v>
      </c>
      <c r="O32" s="92">
        <f t="shared" ca="1" si="13"/>
        <v>3244088633.2753735</v>
      </c>
      <c r="P32" s="33">
        <f t="shared" ca="1" si="14"/>
        <v>3369447583.6956325</v>
      </c>
      <c r="Q32" s="33">
        <f t="shared" ca="1" si="15"/>
        <v>51196832.878974564</v>
      </c>
      <c r="R32" s="20">
        <f t="shared" ca="1" si="16"/>
        <v>-2.0654595544600252E-3</v>
      </c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</row>
    <row r="33" spans="1:35" x14ac:dyDescent="0.2">
      <c r="A33" s="89">
        <v>62042</v>
      </c>
      <c r="B33" s="89">
        <v>1.0847979749087244E-2</v>
      </c>
      <c r="C33" s="89">
        <v>1</v>
      </c>
      <c r="D33" s="91">
        <f t="shared" si="4"/>
        <v>6.2042000000000002</v>
      </c>
      <c r="E33" s="91">
        <f t="shared" si="4"/>
        <v>1.0847979749087244E-2</v>
      </c>
      <c r="F33" s="33">
        <f t="shared" si="5"/>
        <v>6.2042000000000002</v>
      </c>
      <c r="G33" s="33">
        <f t="shared" si="5"/>
        <v>1.0847979749087244E-2</v>
      </c>
      <c r="H33" s="33">
        <f t="shared" si="6"/>
        <v>38.492097640000004</v>
      </c>
      <c r="I33" s="33">
        <f t="shared" si="7"/>
        <v>238.81267217808804</v>
      </c>
      <c r="J33" s="33">
        <f t="shared" si="8"/>
        <v>1481.6415807272938</v>
      </c>
      <c r="K33" s="33">
        <f t="shared" si="9"/>
        <v>6.7303035959287077E-2</v>
      </c>
      <c r="L33" s="33">
        <f t="shared" si="10"/>
        <v>0.4175614956986089</v>
      </c>
      <c r="M33" s="33">
        <f t="shared" ca="1" si="11"/>
        <v>8.8282721197137648E-3</v>
      </c>
      <c r="N33" s="33">
        <f t="shared" ca="1" si="12"/>
        <v>4.0792189081494406E-6</v>
      </c>
      <c r="O33" s="92">
        <f t="shared" ca="1" si="13"/>
        <v>2914773634.1644015</v>
      </c>
      <c r="P33" s="33">
        <f t="shared" ca="1" si="14"/>
        <v>2726652652.788794</v>
      </c>
      <c r="Q33" s="33">
        <f t="shared" ca="1" si="15"/>
        <v>40500084.425870106</v>
      </c>
      <c r="R33" s="20">
        <f t="shared" ca="1" si="16"/>
        <v>2.0197076293734795E-3</v>
      </c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</row>
    <row r="34" spans="1:35" x14ac:dyDescent="0.2">
      <c r="A34" s="89">
        <v>62112.5</v>
      </c>
      <c r="B34" s="89">
        <v>4.719325494079385E-3</v>
      </c>
      <c r="C34" s="89">
        <v>1</v>
      </c>
      <c r="D34" s="91">
        <f t="shared" si="4"/>
        <v>6.2112499999999997</v>
      </c>
      <c r="E34" s="91">
        <f t="shared" si="4"/>
        <v>4.719325494079385E-3</v>
      </c>
      <c r="F34" s="33">
        <f t="shared" si="5"/>
        <v>6.2112499999999997</v>
      </c>
      <c r="G34" s="33">
        <f t="shared" si="5"/>
        <v>4.719325494079385E-3</v>
      </c>
      <c r="H34" s="33">
        <f t="shared" si="6"/>
        <v>38.579626562499996</v>
      </c>
      <c r="I34" s="33">
        <f t="shared" si="7"/>
        <v>239.6277054863281</v>
      </c>
      <c r="J34" s="33">
        <f t="shared" si="8"/>
        <v>1488.3875857019552</v>
      </c>
      <c r="K34" s="33">
        <f t="shared" si="9"/>
        <v>2.9312910475100578E-2</v>
      </c>
      <c r="L34" s="33">
        <f t="shared" si="10"/>
        <v>0.18206981518846846</v>
      </c>
      <c r="M34" s="33">
        <f t="shared" ca="1" si="11"/>
        <v>8.6694405735420199E-3</v>
      </c>
      <c r="N34" s="33">
        <f t="shared" ca="1" si="12"/>
        <v>1.5603409140998099E-5</v>
      </c>
      <c r="O34" s="92">
        <f t="shared" ca="1" si="13"/>
        <v>2887915768.5900331</v>
      </c>
      <c r="P34" s="33">
        <f t="shared" ca="1" si="14"/>
        <v>2683510585.4031706</v>
      </c>
      <c r="Q34" s="33">
        <f t="shared" ca="1" si="15"/>
        <v>39797204.500882335</v>
      </c>
      <c r="R34" s="20">
        <f t="shared" ca="1" si="16"/>
        <v>-3.950115079462635E-3</v>
      </c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</row>
    <row r="35" spans="1:35" x14ac:dyDescent="0.2">
      <c r="A35" s="89">
        <v>62874.5</v>
      </c>
      <c r="B35" s="89">
        <v>5.5989773536566645E-3</v>
      </c>
      <c r="C35" s="89">
        <v>1</v>
      </c>
      <c r="D35" s="91">
        <f t="shared" si="4"/>
        <v>6.2874499999999998</v>
      </c>
      <c r="E35" s="91">
        <f t="shared" si="4"/>
        <v>5.5989773536566645E-3</v>
      </c>
      <c r="F35" s="33">
        <f t="shared" si="5"/>
        <v>6.2874499999999998</v>
      </c>
      <c r="G35" s="33">
        <f t="shared" si="5"/>
        <v>5.5989773536566645E-3</v>
      </c>
      <c r="H35" s="33">
        <f t="shared" si="6"/>
        <v>39.5320275025</v>
      </c>
      <c r="I35" s="33">
        <f t="shared" si="7"/>
        <v>248.55564632059361</v>
      </c>
      <c r="J35" s="33">
        <f t="shared" si="8"/>
        <v>1562.7811984584162</v>
      </c>
      <c r="K35" s="33">
        <f t="shared" si="9"/>
        <v>3.5203290162248595E-2</v>
      </c>
      <c r="L35" s="33">
        <f t="shared" si="10"/>
        <v>0.22133892673062991</v>
      </c>
      <c r="M35" s="33">
        <f t="shared" ca="1" si="11"/>
        <v>6.8963802972297761E-3</v>
      </c>
      <c r="N35" s="33">
        <f t="shared" ca="1" si="12"/>
        <v>1.6832543979921745E-6</v>
      </c>
      <c r="O35" s="92">
        <f t="shared" ca="1" si="13"/>
        <v>2564478650.7543416</v>
      </c>
      <c r="P35" s="33">
        <f t="shared" ca="1" si="14"/>
        <v>2220935183.3703904</v>
      </c>
      <c r="Q35" s="33">
        <f t="shared" ca="1" si="15"/>
        <v>32369749.580925867</v>
      </c>
      <c r="R35" s="20">
        <f t="shared" ca="1" si="16"/>
        <v>-1.2974029435731116E-3</v>
      </c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</row>
    <row r="36" spans="1:35" x14ac:dyDescent="0.2">
      <c r="A36" s="89">
        <v>62933</v>
      </c>
      <c r="B36" s="89">
        <v>7.4879663734463975E-3</v>
      </c>
      <c r="C36" s="89">
        <v>1</v>
      </c>
      <c r="D36" s="91">
        <f t="shared" si="4"/>
        <v>6.2933000000000003</v>
      </c>
      <c r="E36" s="91">
        <f t="shared" si="4"/>
        <v>7.4879663734463975E-3</v>
      </c>
      <c r="F36" s="33">
        <f t="shared" si="5"/>
        <v>6.2933000000000003</v>
      </c>
      <c r="G36" s="33">
        <f t="shared" si="5"/>
        <v>7.4879663734463975E-3</v>
      </c>
      <c r="H36" s="33">
        <f t="shared" si="6"/>
        <v>39.605624890000001</v>
      </c>
      <c r="I36" s="33">
        <f t="shared" si="7"/>
        <v>249.25007912023702</v>
      </c>
      <c r="J36" s="33">
        <f t="shared" si="8"/>
        <v>1568.6055229273877</v>
      </c>
      <c r="K36" s="33">
        <f t="shared" si="9"/>
        <v>4.7124018778010215E-2</v>
      </c>
      <c r="L36" s="33">
        <f t="shared" si="10"/>
        <v>0.2965655873756517</v>
      </c>
      <c r="M36" s="33">
        <f t="shared" ca="1" si="11"/>
        <v>6.7559974815211699E-3</v>
      </c>
      <c r="N36" s="33">
        <f t="shared" ca="1" si="12"/>
        <v>5.3577845874624557E-7</v>
      </c>
      <c r="O36" s="92">
        <f t="shared" ca="1" si="13"/>
        <v>2537361321.4404111</v>
      </c>
      <c r="P36" s="33">
        <f t="shared" ca="1" si="14"/>
        <v>2185864081.0951319</v>
      </c>
      <c r="Q36" s="33">
        <f t="shared" ca="1" si="15"/>
        <v>31814509.410538565</v>
      </c>
      <c r="R36" s="20">
        <f t="shared" ca="1" si="16"/>
        <v>7.3196889192522763E-4</v>
      </c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</row>
    <row r="37" spans="1:35" x14ac:dyDescent="0.2">
      <c r="A37" s="89">
        <v>62934</v>
      </c>
      <c r="B37" s="89">
        <v>6.7698294296860695E-3</v>
      </c>
      <c r="C37" s="89">
        <v>1</v>
      </c>
      <c r="D37" s="91">
        <f t="shared" si="4"/>
        <v>6.2934000000000001</v>
      </c>
      <c r="E37" s="91">
        <f t="shared" si="4"/>
        <v>6.7698294296860695E-3</v>
      </c>
      <c r="F37" s="33">
        <f t="shared" si="5"/>
        <v>6.2934000000000001</v>
      </c>
      <c r="G37" s="33">
        <f t="shared" si="5"/>
        <v>6.7698294296860695E-3</v>
      </c>
      <c r="H37" s="33">
        <f t="shared" si="6"/>
        <v>39.60688356</v>
      </c>
      <c r="I37" s="33">
        <f t="shared" si="7"/>
        <v>249.261960996504</v>
      </c>
      <c r="J37" s="33">
        <f t="shared" si="8"/>
        <v>1568.7052253353984</v>
      </c>
      <c r="K37" s="33">
        <f t="shared" si="9"/>
        <v>4.2605244532786309E-2</v>
      </c>
      <c r="L37" s="33">
        <f t="shared" si="10"/>
        <v>0.26813184594263734</v>
      </c>
      <c r="M37" s="33">
        <f t="shared" ca="1" si="11"/>
        <v>6.7535924920253398E-3</v>
      </c>
      <c r="N37" s="33">
        <f t="shared" ca="1" si="12"/>
        <v>2.6363814459842066E-10</v>
      </c>
      <c r="O37" s="92">
        <f t="shared" ca="1" si="13"/>
        <v>2536895213.5528207</v>
      </c>
      <c r="P37" s="33">
        <f t="shared" ca="1" si="14"/>
        <v>2185265308.9442072</v>
      </c>
      <c r="Q37" s="33">
        <f t="shared" ca="1" si="15"/>
        <v>31805039.18257327</v>
      </c>
      <c r="R37" s="20">
        <f t="shared" ca="1" si="16"/>
        <v>1.6236937660729645E-5</v>
      </c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</row>
    <row r="38" spans="1:35" x14ac:dyDescent="0.2">
      <c r="A38" s="89">
        <v>62934</v>
      </c>
      <c r="B38" s="89">
        <v>6.7776800133287907E-3</v>
      </c>
      <c r="C38" s="89">
        <v>1</v>
      </c>
      <c r="D38" s="91">
        <f t="shared" si="4"/>
        <v>6.2934000000000001</v>
      </c>
      <c r="E38" s="91">
        <f t="shared" si="4"/>
        <v>6.7776800133287907E-3</v>
      </c>
      <c r="F38" s="33">
        <f t="shared" si="5"/>
        <v>6.2934000000000001</v>
      </c>
      <c r="G38" s="33">
        <f t="shared" si="5"/>
        <v>6.7776800133287907E-3</v>
      </c>
      <c r="H38" s="33">
        <f t="shared" si="6"/>
        <v>39.60688356</v>
      </c>
      <c r="I38" s="33">
        <f t="shared" si="7"/>
        <v>249.261960996504</v>
      </c>
      <c r="J38" s="33">
        <f t="shared" si="8"/>
        <v>1568.7052253353984</v>
      </c>
      <c r="K38" s="33">
        <f t="shared" si="9"/>
        <v>4.2654651395883411E-2</v>
      </c>
      <c r="L38" s="33">
        <f t="shared" si="10"/>
        <v>0.26844278309485264</v>
      </c>
      <c r="M38" s="33">
        <f t="shared" ca="1" si="11"/>
        <v>6.7535924920253398E-3</v>
      </c>
      <c r="N38" s="33">
        <f t="shared" ca="1" si="12"/>
        <v>5.8020868254419717E-10</v>
      </c>
      <c r="O38" s="92">
        <f t="shared" ca="1" si="13"/>
        <v>2536895213.5528207</v>
      </c>
      <c r="P38" s="33">
        <f t="shared" ca="1" si="14"/>
        <v>2185265308.9442072</v>
      </c>
      <c r="Q38" s="33">
        <f t="shared" ca="1" si="15"/>
        <v>31805039.18257327</v>
      </c>
      <c r="R38" s="20">
        <f t="shared" ca="1" si="16"/>
        <v>2.4087521303450821E-5</v>
      </c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</row>
    <row r="39" spans="1:35" x14ac:dyDescent="0.2">
      <c r="A39" s="89">
        <v>63160.5</v>
      </c>
      <c r="B39" s="89">
        <v>5.8118125671171583E-3</v>
      </c>
      <c r="C39" s="89">
        <v>1</v>
      </c>
      <c r="D39" s="91">
        <f t="shared" si="4"/>
        <v>6.3160499999999997</v>
      </c>
      <c r="E39" s="91">
        <f t="shared" si="4"/>
        <v>5.8118125671171583E-3</v>
      </c>
      <c r="F39" s="33">
        <f t="shared" si="5"/>
        <v>6.3160499999999997</v>
      </c>
      <c r="G39" s="33">
        <f t="shared" si="5"/>
        <v>5.8118125671171583E-3</v>
      </c>
      <c r="H39" s="33">
        <f t="shared" si="6"/>
        <v>39.892487602499997</v>
      </c>
      <c r="I39" s="33">
        <f t="shared" si="7"/>
        <v>251.96294632177009</v>
      </c>
      <c r="J39" s="33">
        <f t="shared" si="8"/>
        <v>1591.410567115616</v>
      </c>
      <c r="K39" s="33">
        <f t="shared" si="9"/>
        <v>3.6707698764540324E-2</v>
      </c>
      <c r="L39" s="33">
        <f t="shared" si="10"/>
        <v>0.23184766078177491</v>
      </c>
      <c r="M39" s="33">
        <f t="shared" ca="1" si="11"/>
        <v>6.2042869262738942E-3</v>
      </c>
      <c r="N39" s="33">
        <f t="shared" ca="1" si="12"/>
        <v>1.5403612259549054E-7</v>
      </c>
      <c r="O39" s="92">
        <f t="shared" ca="1" si="13"/>
        <v>2429189299.504097</v>
      </c>
      <c r="P39" s="33">
        <f t="shared" ca="1" si="14"/>
        <v>2050336627.9767048</v>
      </c>
      <c r="Q39" s="33">
        <f t="shared" ca="1" si="15"/>
        <v>29679034.096352592</v>
      </c>
      <c r="R39" s="20">
        <f t="shared" ca="1" si="16"/>
        <v>-3.924743591567359E-4</v>
      </c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</row>
    <row r="40" spans="1:35" x14ac:dyDescent="0.2">
      <c r="A40" s="89">
        <v>63160.5</v>
      </c>
      <c r="B40" s="89">
        <v>6.6118125614593737E-3</v>
      </c>
      <c r="C40" s="89">
        <v>1</v>
      </c>
      <c r="D40" s="91">
        <f t="shared" si="4"/>
        <v>6.3160499999999997</v>
      </c>
      <c r="E40" s="91">
        <f t="shared" si="4"/>
        <v>6.6118125614593737E-3</v>
      </c>
      <c r="F40" s="33">
        <f t="shared" si="5"/>
        <v>6.3160499999999997</v>
      </c>
      <c r="G40" s="33">
        <f t="shared" si="5"/>
        <v>6.6118125614593737E-3</v>
      </c>
      <c r="H40" s="33">
        <f t="shared" si="6"/>
        <v>39.892487602499997</v>
      </c>
      <c r="I40" s="33">
        <f t="shared" si="7"/>
        <v>251.96294632177009</v>
      </c>
      <c r="J40" s="33">
        <f t="shared" si="8"/>
        <v>1591.410567115616</v>
      </c>
      <c r="K40" s="33">
        <f t="shared" si="9"/>
        <v>4.1760538728805474E-2</v>
      </c>
      <c r="L40" s="33">
        <f t="shared" si="10"/>
        <v>0.26376165063807178</v>
      </c>
      <c r="M40" s="33">
        <f t="shared" ca="1" si="11"/>
        <v>6.2042869262738942E-3</v>
      </c>
      <c r="N40" s="33">
        <f t="shared" ca="1" si="12"/>
        <v>1.6607714333332848E-7</v>
      </c>
      <c r="O40" s="92">
        <f t="shared" ca="1" si="13"/>
        <v>2429189299.504097</v>
      </c>
      <c r="P40" s="33">
        <f t="shared" ca="1" si="14"/>
        <v>2050336627.9767048</v>
      </c>
      <c r="Q40" s="33">
        <f t="shared" ca="1" si="15"/>
        <v>29679034.096352592</v>
      </c>
      <c r="R40" s="20">
        <f t="shared" ca="1" si="16"/>
        <v>4.0752563518547946E-4</v>
      </c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</row>
    <row r="41" spans="1:35" x14ac:dyDescent="0.2">
      <c r="A41" s="89">
        <v>63160.5</v>
      </c>
      <c r="B41" s="89">
        <v>7.5118125678272918E-3</v>
      </c>
      <c r="C41" s="89">
        <v>1</v>
      </c>
      <c r="D41" s="91">
        <f t="shared" si="4"/>
        <v>6.3160499999999997</v>
      </c>
      <c r="E41" s="91">
        <f t="shared" si="4"/>
        <v>7.5118125678272918E-3</v>
      </c>
      <c r="F41" s="33">
        <f t="shared" si="5"/>
        <v>6.3160499999999997</v>
      </c>
      <c r="G41" s="33">
        <f t="shared" si="5"/>
        <v>7.5118125678272918E-3</v>
      </c>
      <c r="H41" s="33">
        <f t="shared" si="6"/>
        <v>39.892487602499997</v>
      </c>
      <c r="I41" s="33">
        <f t="shared" si="7"/>
        <v>251.96294632177009</v>
      </c>
      <c r="J41" s="33">
        <f t="shared" si="8"/>
        <v>1591.410567115616</v>
      </c>
      <c r="K41" s="33">
        <f t="shared" si="9"/>
        <v>4.7444983769025562E-2</v>
      </c>
      <c r="L41" s="33">
        <f t="shared" si="10"/>
        <v>0.2996648897343539</v>
      </c>
      <c r="M41" s="33">
        <f t="shared" ca="1" si="11"/>
        <v>6.2042869262738942E-3</v>
      </c>
      <c r="N41" s="33">
        <f t="shared" ca="1" si="12"/>
        <v>1.7096233033196239E-6</v>
      </c>
      <c r="O41" s="92">
        <f t="shared" ca="1" si="13"/>
        <v>2429189299.504097</v>
      </c>
      <c r="P41" s="33">
        <f t="shared" ca="1" si="14"/>
        <v>2050336627.9767048</v>
      </c>
      <c r="Q41" s="33">
        <f t="shared" ca="1" si="15"/>
        <v>29679034.096352592</v>
      </c>
      <c r="R41" s="20">
        <f t="shared" ca="1" si="16"/>
        <v>1.3075256415533976E-3</v>
      </c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</row>
    <row r="42" spans="1:35" x14ac:dyDescent="0.2">
      <c r="A42" s="89">
        <v>63292</v>
      </c>
      <c r="B42" s="89">
        <v>7.5768049791804515E-3</v>
      </c>
      <c r="C42" s="89">
        <v>1</v>
      </c>
      <c r="D42" s="91">
        <f t="shared" si="4"/>
        <v>6.3292000000000002</v>
      </c>
      <c r="E42" s="91">
        <f t="shared" si="4"/>
        <v>7.5768049791804515E-3</v>
      </c>
      <c r="F42" s="33">
        <f t="shared" si="5"/>
        <v>6.3292000000000002</v>
      </c>
      <c r="G42" s="33">
        <f t="shared" si="5"/>
        <v>7.5768049791804515E-3</v>
      </c>
      <c r="H42" s="33">
        <f t="shared" si="6"/>
        <v>40.058772640000001</v>
      </c>
      <c r="I42" s="33">
        <f t="shared" si="7"/>
        <v>253.539983793088</v>
      </c>
      <c r="J42" s="33">
        <f t="shared" si="8"/>
        <v>1604.7052654232125</v>
      </c>
      <c r="K42" s="33">
        <f t="shared" si="9"/>
        <v>4.7955114074228915E-2</v>
      </c>
      <c r="L42" s="33">
        <f t="shared" si="10"/>
        <v>0.30351750799860966</v>
      </c>
      <c r="M42" s="33">
        <f t="shared" ca="1" si="11"/>
        <v>5.8811942672428175E-3</v>
      </c>
      <c r="N42" s="33">
        <f t="shared" ca="1" si="12"/>
        <v>2.8750956864376501E-6</v>
      </c>
      <c r="O42" s="92">
        <f t="shared" ca="1" si="13"/>
        <v>2364813409.0858932</v>
      </c>
      <c r="P42" s="33">
        <f t="shared" ca="1" si="14"/>
        <v>1972700647.4674423</v>
      </c>
      <c r="Q42" s="33">
        <f t="shared" ca="1" si="15"/>
        <v>28462975.525071491</v>
      </c>
      <c r="R42" s="20">
        <f t="shared" ca="1" si="16"/>
        <v>1.695610711937634E-3</v>
      </c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</row>
    <row r="43" spans="1:35" x14ac:dyDescent="0.2">
      <c r="A43" s="89">
        <v>63849.5</v>
      </c>
      <c r="B43" s="89">
        <v>4.0154610323952511E-3</v>
      </c>
      <c r="C43" s="89">
        <v>1</v>
      </c>
      <c r="D43" s="91">
        <f t="shared" si="4"/>
        <v>6.3849499999999999</v>
      </c>
      <c r="E43" s="91">
        <f t="shared" si="4"/>
        <v>4.0154610323952511E-3</v>
      </c>
      <c r="F43" s="33">
        <f t="shared" si="5"/>
        <v>6.3849499999999999</v>
      </c>
      <c r="G43" s="33">
        <f t="shared" si="5"/>
        <v>4.0154610323952511E-3</v>
      </c>
      <c r="H43" s="33">
        <f t="shared" si="6"/>
        <v>40.767586502500002</v>
      </c>
      <c r="I43" s="33">
        <f t="shared" si="7"/>
        <v>260.29900143913738</v>
      </c>
      <c r="J43" s="33">
        <f t="shared" si="8"/>
        <v>1661.9961092388203</v>
      </c>
      <c r="K43" s="33">
        <f t="shared" si="9"/>
        <v>2.5638517918792059E-2</v>
      </c>
      <c r="L43" s="33">
        <f t="shared" si="10"/>
        <v>0.16370065498559136</v>
      </c>
      <c r="M43" s="33">
        <f t="shared" ca="1" si="11"/>
        <v>4.4773214738789702E-3</v>
      </c>
      <c r="N43" s="33">
        <f t="shared" ca="1" si="12"/>
        <v>2.1331506740753588E-7</v>
      </c>
      <c r="O43" s="92">
        <f t="shared" ca="1" si="13"/>
        <v>2079124341.3373845</v>
      </c>
      <c r="P43" s="33">
        <f t="shared" ca="1" si="14"/>
        <v>1650691092.9407947</v>
      </c>
      <c r="Q43" s="33">
        <f t="shared" ca="1" si="15"/>
        <v>23475020.27626019</v>
      </c>
      <c r="R43" s="20">
        <f t="shared" ca="1" si="16"/>
        <v>-4.6186044148371908E-4</v>
      </c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</row>
    <row r="44" spans="1:35" x14ac:dyDescent="0.2">
      <c r="A44" s="89">
        <v>63984</v>
      </c>
      <c r="B44" s="89">
        <v>5.9260426205582917E-3</v>
      </c>
      <c r="C44" s="89">
        <v>1</v>
      </c>
      <c r="D44" s="91">
        <f t="shared" si="4"/>
        <v>6.3983999999999996</v>
      </c>
      <c r="E44" s="91">
        <f t="shared" si="4"/>
        <v>5.9260426205582917E-3</v>
      </c>
      <c r="F44" s="33">
        <f t="shared" si="5"/>
        <v>6.3983999999999996</v>
      </c>
      <c r="G44" s="33">
        <f t="shared" si="5"/>
        <v>5.9260426205582917E-3</v>
      </c>
      <c r="H44" s="33">
        <f t="shared" si="6"/>
        <v>40.939522559999993</v>
      </c>
      <c r="I44" s="33">
        <f t="shared" si="7"/>
        <v>261.94744114790393</v>
      </c>
      <c r="J44" s="33">
        <f t="shared" si="8"/>
        <v>1676.0445074407485</v>
      </c>
      <c r="K44" s="33">
        <f t="shared" si="9"/>
        <v>3.7917191103380168E-2</v>
      </c>
      <c r="L44" s="33">
        <f t="shared" si="10"/>
        <v>0.24260935555586766</v>
      </c>
      <c r="M44" s="33">
        <f t="shared" ca="1" si="11"/>
        <v>4.1303648784268843E-3</v>
      </c>
      <c r="N44" s="33">
        <f t="shared" ca="1" si="12"/>
        <v>3.2244585535861494E-6</v>
      </c>
      <c r="O44" s="92">
        <f t="shared" ca="1" si="13"/>
        <v>2007638268.3328652</v>
      </c>
      <c r="P44" s="33">
        <f t="shared" ca="1" si="14"/>
        <v>1575049291.5004756</v>
      </c>
      <c r="Q44" s="33">
        <f t="shared" ca="1" si="15"/>
        <v>22316408.777407575</v>
      </c>
      <c r="R44" s="20">
        <f t="shared" ca="1" si="16"/>
        <v>1.7956777421314074E-3</v>
      </c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</row>
    <row r="45" spans="1:35" x14ac:dyDescent="0.2">
      <c r="A45" s="89">
        <v>63987</v>
      </c>
      <c r="B45" s="89">
        <v>5.3716318070655689E-3</v>
      </c>
      <c r="C45" s="89">
        <v>1</v>
      </c>
      <c r="D45" s="91">
        <f t="shared" si="4"/>
        <v>6.3986999999999998</v>
      </c>
      <c r="E45" s="91">
        <f t="shared" si="4"/>
        <v>5.3716318070655689E-3</v>
      </c>
      <c r="F45" s="33">
        <f t="shared" si="5"/>
        <v>6.3986999999999998</v>
      </c>
      <c r="G45" s="33">
        <f t="shared" si="5"/>
        <v>5.3716318070655689E-3</v>
      </c>
      <c r="H45" s="33">
        <f t="shared" si="6"/>
        <v>40.943361689999996</v>
      </c>
      <c r="I45" s="33">
        <f t="shared" si="7"/>
        <v>261.98428844580297</v>
      </c>
      <c r="J45" s="33">
        <f t="shared" si="8"/>
        <v>1676.3588664781594</v>
      </c>
      <c r="K45" s="33">
        <f t="shared" si="9"/>
        <v>3.4371460443870454E-2</v>
      </c>
      <c r="L45" s="33">
        <f t="shared" si="10"/>
        <v>0.21993266394219388</v>
      </c>
      <c r="M45" s="33">
        <f t="shared" ca="1" si="11"/>
        <v>4.1225894420722775E-3</v>
      </c>
      <c r="N45" s="33">
        <f t="shared" ca="1" si="12"/>
        <v>1.5601068295480345E-6</v>
      </c>
      <c r="O45" s="92">
        <f t="shared" ca="1" si="13"/>
        <v>2006034510.9539661</v>
      </c>
      <c r="P45" s="33">
        <f t="shared" ca="1" si="14"/>
        <v>1573372383.1051948</v>
      </c>
      <c r="Q45" s="33">
        <f t="shared" ca="1" si="15"/>
        <v>22290780.287465613</v>
      </c>
      <c r="R45" s="20">
        <f t="shared" ca="1" si="16"/>
        <v>1.2490423649932914E-3</v>
      </c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</row>
    <row r="46" spans="1:35" x14ac:dyDescent="0.2">
      <c r="A46" s="89">
        <v>64083.5</v>
      </c>
      <c r="B46" s="89">
        <v>5.5714171103318222E-3</v>
      </c>
      <c r="C46" s="89">
        <v>1</v>
      </c>
      <c r="D46" s="91">
        <f t="shared" si="4"/>
        <v>6.4083500000000004</v>
      </c>
      <c r="E46" s="91">
        <f t="shared" si="4"/>
        <v>5.5714171103318222E-3</v>
      </c>
      <c r="F46" s="33">
        <f t="shared" si="5"/>
        <v>6.4083500000000004</v>
      </c>
      <c r="G46" s="33">
        <f t="shared" si="5"/>
        <v>5.5714171103318222E-3</v>
      </c>
      <c r="H46" s="33">
        <f t="shared" si="6"/>
        <v>41.066949722500006</v>
      </c>
      <c r="I46" s="33">
        <f t="shared" si="7"/>
        <v>263.17138725418295</v>
      </c>
      <c r="J46" s="33">
        <f t="shared" si="8"/>
        <v>1686.4943595103434</v>
      </c>
      <c r="K46" s="33">
        <f t="shared" si="9"/>
        <v>3.5703590838994936E-2</v>
      </c>
      <c r="L46" s="33">
        <f t="shared" si="10"/>
        <v>0.22880110635307321</v>
      </c>
      <c r="M46" s="33">
        <f t="shared" ca="1" si="11"/>
        <v>3.8716269946643678E-3</v>
      </c>
      <c r="N46" s="33">
        <f t="shared" ca="1" si="12"/>
        <v>2.889286437320778E-6</v>
      </c>
      <c r="O46" s="92">
        <f t="shared" ca="1" si="13"/>
        <v>1954248185.7495213</v>
      </c>
      <c r="P46" s="33">
        <f t="shared" ca="1" si="14"/>
        <v>1519680491.346082</v>
      </c>
      <c r="Q46" s="33">
        <f t="shared" ca="1" si="15"/>
        <v>21471507.128286771</v>
      </c>
      <c r="R46" s="20">
        <f t="shared" ca="1" si="16"/>
        <v>1.6997901156674544E-3</v>
      </c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</row>
    <row r="47" spans="1:35" x14ac:dyDescent="0.2">
      <c r="A47" s="89">
        <v>64238.5</v>
      </c>
      <c r="B47" s="89">
        <v>4.0601914370199665E-3</v>
      </c>
      <c r="C47" s="89">
        <v>0.4</v>
      </c>
      <c r="D47" s="91">
        <f t="shared" si="4"/>
        <v>6.4238499999999998</v>
      </c>
      <c r="E47" s="91">
        <f t="shared" si="4"/>
        <v>4.0601914370199665E-3</v>
      </c>
      <c r="F47" s="33">
        <f t="shared" si="5"/>
        <v>2.5695399999999999</v>
      </c>
      <c r="G47" s="33">
        <f t="shared" si="5"/>
        <v>1.6240765748079867E-3</v>
      </c>
      <c r="H47" s="33">
        <f t="shared" si="6"/>
        <v>16.506339528999998</v>
      </c>
      <c r="I47" s="33">
        <f t="shared" si="7"/>
        <v>106.03424918336664</v>
      </c>
      <c r="J47" s="33">
        <f t="shared" si="8"/>
        <v>681.14811161656974</v>
      </c>
      <c r="K47" s="33">
        <f t="shared" si="9"/>
        <v>1.0432824305080286E-2</v>
      </c>
      <c r="L47" s="33">
        <f t="shared" si="10"/>
        <v>6.7018898412189998E-2</v>
      </c>
      <c r="M47" s="33">
        <f t="shared" ca="1" si="11"/>
        <v>3.4650652775720103E-3</v>
      </c>
      <c r="N47" s="33">
        <f t="shared" ca="1" si="12"/>
        <v>1.4167005826370968E-7</v>
      </c>
      <c r="O47" s="92">
        <f t="shared" ca="1" si="13"/>
        <v>299254044.91129065</v>
      </c>
      <c r="P47" s="33">
        <f t="shared" ca="1" si="14"/>
        <v>229518724.28923646</v>
      </c>
      <c r="Q47" s="33">
        <f t="shared" ca="1" si="15"/>
        <v>3228300.6359547474</v>
      </c>
      <c r="R47" s="20">
        <f t="shared" ca="1" si="16"/>
        <v>5.9512615944795622E-4</v>
      </c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</row>
    <row r="48" spans="1:35" x14ac:dyDescent="0.2">
      <c r="A48" s="89">
        <v>64970</v>
      </c>
      <c r="B48" s="89">
        <v>3.1430199669557624E-3</v>
      </c>
      <c r="C48" s="89">
        <v>1</v>
      </c>
      <c r="D48" s="91">
        <f t="shared" si="4"/>
        <v>6.4969999999999999</v>
      </c>
      <c r="E48" s="91">
        <f t="shared" si="4"/>
        <v>3.1430199669557624E-3</v>
      </c>
      <c r="F48" s="33">
        <f t="shared" si="5"/>
        <v>6.4969999999999999</v>
      </c>
      <c r="G48" s="33">
        <f t="shared" si="5"/>
        <v>3.1430199669557624E-3</v>
      </c>
      <c r="H48" s="33">
        <f t="shared" si="6"/>
        <v>42.211008999999997</v>
      </c>
      <c r="I48" s="33">
        <f t="shared" si="7"/>
        <v>274.24492547299997</v>
      </c>
      <c r="J48" s="33">
        <f t="shared" si="8"/>
        <v>1781.7692807980807</v>
      </c>
      <c r="K48" s="33">
        <f t="shared" si="9"/>
        <v>2.0420200725311588E-2</v>
      </c>
      <c r="L48" s="33">
        <f t="shared" si="10"/>
        <v>0.13267004411234939</v>
      </c>
      <c r="M48" s="33">
        <f t="shared" ca="1" si="11"/>
        <v>1.4887755895083843E-3</v>
      </c>
      <c r="N48" s="33">
        <f t="shared" ca="1" si="12"/>
        <v>2.7365244603162632E-6</v>
      </c>
      <c r="O48" s="92">
        <f t="shared" ca="1" si="13"/>
        <v>1467375925.2530687</v>
      </c>
      <c r="P48" s="33">
        <f t="shared" ca="1" si="14"/>
        <v>1052775321.526666</v>
      </c>
      <c r="Q48" s="33">
        <f t="shared" ca="1" si="15"/>
        <v>14457817.080435053</v>
      </c>
      <c r="R48" s="20">
        <f t="shared" ca="1" si="16"/>
        <v>1.6542443774473781E-3</v>
      </c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</row>
    <row r="49" spans="1:35" x14ac:dyDescent="0.2">
      <c r="A49" s="89">
        <v>64990.5</v>
      </c>
      <c r="B49" s="89">
        <v>2.7212126951781102E-3</v>
      </c>
      <c r="C49" s="89">
        <v>1</v>
      </c>
      <c r="D49" s="91">
        <f t="shared" si="4"/>
        <v>6.4990500000000004</v>
      </c>
      <c r="E49" s="91">
        <f t="shared" si="4"/>
        <v>2.7212126951781102E-3</v>
      </c>
      <c r="F49" s="33">
        <f t="shared" si="5"/>
        <v>6.4990500000000004</v>
      </c>
      <c r="G49" s="33">
        <f t="shared" si="5"/>
        <v>2.7212126951781102E-3</v>
      </c>
      <c r="H49" s="33">
        <f t="shared" si="6"/>
        <v>42.237650902500008</v>
      </c>
      <c r="I49" s="33">
        <f t="shared" si="7"/>
        <v>274.50460509789269</v>
      </c>
      <c r="J49" s="33">
        <f t="shared" si="8"/>
        <v>1784.0191537614596</v>
      </c>
      <c r="K49" s="33">
        <f t="shared" si="9"/>
        <v>1.7685297366597297E-2</v>
      </c>
      <c r="L49" s="33">
        <f t="shared" si="10"/>
        <v>0.11493763185038416</v>
      </c>
      <c r="M49" s="33">
        <f t="shared" ca="1" si="11"/>
        <v>1.4320219990932581E-3</v>
      </c>
      <c r="N49" s="33">
        <f t="shared" ca="1" si="12"/>
        <v>1.6620126508717454E-6</v>
      </c>
      <c r="O49" s="92">
        <f t="shared" ca="1" si="13"/>
        <v>1456037169.173737</v>
      </c>
      <c r="P49" s="33">
        <f t="shared" ca="1" si="14"/>
        <v>1042623834.3782448</v>
      </c>
      <c r="Q49" s="33">
        <f t="shared" ca="1" si="15"/>
        <v>14307642.967823559</v>
      </c>
      <c r="R49" s="20">
        <f t="shared" ca="1" si="16"/>
        <v>1.289190696084852E-3</v>
      </c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</row>
    <row r="50" spans="1:35" x14ac:dyDescent="0.2">
      <c r="A50" s="89">
        <v>65106.5</v>
      </c>
      <c r="B50" s="89">
        <v>1.5173276697169058E-3</v>
      </c>
      <c r="C50" s="89">
        <v>0.5</v>
      </c>
      <c r="D50" s="91">
        <f t="shared" si="4"/>
        <v>6.51065</v>
      </c>
      <c r="E50" s="91">
        <f t="shared" si="4"/>
        <v>1.5173276697169058E-3</v>
      </c>
      <c r="F50" s="33">
        <f t="shared" si="5"/>
        <v>3.255325</v>
      </c>
      <c r="G50" s="33">
        <f t="shared" si="5"/>
        <v>7.586638348584529E-4</v>
      </c>
      <c r="H50" s="33">
        <f t="shared" si="6"/>
        <v>21.194281711249999</v>
      </c>
      <c r="I50" s="33">
        <f t="shared" si="7"/>
        <v>137.98855022334982</v>
      </c>
      <c r="J50" s="33">
        <f t="shared" si="8"/>
        <v>898.39515451165255</v>
      </c>
      <c r="K50" s="33">
        <f t="shared" si="9"/>
        <v>4.9393946964211861E-3</v>
      </c>
      <c r="L50" s="33">
        <f t="shared" si="10"/>
        <v>3.2158670080254595E-2</v>
      </c>
      <c r="M50" s="33">
        <f t="shared" ca="1" si="11"/>
        <v>1.1094737668328469E-3</v>
      </c>
      <c r="N50" s="33">
        <f t="shared" ca="1" si="12"/>
        <v>8.3172403048879669E-8</v>
      </c>
      <c r="O50" s="92">
        <f t="shared" ca="1" si="13"/>
        <v>347988109.07619566</v>
      </c>
      <c r="P50" s="33">
        <f t="shared" ca="1" si="14"/>
        <v>246451310.16506213</v>
      </c>
      <c r="Q50" s="33">
        <f t="shared" ca="1" si="15"/>
        <v>3367265.5588808465</v>
      </c>
      <c r="R50" s="20">
        <f t="shared" ca="1" si="16"/>
        <v>4.0785390288405887E-4</v>
      </c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</row>
    <row r="51" spans="1:35" x14ac:dyDescent="0.2">
      <c r="A51" s="89">
        <v>65229</v>
      </c>
      <c r="B51" s="89">
        <v>2.4455525417579338E-3</v>
      </c>
      <c r="C51" s="89">
        <v>1</v>
      </c>
      <c r="D51" s="91">
        <f t="shared" si="4"/>
        <v>6.5228999999999999</v>
      </c>
      <c r="E51" s="91">
        <f t="shared" si="4"/>
        <v>2.4455525417579338E-3</v>
      </c>
      <c r="F51" s="33">
        <f t="shared" si="5"/>
        <v>6.5228999999999999</v>
      </c>
      <c r="G51" s="33">
        <f t="shared" si="5"/>
        <v>2.4455525417579338E-3</v>
      </c>
      <c r="H51" s="33">
        <f t="shared" si="6"/>
        <v>42.548224409999996</v>
      </c>
      <c r="I51" s="33">
        <f t="shared" si="7"/>
        <v>277.53781300398896</v>
      </c>
      <c r="J51" s="33">
        <f t="shared" si="8"/>
        <v>1810.3514004437195</v>
      </c>
      <c r="K51" s="33">
        <f t="shared" si="9"/>
        <v>1.5952094674632825E-2</v>
      </c>
      <c r="L51" s="33">
        <f t="shared" si="10"/>
        <v>0.10405391835316245</v>
      </c>
      <c r="M51" s="33">
        <f t="shared" ca="1" si="11"/>
        <v>7.6625748286529571E-4</v>
      </c>
      <c r="N51" s="33">
        <f t="shared" ca="1" si="12"/>
        <v>2.8200318948212289E-6</v>
      </c>
      <c r="O51" s="92">
        <f t="shared" ca="1" si="13"/>
        <v>1324487904.3129907</v>
      </c>
      <c r="P51" s="33">
        <f t="shared" ca="1" si="14"/>
        <v>926989650.76345181</v>
      </c>
      <c r="Q51" s="33">
        <f t="shared" ca="1" si="15"/>
        <v>12604583.642205054</v>
      </c>
      <c r="R51" s="20">
        <f t="shared" ca="1" si="16"/>
        <v>1.6792950588926381E-3</v>
      </c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</row>
    <row r="52" spans="1:35" x14ac:dyDescent="0.2">
      <c r="A52" s="89">
        <v>65272</v>
      </c>
      <c r="B52" s="89">
        <v>4.1656641333247535E-3</v>
      </c>
      <c r="C52" s="89">
        <v>1</v>
      </c>
      <c r="D52" s="91">
        <f t="shared" si="4"/>
        <v>6.5271999999999997</v>
      </c>
      <c r="E52" s="91">
        <f t="shared" si="4"/>
        <v>4.1656641333247535E-3</v>
      </c>
      <c r="F52" s="33">
        <f t="shared" si="5"/>
        <v>6.5271999999999997</v>
      </c>
      <c r="G52" s="33">
        <f t="shared" si="5"/>
        <v>4.1656641333247535E-3</v>
      </c>
      <c r="H52" s="33">
        <f t="shared" si="6"/>
        <v>42.604339839999994</v>
      </c>
      <c r="I52" s="33">
        <f t="shared" si="7"/>
        <v>278.08704700364797</v>
      </c>
      <c r="J52" s="33">
        <f t="shared" si="8"/>
        <v>1815.129773202211</v>
      </c>
      <c r="K52" s="33">
        <f t="shared" si="9"/>
        <v>2.7190122931037331E-2</v>
      </c>
      <c r="L52" s="33">
        <f t="shared" si="10"/>
        <v>0.17747537039546685</v>
      </c>
      <c r="M52" s="33">
        <f t="shared" ca="1" si="11"/>
        <v>6.4514966012069186E-4</v>
      </c>
      <c r="N52" s="33">
        <f t="shared" ca="1" si="12"/>
        <v>1.2394022156039272E-5</v>
      </c>
      <c r="O52" s="92">
        <f t="shared" ca="1" si="13"/>
        <v>1300876915.5758407</v>
      </c>
      <c r="P52" s="33">
        <f t="shared" ca="1" si="14"/>
        <v>906642710.64769483</v>
      </c>
      <c r="Q52" s="33">
        <f t="shared" ca="1" si="15"/>
        <v>12306392.142493952</v>
      </c>
      <c r="R52" s="20">
        <f t="shared" ca="1" si="16"/>
        <v>3.5205144732040616E-3</v>
      </c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</row>
    <row r="53" spans="1:35" x14ac:dyDescent="0.2">
      <c r="A53" s="89">
        <v>65286.5</v>
      </c>
      <c r="B53" s="89">
        <v>2.8526785099529661E-3</v>
      </c>
      <c r="C53" s="89">
        <v>1</v>
      </c>
      <c r="D53" s="91">
        <f t="shared" si="4"/>
        <v>6.5286499999999998</v>
      </c>
      <c r="E53" s="91">
        <f t="shared" si="4"/>
        <v>2.8526785099529661E-3</v>
      </c>
      <c r="F53" s="33">
        <f t="shared" si="5"/>
        <v>6.5286499999999998</v>
      </c>
      <c r="G53" s="33">
        <f t="shared" si="5"/>
        <v>2.8526785099529661E-3</v>
      </c>
      <c r="H53" s="33">
        <f t="shared" si="6"/>
        <v>42.623270822499997</v>
      </c>
      <c r="I53" s="33">
        <f t="shared" si="7"/>
        <v>278.27241705531458</v>
      </c>
      <c r="J53" s="33">
        <f t="shared" si="8"/>
        <v>1816.7432156081795</v>
      </c>
      <c r="K53" s="33">
        <f t="shared" si="9"/>
        <v>1.862413955400443E-2</v>
      </c>
      <c r="L53" s="33">
        <f t="shared" si="10"/>
        <v>0.12159048869925103</v>
      </c>
      <c r="M53" s="33">
        <f t="shared" ca="1" si="11"/>
        <v>6.0423694369088343E-4</v>
      </c>
      <c r="N53" s="33">
        <f t="shared" ca="1" si="12"/>
        <v>5.0554894768950873E-6</v>
      </c>
      <c r="O53" s="92">
        <f t="shared" ca="1" si="13"/>
        <v>1292924764.7494903</v>
      </c>
      <c r="P53" s="33">
        <f t="shared" ca="1" si="14"/>
        <v>899817220.46975279</v>
      </c>
      <c r="Q53" s="33">
        <f t="shared" ca="1" si="15"/>
        <v>12206464.302947819</v>
      </c>
      <c r="R53" s="20">
        <f t="shared" ca="1" si="16"/>
        <v>2.2484415662620827E-3</v>
      </c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</row>
    <row r="54" spans="1:35" x14ac:dyDescent="0.2">
      <c r="A54" s="89">
        <v>65303.5</v>
      </c>
      <c r="B54" s="89">
        <v>2.6443505266797729E-3</v>
      </c>
      <c r="C54" s="89">
        <v>1</v>
      </c>
      <c r="D54" s="91">
        <f t="shared" si="4"/>
        <v>6.5303500000000003</v>
      </c>
      <c r="E54" s="91">
        <f t="shared" si="4"/>
        <v>2.6443505266797729E-3</v>
      </c>
      <c r="F54" s="33">
        <f t="shared" si="5"/>
        <v>6.5303500000000003</v>
      </c>
      <c r="G54" s="33">
        <f t="shared" si="5"/>
        <v>2.6443505266797729E-3</v>
      </c>
      <c r="H54" s="33">
        <f t="shared" si="6"/>
        <v>42.645471122500005</v>
      </c>
      <c r="I54" s="33">
        <f t="shared" si="7"/>
        <v>278.4898523448179</v>
      </c>
      <c r="J54" s="33">
        <f t="shared" si="8"/>
        <v>1818.6362072599818</v>
      </c>
      <c r="K54" s="33">
        <f t="shared" si="9"/>
        <v>1.7268534461903257E-2</v>
      </c>
      <c r="L54" s="33">
        <f t="shared" si="10"/>
        <v>0.11276957402328994</v>
      </c>
      <c r="M54" s="33">
        <f t="shared" ca="1" si="11"/>
        <v>5.5622276143635352E-4</v>
      </c>
      <c r="N54" s="33">
        <f t="shared" ca="1" si="12"/>
        <v>4.3602775639804767E-6</v>
      </c>
      <c r="O54" s="92">
        <f t="shared" ca="1" si="13"/>
        <v>1283608166.2851403</v>
      </c>
      <c r="P54" s="33">
        <f t="shared" ca="1" si="14"/>
        <v>891838032.85841191</v>
      </c>
      <c r="Q54" s="33">
        <f t="shared" ca="1" si="15"/>
        <v>12089711.440396382</v>
      </c>
      <c r="R54" s="20">
        <f t="shared" ca="1" si="16"/>
        <v>2.0881277652434194E-3</v>
      </c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</row>
    <row r="55" spans="1:35" x14ac:dyDescent="0.2">
      <c r="A55" s="89">
        <v>65379.5</v>
      </c>
      <c r="B55" s="89">
        <v>2.1659431004081853E-3</v>
      </c>
      <c r="C55" s="89">
        <v>1</v>
      </c>
      <c r="D55" s="91">
        <f t="shared" si="4"/>
        <v>6.5379500000000004</v>
      </c>
      <c r="E55" s="91">
        <f t="shared" si="4"/>
        <v>2.1659431004081853E-3</v>
      </c>
      <c r="F55" s="33">
        <f t="shared" si="5"/>
        <v>6.5379500000000004</v>
      </c>
      <c r="G55" s="33">
        <f t="shared" si="5"/>
        <v>2.1659431004081853E-3</v>
      </c>
      <c r="H55" s="33">
        <f t="shared" si="6"/>
        <v>42.744790202500006</v>
      </c>
      <c r="I55" s="33">
        <f t="shared" si="7"/>
        <v>279.46330110443495</v>
      </c>
      <c r="J55" s="33">
        <f t="shared" si="8"/>
        <v>1827.1170894557406</v>
      </c>
      <c r="K55" s="33">
        <f t="shared" si="9"/>
        <v>1.4160827693313695E-2</v>
      </c>
      <c r="L55" s="33">
        <f t="shared" si="10"/>
        <v>9.2582783417500286E-2</v>
      </c>
      <c r="M55" s="33">
        <f t="shared" ca="1" si="11"/>
        <v>3.4094352697416896E-4</v>
      </c>
      <c r="N55" s="33">
        <f t="shared" ca="1" si="12"/>
        <v>3.3306234430343416E-6</v>
      </c>
      <c r="O55" s="92">
        <f t="shared" ca="1" si="13"/>
        <v>1242052179.6599822</v>
      </c>
      <c r="P55" s="33">
        <f t="shared" ca="1" si="14"/>
        <v>856475042.31967664</v>
      </c>
      <c r="Q55" s="33">
        <f t="shared" ca="1" si="15"/>
        <v>11573134.910974503</v>
      </c>
      <c r="R55" s="20">
        <f t="shared" ca="1" si="16"/>
        <v>1.8249995734340163E-3</v>
      </c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</row>
    <row r="56" spans="1:35" x14ac:dyDescent="0.2">
      <c r="A56" s="89">
        <v>66319.5</v>
      </c>
      <c r="B56" s="89">
        <v>-3.8278032297967002E-4</v>
      </c>
      <c r="C56" s="89">
        <v>1</v>
      </c>
      <c r="D56" s="91">
        <f t="shared" si="4"/>
        <v>6.6319499999999998</v>
      </c>
      <c r="E56" s="91">
        <f t="shared" si="4"/>
        <v>-3.8278032297967002E-4</v>
      </c>
      <c r="F56" s="33">
        <f t="shared" si="5"/>
        <v>6.6319499999999998</v>
      </c>
      <c r="G56" s="33">
        <f t="shared" si="5"/>
        <v>-3.8278032297967002E-4</v>
      </c>
      <c r="H56" s="33">
        <f t="shared" si="6"/>
        <v>43.982760802499996</v>
      </c>
      <c r="I56" s="33">
        <f t="shared" si="7"/>
        <v>291.69147050413983</v>
      </c>
      <c r="J56" s="33">
        <f t="shared" si="8"/>
        <v>1934.4832478099302</v>
      </c>
      <c r="K56" s="33">
        <f t="shared" si="9"/>
        <v>-2.5385799629850225E-3</v>
      </c>
      <c r="L56" s="33">
        <f t="shared" si="10"/>
        <v>-1.6835735385518521E-2</v>
      </c>
      <c r="M56" s="33">
        <f t="shared" ca="1" si="11"/>
        <v>-2.406522531588684E-3</v>
      </c>
      <c r="N56" s="33">
        <f t="shared" ca="1" si="12"/>
        <v>4.0955325269056896E-6</v>
      </c>
      <c r="O56" s="92">
        <f t="shared" ca="1" si="13"/>
        <v>750900811.09377563</v>
      </c>
      <c r="P56" s="33">
        <f t="shared" ca="1" si="14"/>
        <v>465607274.6681487</v>
      </c>
      <c r="Q56" s="33">
        <f t="shared" ca="1" si="15"/>
        <v>5971505.6174111878</v>
      </c>
      <c r="R56" s="20">
        <f t="shared" ca="1" si="16"/>
        <v>2.023742208609014E-3</v>
      </c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</row>
    <row r="57" spans="1:35" x14ac:dyDescent="0.2">
      <c r="A57" s="89">
        <v>66966.5</v>
      </c>
      <c r="B57" s="89">
        <v>-3.7173803939367644E-3</v>
      </c>
      <c r="C57" s="89">
        <v>1</v>
      </c>
      <c r="D57" s="91">
        <f t="shared" si="4"/>
        <v>6.69665</v>
      </c>
      <c r="E57" s="91">
        <f t="shared" si="4"/>
        <v>-3.7173803939367644E-3</v>
      </c>
      <c r="F57" s="33">
        <f t="shared" si="5"/>
        <v>6.69665</v>
      </c>
      <c r="G57" s="33">
        <f t="shared" si="5"/>
        <v>-3.7173803939367644E-3</v>
      </c>
      <c r="H57" s="33">
        <f t="shared" si="6"/>
        <v>44.845121222499998</v>
      </c>
      <c r="I57" s="33">
        <f t="shared" si="7"/>
        <v>300.31208103465463</v>
      </c>
      <c r="J57" s="33">
        <f t="shared" si="8"/>
        <v>2011.08489746072</v>
      </c>
      <c r="K57" s="33">
        <f t="shared" si="9"/>
        <v>-2.4893995415056634E-2</v>
      </c>
      <c r="L57" s="33">
        <f t="shared" si="10"/>
        <v>-0.166706374396239</v>
      </c>
      <c r="M57" s="33">
        <f t="shared" ca="1" si="11"/>
        <v>-4.3887702991622923E-3</v>
      </c>
      <c r="N57" s="33">
        <f t="shared" ca="1" si="12"/>
        <v>4.5076440483874334E-7</v>
      </c>
      <c r="O57" s="92">
        <f t="shared" ca="1" si="13"/>
        <v>455921983.93098861</v>
      </c>
      <c r="P57" s="33">
        <f t="shared" ca="1" si="14"/>
        <v>255172976.25290352</v>
      </c>
      <c r="Q57" s="33">
        <f t="shared" ca="1" si="15"/>
        <v>3070997.4897645712</v>
      </c>
      <c r="R57" s="20">
        <f t="shared" ca="1" si="16"/>
        <v>6.7138990522552788E-4</v>
      </c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</row>
    <row r="58" spans="1:35" x14ac:dyDescent="0.2">
      <c r="A58" s="89">
        <v>67271</v>
      </c>
      <c r="B58" s="89">
        <v>-3.8900785584701225E-3</v>
      </c>
      <c r="C58" s="89">
        <v>1</v>
      </c>
      <c r="D58" s="91">
        <f t="shared" si="4"/>
        <v>6.7271000000000001</v>
      </c>
      <c r="E58" s="91">
        <f t="shared" si="4"/>
        <v>-3.8900785584701225E-3</v>
      </c>
      <c r="F58" s="33">
        <f t="shared" si="5"/>
        <v>6.7271000000000001</v>
      </c>
      <c r="G58" s="33">
        <f t="shared" si="5"/>
        <v>-3.8900785584701225E-3</v>
      </c>
      <c r="H58" s="33">
        <f t="shared" si="6"/>
        <v>45.253874410000002</v>
      </c>
      <c r="I58" s="33">
        <f t="shared" si="7"/>
        <v>304.42733854351104</v>
      </c>
      <c r="J58" s="33">
        <f t="shared" si="8"/>
        <v>2047.9131491160531</v>
      </c>
      <c r="K58" s="33">
        <f t="shared" si="9"/>
        <v>-2.6168947470684361E-2</v>
      </c>
      <c r="L58" s="33">
        <f t="shared" si="10"/>
        <v>-0.17604112653004075</v>
      </c>
      <c r="M58" s="33">
        <f t="shared" ca="1" si="11"/>
        <v>-5.3474093357901986E-3</v>
      </c>
      <c r="N58" s="33">
        <f t="shared" ca="1" si="12"/>
        <v>2.1238129945243373E-6</v>
      </c>
      <c r="O58" s="92">
        <f t="shared" ca="1" si="13"/>
        <v>335636458.43648225</v>
      </c>
      <c r="P58" s="33">
        <f t="shared" ca="1" si="14"/>
        <v>175526635.35112214</v>
      </c>
      <c r="Q58" s="33">
        <f t="shared" ca="1" si="15"/>
        <v>2011203.7711577623</v>
      </c>
      <c r="R58" s="20">
        <f t="shared" ca="1" si="16"/>
        <v>1.4573307773200761E-3</v>
      </c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</row>
    <row r="59" spans="1:35" x14ac:dyDescent="0.2">
      <c r="A59" s="89">
        <v>67295</v>
      </c>
      <c r="B59" s="89">
        <v>-3.9253651193575934E-3</v>
      </c>
      <c r="C59" s="89">
        <v>1</v>
      </c>
      <c r="D59" s="91">
        <f t="shared" si="4"/>
        <v>6.7294999999999998</v>
      </c>
      <c r="E59" s="91">
        <f t="shared" si="4"/>
        <v>-3.9253651193575934E-3</v>
      </c>
      <c r="F59" s="33">
        <f t="shared" si="5"/>
        <v>6.7294999999999998</v>
      </c>
      <c r="G59" s="33">
        <f t="shared" si="5"/>
        <v>-3.9253651193575934E-3</v>
      </c>
      <c r="H59" s="33">
        <f t="shared" si="6"/>
        <v>45.286170249999998</v>
      </c>
      <c r="I59" s="33">
        <f t="shared" si="7"/>
        <v>304.75328269737497</v>
      </c>
      <c r="J59" s="33">
        <f t="shared" si="8"/>
        <v>2050.8372159119849</v>
      </c>
      <c r="K59" s="33">
        <f t="shared" si="9"/>
        <v>-2.6415744570716923E-2</v>
      </c>
      <c r="L59" s="33">
        <f t="shared" si="10"/>
        <v>-0.17776475308863954</v>
      </c>
      <c r="M59" s="33">
        <f t="shared" ca="1" si="11"/>
        <v>-5.4236671444418127E-3</v>
      </c>
      <c r="N59" s="33">
        <f t="shared" ca="1" si="12"/>
        <v>2.2449089583714726E-6</v>
      </c>
      <c r="O59" s="92">
        <f t="shared" ca="1" si="13"/>
        <v>326755951.00972182</v>
      </c>
      <c r="P59" s="33">
        <f t="shared" ca="1" si="14"/>
        <v>169818195.22084424</v>
      </c>
      <c r="Q59" s="33">
        <f t="shared" ca="1" si="15"/>
        <v>1936496.619617837</v>
      </c>
      <c r="R59" s="20">
        <f t="shared" ca="1" si="16"/>
        <v>1.4983020250842194E-3</v>
      </c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</row>
    <row r="60" spans="1:35" x14ac:dyDescent="0.2">
      <c r="A60" s="89">
        <v>67400.5</v>
      </c>
      <c r="B60" s="89">
        <v>-4.988812273950316E-3</v>
      </c>
      <c r="C60" s="89">
        <v>1</v>
      </c>
      <c r="D60" s="91">
        <f t="shared" si="4"/>
        <v>6.7400500000000001</v>
      </c>
      <c r="E60" s="91">
        <f t="shared" si="4"/>
        <v>-4.988812273950316E-3</v>
      </c>
      <c r="F60" s="33">
        <f t="shared" si="5"/>
        <v>6.7400500000000001</v>
      </c>
      <c r="G60" s="33">
        <f t="shared" si="5"/>
        <v>-4.988812273950316E-3</v>
      </c>
      <c r="H60" s="33">
        <f t="shared" si="6"/>
        <v>45.428274002500004</v>
      </c>
      <c r="I60" s="33">
        <f t="shared" si="7"/>
        <v>306.18883819055014</v>
      </c>
      <c r="J60" s="33">
        <f t="shared" si="8"/>
        <v>2063.7280788462176</v>
      </c>
      <c r="K60" s="33">
        <f t="shared" si="9"/>
        <v>-3.3624844167038828E-2</v>
      </c>
      <c r="L60" s="33">
        <f t="shared" si="10"/>
        <v>-0.22663313092805007</v>
      </c>
      <c r="M60" s="33">
        <f t="shared" ca="1" si="11"/>
        <v>-5.7600968877675185E-3</v>
      </c>
      <c r="N60" s="33">
        <f t="shared" ca="1" si="12"/>
        <v>5.9487995551115118E-7</v>
      </c>
      <c r="O60" s="92">
        <f t="shared" ca="1" si="13"/>
        <v>288834976.11230767</v>
      </c>
      <c r="P60" s="33">
        <f t="shared" ca="1" si="14"/>
        <v>145743594.82592702</v>
      </c>
      <c r="Q60" s="33">
        <f t="shared" ca="1" si="15"/>
        <v>1623790.6385157479</v>
      </c>
      <c r="R60" s="20">
        <f t="shared" ca="1" si="16"/>
        <v>7.7128461381720248E-4</v>
      </c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</row>
    <row r="61" spans="1:35" x14ac:dyDescent="0.2">
      <c r="A61" s="89">
        <v>68305</v>
      </c>
      <c r="B61" s="89">
        <v>-8.0436743373866193E-3</v>
      </c>
      <c r="C61" s="89">
        <v>1</v>
      </c>
      <c r="D61" s="91">
        <f t="shared" si="4"/>
        <v>6.8304999999999998</v>
      </c>
      <c r="E61" s="91">
        <f t="shared" si="4"/>
        <v>-8.0436743373866193E-3</v>
      </c>
      <c r="F61" s="33">
        <f t="shared" si="5"/>
        <v>6.8304999999999998</v>
      </c>
      <c r="G61" s="33">
        <f t="shared" si="5"/>
        <v>-8.0436743373866193E-3</v>
      </c>
      <c r="H61" s="33">
        <f t="shared" si="6"/>
        <v>46.655730249999998</v>
      </c>
      <c r="I61" s="33">
        <f t="shared" si="7"/>
        <v>318.681965472625</v>
      </c>
      <c r="J61" s="33">
        <f t="shared" si="8"/>
        <v>2176.757165160765</v>
      </c>
      <c r="K61" s="33">
        <f t="shared" si="9"/>
        <v>-5.4942317561519301E-2</v>
      </c>
      <c r="L61" s="33">
        <f t="shared" si="10"/>
        <v>-0.37528350010395756</v>
      </c>
      <c r="M61" s="33">
        <f t="shared" ca="1" si="11"/>
        <v>-8.7255810742148388E-3</v>
      </c>
      <c r="N61" s="33">
        <f t="shared" ca="1" si="12"/>
        <v>4.6499679773171055E-7</v>
      </c>
      <c r="O61" s="92">
        <f t="shared" ca="1" si="13"/>
        <v>51027924.633952603</v>
      </c>
      <c r="P61" s="33">
        <f t="shared" ca="1" si="14"/>
        <v>12763032.502310418</v>
      </c>
      <c r="Q61" s="33">
        <f t="shared" ca="1" si="15"/>
        <v>57809.494719643262</v>
      </c>
      <c r="R61" s="20">
        <f t="shared" ca="1" si="16"/>
        <v>6.8190673682821945E-4</v>
      </c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</row>
    <row r="62" spans="1:35" x14ac:dyDescent="0.2">
      <c r="A62" s="89">
        <v>68311</v>
      </c>
      <c r="B62" s="89">
        <v>-8.0724959698272869E-3</v>
      </c>
      <c r="C62" s="89">
        <v>1</v>
      </c>
      <c r="D62" s="91">
        <f t="shared" si="4"/>
        <v>6.8311000000000002</v>
      </c>
      <c r="E62" s="91">
        <f t="shared" si="4"/>
        <v>-8.0724959698272869E-3</v>
      </c>
      <c r="F62" s="33">
        <f t="shared" si="5"/>
        <v>6.8311000000000002</v>
      </c>
      <c r="G62" s="33">
        <f t="shared" si="5"/>
        <v>-8.0724959698272869E-3</v>
      </c>
      <c r="H62" s="33">
        <f t="shared" si="6"/>
        <v>46.663927210000004</v>
      </c>
      <c r="I62" s="33">
        <f t="shared" si="7"/>
        <v>318.76595316423106</v>
      </c>
      <c r="J62" s="33">
        <f t="shared" si="8"/>
        <v>2177.5221026601789</v>
      </c>
      <c r="K62" s="33">
        <f t="shared" si="9"/>
        <v>-5.5144027219487184E-2</v>
      </c>
      <c r="L62" s="33">
        <f t="shared" si="10"/>
        <v>-0.37669436433903891</v>
      </c>
      <c r="M62" s="33">
        <f t="shared" ca="1" si="11"/>
        <v>-8.7457376928492536E-3</v>
      </c>
      <c r="N62" s="33">
        <f t="shared" ca="1" si="12"/>
        <v>4.5325441761758654E-7</v>
      </c>
      <c r="O62" s="92">
        <f t="shared" ca="1" si="13"/>
        <v>50049297.529813826</v>
      </c>
      <c r="P62" s="33">
        <f t="shared" ca="1" si="14"/>
        <v>12351657.652222922</v>
      </c>
      <c r="Q62" s="33">
        <f t="shared" ca="1" si="15"/>
        <v>54480.019275610757</v>
      </c>
      <c r="R62" s="20">
        <f t="shared" ca="1" si="16"/>
        <v>6.7324172302196672E-4</v>
      </c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</row>
    <row r="63" spans="1:35" x14ac:dyDescent="0.2">
      <c r="A63" s="89">
        <v>68311</v>
      </c>
      <c r="B63" s="89">
        <v>-8.0524959703325294E-3</v>
      </c>
      <c r="C63" s="89">
        <v>1</v>
      </c>
      <c r="D63" s="91">
        <f t="shared" si="4"/>
        <v>6.8311000000000002</v>
      </c>
      <c r="E63" s="91">
        <f t="shared" si="4"/>
        <v>-8.0524959703325294E-3</v>
      </c>
      <c r="F63" s="33">
        <f t="shared" si="5"/>
        <v>6.8311000000000002</v>
      </c>
      <c r="G63" s="33">
        <f t="shared" si="5"/>
        <v>-8.0524959703325294E-3</v>
      </c>
      <c r="H63" s="33">
        <f t="shared" si="6"/>
        <v>46.663927210000004</v>
      </c>
      <c r="I63" s="33">
        <f t="shared" si="7"/>
        <v>318.76595316423106</v>
      </c>
      <c r="J63" s="33">
        <f t="shared" si="8"/>
        <v>2177.5221026601789</v>
      </c>
      <c r="K63" s="33">
        <f t="shared" si="9"/>
        <v>-5.5007405222938545E-2</v>
      </c>
      <c r="L63" s="33">
        <f t="shared" si="10"/>
        <v>-0.3757610858184155</v>
      </c>
      <c r="M63" s="33">
        <f t="shared" ca="1" si="11"/>
        <v>-8.7457376928492536E-3</v>
      </c>
      <c r="N63" s="33">
        <f t="shared" ca="1" si="12"/>
        <v>4.8058408583795485E-7</v>
      </c>
      <c r="O63" s="92">
        <f t="shared" ca="1" si="13"/>
        <v>50049297.529813826</v>
      </c>
      <c r="P63" s="33">
        <f t="shared" ca="1" si="14"/>
        <v>12351657.652222922</v>
      </c>
      <c r="Q63" s="33">
        <f t="shared" ca="1" si="15"/>
        <v>54480.019275610757</v>
      </c>
      <c r="R63" s="20">
        <f t="shared" ca="1" si="16"/>
        <v>6.9324172251672422E-4</v>
      </c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</row>
    <row r="64" spans="1:35" x14ac:dyDescent="0.2">
      <c r="A64" s="89">
        <v>68320.5</v>
      </c>
      <c r="B64" s="89">
        <v>-8.7747969082556665E-3</v>
      </c>
      <c r="C64" s="89">
        <v>1</v>
      </c>
      <c r="D64" s="91">
        <f t="shared" si="4"/>
        <v>6.8320499999999997</v>
      </c>
      <c r="E64" s="91">
        <f t="shared" si="4"/>
        <v>-8.7747969082556665E-3</v>
      </c>
      <c r="F64" s="33">
        <f t="shared" si="5"/>
        <v>6.8320499999999997</v>
      </c>
      <c r="G64" s="33">
        <f t="shared" si="5"/>
        <v>-8.7747969082556665E-3</v>
      </c>
      <c r="H64" s="33">
        <f t="shared" si="6"/>
        <v>46.676907202499997</v>
      </c>
      <c r="I64" s="33">
        <f t="shared" si="7"/>
        <v>318.8989638528401</v>
      </c>
      <c r="J64" s="33">
        <f t="shared" si="8"/>
        <v>2178.733665990796</v>
      </c>
      <c r="K64" s="33">
        <f t="shared" si="9"/>
        <v>-5.9949851217048121E-2</v>
      </c>
      <c r="L64" s="33">
        <f t="shared" si="10"/>
        <v>-0.4095803810074336</v>
      </c>
      <c r="M64" s="33">
        <f t="shared" ca="1" si="11"/>
        <v>-8.7776654139403165E-3</v>
      </c>
      <c r="N64" s="33">
        <f t="shared" ca="1" si="12"/>
        <v>8.2283248628695064E-12</v>
      </c>
      <c r="O64" s="92">
        <f t="shared" ca="1" si="13"/>
        <v>48517876.562841117</v>
      </c>
      <c r="P64" s="33">
        <f t="shared" ca="1" si="14"/>
        <v>11713789.070934543</v>
      </c>
      <c r="Q64" s="33">
        <f t="shared" ca="1" si="15"/>
        <v>49408.274701233626</v>
      </c>
      <c r="R64" s="20">
        <f t="shared" ca="1" si="16"/>
        <v>2.8685056846500245E-6</v>
      </c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</row>
    <row r="65" spans="1:35" x14ac:dyDescent="0.2">
      <c r="A65" s="89">
        <v>68320.5</v>
      </c>
      <c r="B65" s="89">
        <v>-8.7747969082556665E-3</v>
      </c>
      <c r="C65" s="89">
        <v>1</v>
      </c>
      <c r="D65" s="91">
        <f t="shared" si="4"/>
        <v>6.8320499999999997</v>
      </c>
      <c r="E65" s="91">
        <f t="shared" si="4"/>
        <v>-8.7747969082556665E-3</v>
      </c>
      <c r="F65" s="33">
        <f t="shared" si="5"/>
        <v>6.8320499999999997</v>
      </c>
      <c r="G65" s="33">
        <f t="shared" si="5"/>
        <v>-8.7747969082556665E-3</v>
      </c>
      <c r="H65" s="33">
        <f t="shared" si="6"/>
        <v>46.676907202499997</v>
      </c>
      <c r="I65" s="33">
        <f t="shared" si="7"/>
        <v>318.8989638528401</v>
      </c>
      <c r="J65" s="33">
        <f t="shared" si="8"/>
        <v>2178.733665990796</v>
      </c>
      <c r="K65" s="33">
        <f t="shared" si="9"/>
        <v>-5.9949851217048121E-2</v>
      </c>
      <c r="L65" s="33">
        <f t="shared" si="10"/>
        <v>-0.4095803810074336</v>
      </c>
      <c r="M65" s="33">
        <f t="shared" ca="1" si="11"/>
        <v>-8.7776654139403165E-3</v>
      </c>
      <c r="N65" s="33">
        <f t="shared" ca="1" si="12"/>
        <v>8.2283248628695064E-12</v>
      </c>
      <c r="O65" s="92">
        <f t="shared" ca="1" si="13"/>
        <v>48517876.562841117</v>
      </c>
      <c r="P65" s="33">
        <f t="shared" ca="1" si="14"/>
        <v>11713789.070934543</v>
      </c>
      <c r="Q65" s="33">
        <f t="shared" ca="1" si="15"/>
        <v>49408.274701233626</v>
      </c>
      <c r="R65" s="20">
        <f t="shared" ca="1" si="16"/>
        <v>2.8685056846500245E-6</v>
      </c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</row>
    <row r="66" spans="1:35" x14ac:dyDescent="0.2">
      <c r="A66" s="89">
        <v>68335</v>
      </c>
      <c r="B66" s="89">
        <v>-7.8877825289964676E-3</v>
      </c>
      <c r="C66" s="89">
        <v>1</v>
      </c>
      <c r="D66" s="91">
        <f t="shared" si="4"/>
        <v>6.8334999999999999</v>
      </c>
      <c r="E66" s="91">
        <f t="shared" si="4"/>
        <v>-7.8877825289964676E-3</v>
      </c>
      <c r="F66" s="33">
        <f t="shared" si="5"/>
        <v>6.8334999999999999</v>
      </c>
      <c r="G66" s="33">
        <f t="shared" si="5"/>
        <v>-7.8877825289964676E-3</v>
      </c>
      <c r="H66" s="33">
        <f t="shared" si="6"/>
        <v>46.696722250000001</v>
      </c>
      <c r="I66" s="33">
        <f t="shared" si="7"/>
        <v>319.10205149537501</v>
      </c>
      <c r="J66" s="33">
        <f t="shared" si="8"/>
        <v>2180.5838688936451</v>
      </c>
      <c r="K66" s="33">
        <f t="shared" si="9"/>
        <v>-5.3901161911897359E-2</v>
      </c>
      <c r="L66" s="33">
        <f t="shared" si="10"/>
        <v>-0.36833358992495058</v>
      </c>
      <c r="M66" s="33">
        <f t="shared" ca="1" si="11"/>
        <v>-8.8264280990830724E-3</v>
      </c>
      <c r="N66" s="33">
        <f t="shared" ca="1" si="12"/>
        <v>8.8105550624320728E-7</v>
      </c>
      <c r="O66" s="92">
        <f t="shared" ca="1" si="13"/>
        <v>46223307.193652079</v>
      </c>
      <c r="P66" s="33">
        <f t="shared" ca="1" si="14"/>
        <v>10772107.358669536</v>
      </c>
      <c r="Q66" s="33">
        <f t="shared" ca="1" si="15"/>
        <v>42140.433435617277</v>
      </c>
      <c r="R66" s="20">
        <f t="shared" ca="1" si="16"/>
        <v>9.3864557008660476E-4</v>
      </c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</row>
    <row r="67" spans="1:35" x14ac:dyDescent="0.2">
      <c r="A67" s="89">
        <v>68335</v>
      </c>
      <c r="B67" s="89">
        <v>-7.8877825289964676E-3</v>
      </c>
      <c r="C67" s="89">
        <v>1</v>
      </c>
      <c r="D67" s="91">
        <f t="shared" si="4"/>
        <v>6.8334999999999999</v>
      </c>
      <c r="E67" s="91">
        <f t="shared" si="4"/>
        <v>-7.8877825289964676E-3</v>
      </c>
      <c r="F67" s="33">
        <f t="shared" si="5"/>
        <v>6.8334999999999999</v>
      </c>
      <c r="G67" s="33">
        <f t="shared" si="5"/>
        <v>-7.8877825289964676E-3</v>
      </c>
      <c r="H67" s="33">
        <f t="shared" si="6"/>
        <v>46.696722250000001</v>
      </c>
      <c r="I67" s="33">
        <f t="shared" si="7"/>
        <v>319.10205149537501</v>
      </c>
      <c r="J67" s="33">
        <f t="shared" si="8"/>
        <v>2180.5838688936451</v>
      </c>
      <c r="K67" s="33">
        <f t="shared" si="9"/>
        <v>-5.3901161911897359E-2</v>
      </c>
      <c r="L67" s="33">
        <f t="shared" si="10"/>
        <v>-0.36833358992495058</v>
      </c>
      <c r="M67" s="33">
        <f t="shared" ca="1" si="11"/>
        <v>-8.8264280990830724E-3</v>
      </c>
      <c r="N67" s="33">
        <f t="shared" ca="1" si="12"/>
        <v>8.8105550624320728E-7</v>
      </c>
      <c r="O67" s="92">
        <f t="shared" ca="1" si="13"/>
        <v>46223307.193652079</v>
      </c>
      <c r="P67" s="33">
        <f t="shared" ca="1" si="14"/>
        <v>10772107.358669536</v>
      </c>
      <c r="Q67" s="33">
        <f t="shared" ca="1" si="15"/>
        <v>42140.433435617277</v>
      </c>
      <c r="R67" s="20">
        <f t="shared" ca="1" si="16"/>
        <v>9.3864557008660476E-4</v>
      </c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</row>
    <row r="68" spans="1:35" x14ac:dyDescent="0.2">
      <c r="A68" s="89">
        <v>68381</v>
      </c>
      <c r="B68" s="89">
        <v>-7.8620817585033365E-3</v>
      </c>
      <c r="C68" s="89">
        <v>1</v>
      </c>
      <c r="D68" s="91">
        <f t="shared" si="4"/>
        <v>6.8380999999999998</v>
      </c>
      <c r="E68" s="91">
        <f t="shared" si="4"/>
        <v>-7.8620817585033365E-3</v>
      </c>
      <c r="F68" s="33">
        <f t="shared" si="5"/>
        <v>6.8380999999999998</v>
      </c>
      <c r="G68" s="33">
        <f t="shared" si="5"/>
        <v>-7.8620817585033365E-3</v>
      </c>
      <c r="H68" s="33">
        <f t="shared" si="6"/>
        <v>46.75961161</v>
      </c>
      <c r="I68" s="33">
        <f t="shared" si="7"/>
        <v>319.74690015034099</v>
      </c>
      <c r="J68" s="33">
        <f t="shared" si="8"/>
        <v>2186.4612779180466</v>
      </c>
      <c r="K68" s="33">
        <f t="shared" si="9"/>
        <v>-5.3761701272821663E-2</v>
      </c>
      <c r="L68" s="33">
        <f t="shared" si="10"/>
        <v>-0.3676278894736818</v>
      </c>
      <c r="M68" s="33">
        <f t="shared" ca="1" si="11"/>
        <v>-8.9813706277822591E-3</v>
      </c>
      <c r="N68" s="33">
        <f t="shared" ca="1" si="12"/>
        <v>1.2528075728916892E-6</v>
      </c>
      <c r="O68" s="92">
        <f t="shared" ca="1" si="13"/>
        <v>39289616.92385456</v>
      </c>
      <c r="P68" s="33">
        <f t="shared" ca="1" si="14"/>
        <v>8041017.9169647275</v>
      </c>
      <c r="Q68" s="33">
        <f t="shared" ca="1" si="15"/>
        <v>22882.508279165148</v>
      </c>
      <c r="R68" s="20">
        <f t="shared" ca="1" si="16"/>
        <v>1.1192888692789227E-3</v>
      </c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</row>
    <row r="69" spans="1:35" x14ac:dyDescent="0.2">
      <c r="A69" s="89">
        <v>68381</v>
      </c>
      <c r="B69" s="89">
        <v>-7.8220817595138215E-3</v>
      </c>
      <c r="C69" s="89">
        <v>1</v>
      </c>
      <c r="D69" s="91">
        <f t="shared" si="4"/>
        <v>6.8380999999999998</v>
      </c>
      <c r="E69" s="91">
        <f t="shared" si="4"/>
        <v>-7.8220817595138215E-3</v>
      </c>
      <c r="F69" s="33">
        <f t="shared" si="5"/>
        <v>6.8380999999999998</v>
      </c>
      <c r="G69" s="33">
        <f t="shared" si="5"/>
        <v>-7.8220817595138215E-3</v>
      </c>
      <c r="H69" s="33">
        <f t="shared" si="6"/>
        <v>46.75961161</v>
      </c>
      <c r="I69" s="33">
        <f t="shared" si="7"/>
        <v>319.74690015034099</v>
      </c>
      <c r="J69" s="33">
        <f t="shared" si="8"/>
        <v>2186.4612779180466</v>
      </c>
      <c r="K69" s="33">
        <f t="shared" si="9"/>
        <v>-5.3488177279731458E-2</v>
      </c>
      <c r="L69" s="33">
        <f t="shared" si="10"/>
        <v>-0.36575750505653165</v>
      </c>
      <c r="M69" s="33">
        <f t="shared" ca="1" si="11"/>
        <v>-8.9813706277822591E-3</v>
      </c>
      <c r="N69" s="33">
        <f t="shared" ca="1" si="12"/>
        <v>1.3439506800911151E-6</v>
      </c>
      <c r="O69" s="92">
        <f t="shared" ca="1" si="13"/>
        <v>39289616.92385456</v>
      </c>
      <c r="P69" s="33">
        <f t="shared" ca="1" si="14"/>
        <v>8041017.9169647275</v>
      </c>
      <c r="Q69" s="33">
        <f t="shared" ca="1" si="15"/>
        <v>22882.508279165148</v>
      </c>
      <c r="R69" s="20">
        <f t="shared" ca="1" si="16"/>
        <v>1.1592888682684377E-3</v>
      </c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</row>
    <row r="70" spans="1:35" x14ac:dyDescent="0.2">
      <c r="A70" s="89">
        <v>68389.5</v>
      </c>
      <c r="B70" s="89">
        <v>-9.1262457426637411E-3</v>
      </c>
      <c r="C70" s="89">
        <v>1</v>
      </c>
      <c r="D70" s="91">
        <f t="shared" si="4"/>
        <v>6.8389499999999996</v>
      </c>
      <c r="E70" s="91">
        <f t="shared" si="4"/>
        <v>-9.1262457426637411E-3</v>
      </c>
      <c r="F70" s="33">
        <f t="shared" si="5"/>
        <v>6.8389499999999996</v>
      </c>
      <c r="G70" s="33">
        <f t="shared" si="5"/>
        <v>-9.1262457426637411E-3</v>
      </c>
      <c r="H70" s="33">
        <f t="shared" si="6"/>
        <v>46.771237102499995</v>
      </c>
      <c r="I70" s="33">
        <f t="shared" si="7"/>
        <v>319.8661519821423</v>
      </c>
      <c r="J70" s="33">
        <f t="shared" si="8"/>
        <v>2187.5486200982718</v>
      </c>
      <c r="K70" s="33">
        <f t="shared" si="9"/>
        <v>-6.2413938321790187E-2</v>
      </c>
      <c r="L70" s="33">
        <f t="shared" si="10"/>
        <v>-0.42684580348580697</v>
      </c>
      <c r="M70" s="33">
        <f t="shared" ca="1" si="11"/>
        <v>-9.0100424462639661E-3</v>
      </c>
      <c r="N70" s="33">
        <f t="shared" ca="1" si="12"/>
        <v>1.3503206094173962E-8</v>
      </c>
      <c r="O70" s="92">
        <f t="shared" ca="1" si="13"/>
        <v>38066394.163007662</v>
      </c>
      <c r="P70" s="33">
        <f t="shared" ca="1" si="14"/>
        <v>7579214.204627132</v>
      </c>
      <c r="Q70" s="33">
        <f t="shared" ca="1" si="15"/>
        <v>19958.609800962644</v>
      </c>
      <c r="R70" s="20">
        <f t="shared" ca="1" si="16"/>
        <v>-1.16203296399775E-4</v>
      </c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</row>
    <row r="71" spans="1:35" x14ac:dyDescent="0.2">
      <c r="A71" s="89">
        <v>68389.5</v>
      </c>
      <c r="B71" s="89">
        <v>-9.0962457470595837E-3</v>
      </c>
      <c r="C71" s="89">
        <v>1</v>
      </c>
      <c r="D71" s="91">
        <f t="shared" si="4"/>
        <v>6.8389499999999996</v>
      </c>
      <c r="E71" s="91">
        <f t="shared" si="4"/>
        <v>-9.0962457470595837E-3</v>
      </c>
      <c r="F71" s="33">
        <f t="shared" si="5"/>
        <v>6.8389499999999996</v>
      </c>
      <c r="G71" s="33">
        <f t="shared" si="5"/>
        <v>-9.0962457470595837E-3</v>
      </c>
      <c r="H71" s="33">
        <f t="shared" si="6"/>
        <v>46.771237102499995</v>
      </c>
      <c r="I71" s="33">
        <f t="shared" si="7"/>
        <v>319.8661519821423</v>
      </c>
      <c r="J71" s="33">
        <f t="shared" si="8"/>
        <v>2187.5486200982718</v>
      </c>
      <c r="K71" s="33">
        <f t="shared" si="9"/>
        <v>-6.2208769851853134E-2</v>
      </c>
      <c r="L71" s="33">
        <f t="shared" si="10"/>
        <v>-0.42544266657833096</v>
      </c>
      <c r="M71" s="33">
        <f t="shared" ca="1" si="11"/>
        <v>-9.0100424462639661E-3</v>
      </c>
      <c r="N71" s="33">
        <f t="shared" ca="1" si="12"/>
        <v>7.4310090680597178E-9</v>
      </c>
      <c r="O71" s="92">
        <f t="shared" ca="1" si="13"/>
        <v>38066394.163007662</v>
      </c>
      <c r="P71" s="33">
        <f t="shared" ca="1" si="14"/>
        <v>7579214.204627132</v>
      </c>
      <c r="Q71" s="33">
        <f t="shared" ca="1" si="15"/>
        <v>19958.609800962644</v>
      </c>
      <c r="R71" s="20">
        <f t="shared" ca="1" si="16"/>
        <v>-8.6203300795617555E-5</v>
      </c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</row>
    <row r="72" spans="1:35" x14ac:dyDescent="0.2">
      <c r="A72" s="89">
        <v>68390</v>
      </c>
      <c r="B72" s="89">
        <v>-7.8853142185835168E-3</v>
      </c>
      <c r="C72" s="89">
        <v>1</v>
      </c>
      <c r="D72" s="91">
        <f t="shared" si="4"/>
        <v>6.8390000000000004</v>
      </c>
      <c r="E72" s="91">
        <f t="shared" si="4"/>
        <v>-7.8853142185835168E-3</v>
      </c>
      <c r="F72" s="33">
        <f t="shared" si="5"/>
        <v>6.8390000000000004</v>
      </c>
      <c r="G72" s="33">
        <f t="shared" si="5"/>
        <v>-7.8853142185835168E-3</v>
      </c>
      <c r="H72" s="33">
        <f t="shared" si="6"/>
        <v>46.771921000000006</v>
      </c>
      <c r="I72" s="33">
        <f t="shared" si="7"/>
        <v>319.87316771900004</v>
      </c>
      <c r="J72" s="33">
        <f t="shared" si="8"/>
        <v>2187.6125940302413</v>
      </c>
      <c r="K72" s="33">
        <f t="shared" si="9"/>
        <v>-5.3927663940892677E-2</v>
      </c>
      <c r="L72" s="33">
        <f t="shared" si="10"/>
        <v>-0.36881129369176502</v>
      </c>
      <c r="M72" s="33">
        <f t="shared" ca="1" si="11"/>
        <v>-9.0117294233948431E-3</v>
      </c>
      <c r="N72" s="33">
        <f t="shared" ca="1" si="12"/>
        <v>1.2688112136301421E-6</v>
      </c>
      <c r="O72" s="92">
        <f t="shared" ca="1" si="13"/>
        <v>37995006.961542606</v>
      </c>
      <c r="P72" s="33">
        <f t="shared" ca="1" si="14"/>
        <v>7552467.0273440154</v>
      </c>
      <c r="Q72" s="33">
        <f t="shared" ca="1" si="15"/>
        <v>19792.798506644518</v>
      </c>
      <c r="R72" s="20">
        <f t="shared" ca="1" si="16"/>
        <v>1.1264152048113263E-3</v>
      </c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</row>
    <row r="73" spans="1:35" x14ac:dyDescent="0.2">
      <c r="A73" s="89">
        <v>68427.5</v>
      </c>
      <c r="B73" s="89">
        <v>-8.8154494660557248E-3</v>
      </c>
      <c r="C73" s="89">
        <v>1</v>
      </c>
      <c r="D73" s="91">
        <f t="shared" si="4"/>
        <v>6.8427499999999997</v>
      </c>
      <c r="E73" s="91">
        <f t="shared" si="4"/>
        <v>-8.8154494660557248E-3</v>
      </c>
      <c r="F73" s="33">
        <f t="shared" si="5"/>
        <v>6.8427499999999997</v>
      </c>
      <c r="G73" s="33">
        <f t="shared" si="5"/>
        <v>-8.8154494660557248E-3</v>
      </c>
      <c r="H73" s="33">
        <f t="shared" si="6"/>
        <v>46.823227562499994</v>
      </c>
      <c r="I73" s="33">
        <f t="shared" si="7"/>
        <v>320.39964040329681</v>
      </c>
      <c r="J73" s="33">
        <f t="shared" si="8"/>
        <v>2192.4146393696592</v>
      </c>
      <c r="K73" s="33">
        <f t="shared" si="9"/>
        <v>-6.0321916833852809E-2</v>
      </c>
      <c r="L73" s="33">
        <f t="shared" si="10"/>
        <v>-0.41276779641484629</v>
      </c>
      <c r="M73" s="33">
        <f t="shared" ca="1" si="11"/>
        <v>-9.1383792396895758E-3</v>
      </c>
      <c r="N73" s="33">
        <f t="shared" ca="1" si="12"/>
        <v>1.0428363869921025E-7</v>
      </c>
      <c r="O73" s="92">
        <f t="shared" ca="1" si="13"/>
        <v>32821519.41164615</v>
      </c>
      <c r="P73" s="33">
        <f t="shared" ca="1" si="14"/>
        <v>5679107.5334198764</v>
      </c>
      <c r="Q73" s="33">
        <f t="shared" ca="1" si="15"/>
        <v>9319.6262716975434</v>
      </c>
      <c r="R73" s="20">
        <f t="shared" ca="1" si="16"/>
        <v>3.22929773633851E-4</v>
      </c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</row>
    <row r="74" spans="1:35" x14ac:dyDescent="0.2">
      <c r="A74" s="89">
        <v>68465.5</v>
      </c>
      <c r="B74" s="89">
        <v>-9.3046531765139662E-3</v>
      </c>
      <c r="C74" s="89">
        <v>1</v>
      </c>
      <c r="D74" s="91">
        <f t="shared" si="4"/>
        <v>6.8465499999999997</v>
      </c>
      <c r="E74" s="91">
        <f t="shared" si="4"/>
        <v>-9.3046531765139662E-3</v>
      </c>
      <c r="F74" s="33">
        <f t="shared" si="5"/>
        <v>6.8465499999999997</v>
      </c>
      <c r="G74" s="33">
        <f t="shared" si="5"/>
        <v>-9.3046531765139662E-3</v>
      </c>
      <c r="H74" s="33">
        <f t="shared" si="6"/>
        <v>46.875246902499995</v>
      </c>
      <c r="I74" s="33">
        <f t="shared" si="7"/>
        <v>320.93372168031135</v>
      </c>
      <c r="J74" s="33">
        <f t="shared" si="8"/>
        <v>2197.2887721703355</v>
      </c>
      <c r="K74" s="33">
        <f t="shared" si="9"/>
        <v>-6.3704773205661688E-2</v>
      </c>
      <c r="L74" s="33">
        <f t="shared" si="10"/>
        <v>-0.43615791499122303</v>
      </c>
      <c r="M74" s="33">
        <f t="shared" ca="1" si="11"/>
        <v>-9.2669724702510448E-3</v>
      </c>
      <c r="N74" s="33">
        <f t="shared" ca="1" si="12"/>
        <v>1.4198356244725652E-9</v>
      </c>
      <c r="O74" s="92">
        <f t="shared" ca="1" si="13"/>
        <v>27945789.146184605</v>
      </c>
      <c r="P74" s="33">
        <f t="shared" ca="1" si="14"/>
        <v>4049189.0495808884</v>
      </c>
      <c r="Q74" s="33">
        <f t="shared" ca="1" si="15"/>
        <v>2674.172907944358</v>
      </c>
      <c r="R74" s="20">
        <f t="shared" ca="1" si="16"/>
        <v>-3.7680706262921415E-5</v>
      </c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</row>
    <row r="75" spans="1:35" x14ac:dyDescent="0.2">
      <c r="A75" s="89">
        <v>68465.5</v>
      </c>
      <c r="B75" s="89">
        <v>-9.3046531765139662E-3</v>
      </c>
      <c r="C75" s="89">
        <v>1</v>
      </c>
      <c r="D75" s="91">
        <f t="shared" si="4"/>
        <v>6.8465499999999997</v>
      </c>
      <c r="E75" s="91">
        <f t="shared" si="4"/>
        <v>-9.3046531765139662E-3</v>
      </c>
      <c r="F75" s="33">
        <f t="shared" si="5"/>
        <v>6.8465499999999997</v>
      </c>
      <c r="G75" s="33">
        <f t="shared" si="5"/>
        <v>-9.3046531765139662E-3</v>
      </c>
      <c r="H75" s="33">
        <f t="shared" si="6"/>
        <v>46.875246902499995</v>
      </c>
      <c r="I75" s="33">
        <f t="shared" si="7"/>
        <v>320.93372168031135</v>
      </c>
      <c r="J75" s="33">
        <f t="shared" si="8"/>
        <v>2197.2887721703355</v>
      </c>
      <c r="K75" s="33">
        <f t="shared" si="9"/>
        <v>-6.3704773205661688E-2</v>
      </c>
      <c r="L75" s="33">
        <f t="shared" si="10"/>
        <v>-0.43615791499122303</v>
      </c>
      <c r="M75" s="33">
        <f t="shared" ca="1" si="11"/>
        <v>-9.2669724702510448E-3</v>
      </c>
      <c r="N75" s="33">
        <f t="shared" ca="1" si="12"/>
        <v>1.4198356244725652E-9</v>
      </c>
      <c r="O75" s="92">
        <f t="shared" ca="1" si="13"/>
        <v>27945789.146184605</v>
      </c>
      <c r="P75" s="33">
        <f t="shared" ca="1" si="14"/>
        <v>4049189.0495808884</v>
      </c>
      <c r="Q75" s="33">
        <f t="shared" ca="1" si="15"/>
        <v>2674.172907944358</v>
      </c>
      <c r="R75" s="20">
        <f t="shared" ca="1" si="16"/>
        <v>-3.7680706262921415E-5</v>
      </c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</row>
    <row r="76" spans="1:35" x14ac:dyDescent="0.2">
      <c r="A76" s="89">
        <v>68465.5</v>
      </c>
      <c r="B76" s="89">
        <v>-9.204653171764221E-3</v>
      </c>
      <c r="C76" s="89">
        <v>1</v>
      </c>
      <c r="D76" s="91">
        <f t="shared" si="4"/>
        <v>6.8465499999999997</v>
      </c>
      <c r="E76" s="91">
        <f t="shared" si="4"/>
        <v>-9.204653171764221E-3</v>
      </c>
      <c r="F76" s="33">
        <f t="shared" si="5"/>
        <v>6.8465499999999997</v>
      </c>
      <c r="G76" s="33">
        <f t="shared" si="5"/>
        <v>-9.204653171764221E-3</v>
      </c>
      <c r="H76" s="33">
        <f t="shared" si="6"/>
        <v>46.875246902499995</v>
      </c>
      <c r="I76" s="33">
        <f t="shared" si="7"/>
        <v>320.93372168031135</v>
      </c>
      <c r="J76" s="33">
        <f t="shared" si="8"/>
        <v>2197.2887721703355</v>
      </c>
      <c r="K76" s="33">
        <f t="shared" si="9"/>
        <v>-6.302011817314232E-2</v>
      </c>
      <c r="L76" s="33">
        <f t="shared" si="10"/>
        <v>-0.43147039007832755</v>
      </c>
      <c r="M76" s="33">
        <f t="shared" ca="1" si="11"/>
        <v>-9.2669724702510448E-3</v>
      </c>
      <c r="N76" s="33">
        <f t="shared" ca="1" si="12"/>
        <v>3.8836949638898289E-9</v>
      </c>
      <c r="O76" s="92">
        <f t="shared" ca="1" si="13"/>
        <v>27945789.146184605</v>
      </c>
      <c r="P76" s="33">
        <f t="shared" ca="1" si="14"/>
        <v>4049189.0495808884</v>
      </c>
      <c r="Q76" s="33">
        <f t="shared" ca="1" si="15"/>
        <v>2674.172907944358</v>
      </c>
      <c r="R76" s="20">
        <f t="shared" ca="1" si="16"/>
        <v>6.2319298486823715E-5</v>
      </c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</row>
    <row r="77" spans="1:35" x14ac:dyDescent="0.2">
      <c r="A77" s="89">
        <v>68472</v>
      </c>
      <c r="B77" s="89">
        <v>-7.3725432885112241E-3</v>
      </c>
      <c r="C77" s="89">
        <v>1</v>
      </c>
      <c r="D77" s="91">
        <f t="shared" si="4"/>
        <v>6.8472</v>
      </c>
      <c r="E77" s="91">
        <f t="shared" si="4"/>
        <v>-7.3725432885112241E-3</v>
      </c>
      <c r="F77" s="33">
        <f t="shared" si="5"/>
        <v>6.8472</v>
      </c>
      <c r="G77" s="33">
        <f t="shared" si="5"/>
        <v>-7.3725432885112241E-3</v>
      </c>
      <c r="H77" s="33">
        <f t="shared" si="6"/>
        <v>46.884147839999997</v>
      </c>
      <c r="I77" s="33">
        <f t="shared" si="7"/>
        <v>321.02513709004796</v>
      </c>
      <c r="J77" s="33">
        <f t="shared" si="8"/>
        <v>2198.1233186829763</v>
      </c>
      <c r="K77" s="33">
        <f t="shared" si="9"/>
        <v>-5.0481278405094053E-2</v>
      </c>
      <c r="L77" s="33">
        <f t="shared" si="10"/>
        <v>-0.34565540949536</v>
      </c>
      <c r="M77" s="33">
        <f t="shared" ca="1" si="11"/>
        <v>-9.2889943644126616E-3</v>
      </c>
      <c r="N77" s="33">
        <f t="shared" ca="1" si="12"/>
        <v>3.6727847263237772E-6</v>
      </c>
      <c r="O77" s="92">
        <f t="shared" ca="1" si="13"/>
        <v>27149108.323743746</v>
      </c>
      <c r="P77" s="33">
        <f t="shared" ca="1" si="14"/>
        <v>3797589.7549904315</v>
      </c>
      <c r="Q77" s="33">
        <f t="shared" ca="1" si="15"/>
        <v>1939.161591314439</v>
      </c>
      <c r="R77" s="20">
        <f t="shared" ca="1" si="16"/>
        <v>1.9164510759014375E-3</v>
      </c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</row>
    <row r="78" spans="1:35" x14ac:dyDescent="0.2">
      <c r="A78" s="89">
        <v>68472</v>
      </c>
      <c r="B78" s="89">
        <v>-7.3725432885112241E-3</v>
      </c>
      <c r="C78" s="89">
        <v>1</v>
      </c>
      <c r="D78" s="91">
        <f t="shared" si="4"/>
        <v>6.8472</v>
      </c>
      <c r="E78" s="91">
        <f t="shared" si="4"/>
        <v>-7.3725432885112241E-3</v>
      </c>
      <c r="F78" s="33">
        <f t="shared" si="5"/>
        <v>6.8472</v>
      </c>
      <c r="G78" s="33">
        <f t="shared" si="5"/>
        <v>-7.3725432885112241E-3</v>
      </c>
      <c r="H78" s="33">
        <f t="shared" si="6"/>
        <v>46.884147839999997</v>
      </c>
      <c r="I78" s="33">
        <f t="shared" si="7"/>
        <v>321.02513709004796</v>
      </c>
      <c r="J78" s="33">
        <f t="shared" si="8"/>
        <v>2198.1233186829763</v>
      </c>
      <c r="K78" s="33">
        <f t="shared" si="9"/>
        <v>-5.0481278405094053E-2</v>
      </c>
      <c r="L78" s="33">
        <f t="shared" si="10"/>
        <v>-0.34565540949536</v>
      </c>
      <c r="M78" s="33">
        <f t="shared" ca="1" si="11"/>
        <v>-9.2889943644126616E-3</v>
      </c>
      <c r="N78" s="33">
        <f t="shared" ca="1" si="12"/>
        <v>3.6727847263237772E-6</v>
      </c>
      <c r="O78" s="92">
        <f t="shared" ca="1" si="13"/>
        <v>27149108.323743746</v>
      </c>
      <c r="P78" s="33">
        <f t="shared" ca="1" si="14"/>
        <v>3797589.7549904315</v>
      </c>
      <c r="Q78" s="33">
        <f t="shared" ca="1" si="15"/>
        <v>1939.161591314439</v>
      </c>
      <c r="R78" s="20">
        <f t="shared" ca="1" si="16"/>
        <v>1.9164510759014375E-3</v>
      </c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</row>
    <row r="79" spans="1:35" x14ac:dyDescent="0.2">
      <c r="A79" s="89">
        <v>69296.5</v>
      </c>
      <c r="B79" s="89">
        <v>-1.2176450167316943E-2</v>
      </c>
      <c r="C79" s="89">
        <v>1</v>
      </c>
      <c r="D79" s="91">
        <f t="shared" si="4"/>
        <v>6.9296499999999996</v>
      </c>
      <c r="E79" s="91">
        <f t="shared" si="4"/>
        <v>-1.2176450167316943E-2</v>
      </c>
      <c r="F79" s="33">
        <f t="shared" si="5"/>
        <v>6.9296499999999996</v>
      </c>
      <c r="G79" s="33">
        <f t="shared" si="5"/>
        <v>-1.2176450167316943E-2</v>
      </c>
      <c r="H79" s="33">
        <f t="shared" si="6"/>
        <v>48.020049122499998</v>
      </c>
      <c r="I79" s="33">
        <f t="shared" si="7"/>
        <v>332.76213340173211</v>
      </c>
      <c r="J79" s="33">
        <f t="shared" si="8"/>
        <v>2305.9251177273127</v>
      </c>
      <c r="K79" s="33">
        <f t="shared" si="9"/>
        <v>-8.4378537901947853E-2</v>
      </c>
      <c r="L79" s="33">
        <f t="shared" si="10"/>
        <v>-0.58471373517223291</v>
      </c>
      <c r="M79" s="33">
        <f t="shared" ca="1" si="11"/>
        <v>-1.2143225006997105E-2</v>
      </c>
      <c r="N79" s="33">
        <f t="shared" ca="1" si="12"/>
        <v>1.1039112782789758E-9</v>
      </c>
      <c r="O79" s="92">
        <f t="shared" ca="1" si="13"/>
        <v>23552350.844514363</v>
      </c>
      <c r="P79" s="33">
        <f t="shared" ca="1" si="14"/>
        <v>39902929.516382471</v>
      </c>
      <c r="Q79" s="33">
        <f t="shared" ca="1" si="15"/>
        <v>904077.24970747763</v>
      </c>
      <c r="R79" s="20">
        <f t="shared" ca="1" si="16"/>
        <v>-3.3225160319838576E-5</v>
      </c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</row>
    <row r="80" spans="1:35" x14ac:dyDescent="0.2">
      <c r="A80" s="89">
        <v>69296.5</v>
      </c>
      <c r="B80" s="89">
        <v>-1.2176450167316943E-2</v>
      </c>
      <c r="C80" s="89">
        <v>1</v>
      </c>
      <c r="D80" s="91">
        <f t="shared" si="4"/>
        <v>6.9296499999999996</v>
      </c>
      <c r="E80" s="91">
        <f t="shared" si="4"/>
        <v>-1.2176450167316943E-2</v>
      </c>
      <c r="F80" s="33">
        <f t="shared" si="5"/>
        <v>6.9296499999999996</v>
      </c>
      <c r="G80" s="33">
        <f t="shared" si="5"/>
        <v>-1.2176450167316943E-2</v>
      </c>
      <c r="H80" s="33">
        <f t="shared" si="6"/>
        <v>48.020049122499998</v>
      </c>
      <c r="I80" s="33">
        <f t="shared" si="7"/>
        <v>332.76213340173211</v>
      </c>
      <c r="J80" s="33">
        <f t="shared" si="8"/>
        <v>2305.9251177273127</v>
      </c>
      <c r="K80" s="33">
        <f t="shared" si="9"/>
        <v>-8.4378537901947853E-2</v>
      </c>
      <c r="L80" s="33">
        <f t="shared" si="10"/>
        <v>-0.58471373517223291</v>
      </c>
      <c r="M80" s="33">
        <f t="shared" ca="1" si="11"/>
        <v>-1.2143225006997105E-2</v>
      </c>
      <c r="N80" s="33">
        <f t="shared" ca="1" si="12"/>
        <v>1.1039112782789758E-9</v>
      </c>
      <c r="O80" s="92">
        <f t="shared" ca="1" si="13"/>
        <v>23552350.844514363</v>
      </c>
      <c r="P80" s="33">
        <f t="shared" ca="1" si="14"/>
        <v>39902929.516382471</v>
      </c>
      <c r="Q80" s="33">
        <f t="shared" ca="1" si="15"/>
        <v>904077.24970747763</v>
      </c>
      <c r="R80" s="20">
        <f t="shared" ca="1" si="16"/>
        <v>-3.3225160319838576E-5</v>
      </c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</row>
    <row r="81" spans="1:35" x14ac:dyDescent="0.2">
      <c r="A81" s="89">
        <v>69424.5</v>
      </c>
      <c r="B81" s="89">
        <v>-1.2497978459578007E-2</v>
      </c>
      <c r="C81" s="89">
        <v>1</v>
      </c>
      <c r="D81" s="91">
        <f t="shared" si="4"/>
        <v>6.94245</v>
      </c>
      <c r="E81" s="91">
        <f t="shared" si="4"/>
        <v>-1.2497978459578007E-2</v>
      </c>
      <c r="F81" s="33">
        <f t="shared" si="5"/>
        <v>6.94245</v>
      </c>
      <c r="G81" s="33">
        <f t="shared" si="5"/>
        <v>-1.2497978459578007E-2</v>
      </c>
      <c r="H81" s="33">
        <f t="shared" si="6"/>
        <v>48.197612002500001</v>
      </c>
      <c r="I81" s="33">
        <f t="shared" si="7"/>
        <v>334.60951144675613</v>
      </c>
      <c r="J81" s="33">
        <f t="shared" si="8"/>
        <v>2323.009802743532</v>
      </c>
      <c r="K81" s="33">
        <f t="shared" si="9"/>
        <v>-8.6766590556697332E-2</v>
      </c>
      <c r="L81" s="33">
        <f t="shared" si="10"/>
        <v>-0.60237271661034342</v>
      </c>
      <c r="M81" s="33">
        <f t="shared" ref="M81:M140" ca="1" si="17">+E$4+E$5*D81+E$6*D81^2</f>
        <v>-1.2597157532508396E-2</v>
      </c>
      <c r="N81" s="33">
        <f t="shared" ca="1" si="12"/>
        <v>9.8364885073313693E-9</v>
      </c>
      <c r="O81" s="92">
        <f t="shared" ca="1" si="13"/>
        <v>42159533.454773717</v>
      </c>
      <c r="P81" s="33">
        <f t="shared" ca="1" si="14"/>
        <v>58326387.173904605</v>
      </c>
      <c r="Q81" s="33">
        <f t="shared" ca="1" si="15"/>
        <v>1229966.6412488765</v>
      </c>
      <c r="R81" s="20">
        <f t="shared" ref="R81:R140" ca="1" si="18">+E81-M81</f>
        <v>9.9179072930388745E-5</v>
      </c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</row>
    <row r="82" spans="1:35" x14ac:dyDescent="0.2">
      <c r="A82" s="89">
        <v>69424.5</v>
      </c>
      <c r="B82" s="89">
        <v>-1.2497978459578007E-2</v>
      </c>
      <c r="C82" s="89">
        <v>1</v>
      </c>
      <c r="D82" s="91">
        <f t="shared" ref="D82:E136" si="19">A82/A$18</f>
        <v>6.94245</v>
      </c>
      <c r="E82" s="91">
        <f t="shared" si="19"/>
        <v>-1.2497978459578007E-2</v>
      </c>
      <c r="F82" s="33">
        <f t="shared" ref="F82:G136" si="20">$C82*D82</f>
        <v>6.94245</v>
      </c>
      <c r="G82" s="33">
        <f t="shared" si="20"/>
        <v>-1.2497978459578007E-2</v>
      </c>
      <c r="H82" s="33">
        <f t="shared" ref="H82:H141" si="21">C82*D82*D82</f>
        <v>48.197612002500001</v>
      </c>
      <c r="I82" s="33">
        <f t="shared" ref="I82:I141" si="22">C82*D82*D82*D82</f>
        <v>334.60951144675613</v>
      </c>
      <c r="J82" s="33">
        <f t="shared" ref="J82:J141" si="23">C82*D82*D82*D82*D82</f>
        <v>2323.009802743532</v>
      </c>
      <c r="K82" s="33">
        <f t="shared" ref="K82:K141" si="24">C82*E82*D82</f>
        <v>-8.6766590556697332E-2</v>
      </c>
      <c r="L82" s="33">
        <f t="shared" ref="L82:L141" si="25">C82*E82*D82*D82</f>
        <v>-0.60237271661034342</v>
      </c>
      <c r="M82" s="33">
        <f t="shared" ca="1" si="17"/>
        <v>-1.2597157532508396E-2</v>
      </c>
      <c r="N82" s="33">
        <f t="shared" ref="N82:N141" ca="1" si="26">C82*(M82-E82)^2</f>
        <v>9.8364885073313693E-9</v>
      </c>
      <c r="O82" s="92">
        <f t="shared" ref="O82:O141" ca="1" si="27">(C82*O$1-O$2*F82+O$3*H82)^2</f>
        <v>42159533.454773717</v>
      </c>
      <c r="P82" s="33">
        <f t="shared" ref="P82:P141" ca="1" si="28">(-C82*O$2+O$4*F82-O$5*H82)^2</f>
        <v>58326387.173904605</v>
      </c>
      <c r="Q82" s="33">
        <f t="shared" ref="Q82:Q141" ca="1" si="29">+(C82*O$3-F82*O$5+H82*O$6)^2</f>
        <v>1229966.6412488765</v>
      </c>
      <c r="R82" s="20">
        <f t="shared" ca="1" si="18"/>
        <v>9.9179072930388745E-5</v>
      </c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</row>
    <row r="83" spans="1:35" x14ac:dyDescent="0.2">
      <c r="A83" s="89">
        <v>69445</v>
      </c>
      <c r="B83" s="89">
        <v>-1.1019785728421994E-2</v>
      </c>
      <c r="C83" s="89">
        <v>1</v>
      </c>
      <c r="D83" s="91">
        <f t="shared" si="19"/>
        <v>6.9444999999999997</v>
      </c>
      <c r="E83" s="91">
        <f t="shared" si="19"/>
        <v>-1.1019785728421994E-2</v>
      </c>
      <c r="F83" s="33">
        <f t="shared" si="20"/>
        <v>6.9444999999999997</v>
      </c>
      <c r="G83" s="33">
        <f t="shared" si="20"/>
        <v>-1.1019785728421994E-2</v>
      </c>
      <c r="H83" s="33">
        <f t="shared" si="21"/>
        <v>48.226080249999995</v>
      </c>
      <c r="I83" s="33">
        <f t="shared" si="22"/>
        <v>334.90601429612497</v>
      </c>
      <c r="J83" s="33">
        <f t="shared" si="23"/>
        <v>2325.7548162794396</v>
      </c>
      <c r="K83" s="33">
        <f t="shared" si="24"/>
        <v>-7.6526901991026533E-2</v>
      </c>
      <c r="L83" s="33">
        <f t="shared" si="25"/>
        <v>-0.53144107087668369</v>
      </c>
      <c r="M83" s="33">
        <f t="shared" ca="1" si="17"/>
        <v>-1.2670127974749035E-2</v>
      </c>
      <c r="N83" s="33">
        <f t="shared" ca="1" si="26"/>
        <v>2.7236295300117842E-6</v>
      </c>
      <c r="O83" s="92">
        <f t="shared" ca="1" si="27"/>
        <v>45665507.113791503</v>
      </c>
      <c r="P83" s="33">
        <f t="shared" ca="1" si="28"/>
        <v>61615452.409106068</v>
      </c>
      <c r="Q83" s="33">
        <f t="shared" ca="1" si="29"/>
        <v>1287023.62952041</v>
      </c>
      <c r="R83" s="20">
        <f t="shared" ca="1" si="18"/>
        <v>1.6503422463270412E-3</v>
      </c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</row>
    <row r="84" spans="1:35" x14ac:dyDescent="0.2">
      <c r="A84" s="89">
        <v>69445</v>
      </c>
      <c r="B84" s="89">
        <v>-1.1019785728421994E-2</v>
      </c>
      <c r="C84" s="89">
        <v>1</v>
      </c>
      <c r="D84" s="91">
        <f t="shared" si="19"/>
        <v>6.9444999999999997</v>
      </c>
      <c r="E84" s="91">
        <f t="shared" si="19"/>
        <v>-1.1019785728421994E-2</v>
      </c>
      <c r="F84" s="33">
        <f t="shared" si="20"/>
        <v>6.9444999999999997</v>
      </c>
      <c r="G84" s="33">
        <f t="shared" si="20"/>
        <v>-1.1019785728421994E-2</v>
      </c>
      <c r="H84" s="33">
        <f t="shared" si="21"/>
        <v>48.226080249999995</v>
      </c>
      <c r="I84" s="33">
        <f t="shared" si="22"/>
        <v>334.90601429612497</v>
      </c>
      <c r="J84" s="33">
        <f t="shared" si="23"/>
        <v>2325.7548162794396</v>
      </c>
      <c r="K84" s="33">
        <f t="shared" si="24"/>
        <v>-7.6526901991026533E-2</v>
      </c>
      <c r="L84" s="33">
        <f t="shared" si="25"/>
        <v>-0.53144107087668369</v>
      </c>
      <c r="M84" s="33">
        <f t="shared" ca="1" si="17"/>
        <v>-1.2670127974749035E-2</v>
      </c>
      <c r="N84" s="33">
        <f t="shared" ca="1" si="26"/>
        <v>2.7236295300117842E-6</v>
      </c>
      <c r="O84" s="92">
        <f t="shared" ca="1" si="27"/>
        <v>45665507.113791503</v>
      </c>
      <c r="P84" s="33">
        <f t="shared" ca="1" si="28"/>
        <v>61615452.409106068</v>
      </c>
      <c r="Q84" s="33">
        <f t="shared" ca="1" si="29"/>
        <v>1287023.62952041</v>
      </c>
      <c r="R84" s="20">
        <f t="shared" ca="1" si="18"/>
        <v>1.6503422463270412E-3</v>
      </c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</row>
    <row r="85" spans="1:35" x14ac:dyDescent="0.2">
      <c r="A85" s="89">
        <v>69467.5</v>
      </c>
      <c r="B85" s="89">
        <v>-1.2477866868721321E-2</v>
      </c>
      <c r="C85" s="89">
        <v>1</v>
      </c>
      <c r="D85" s="91">
        <f t="shared" si="19"/>
        <v>6.9467499999999998</v>
      </c>
      <c r="E85" s="91">
        <f t="shared" si="19"/>
        <v>-1.2477866868721321E-2</v>
      </c>
      <c r="F85" s="33">
        <f t="shared" si="20"/>
        <v>6.9467499999999998</v>
      </c>
      <c r="G85" s="33">
        <f t="shared" si="20"/>
        <v>-1.2477866868721321E-2</v>
      </c>
      <c r="H85" s="33">
        <f t="shared" si="21"/>
        <v>48.257335562499996</v>
      </c>
      <c r="I85" s="33">
        <f t="shared" si="22"/>
        <v>335.23164581879684</v>
      </c>
      <c r="J85" s="33">
        <f t="shared" si="23"/>
        <v>2328.7704355917267</v>
      </c>
      <c r="K85" s="33">
        <f t="shared" si="24"/>
        <v>-8.6680621670289837E-2</v>
      </c>
      <c r="L85" s="33">
        <f t="shared" si="25"/>
        <v>-0.60214860858808594</v>
      </c>
      <c r="M85" s="33">
        <f t="shared" ca="1" si="17"/>
        <v>-1.2750303392741691E-2</v>
      </c>
      <c r="N85" s="33">
        <f t="shared" ca="1" si="26"/>
        <v>7.4221659620301453E-8</v>
      </c>
      <c r="O85" s="92">
        <f t="shared" ca="1" si="27"/>
        <v>49683382.327427737</v>
      </c>
      <c r="P85" s="33">
        <f t="shared" ca="1" si="28"/>
        <v>65334001.668093383</v>
      </c>
      <c r="Q85" s="33">
        <f t="shared" ca="1" si="29"/>
        <v>1351205.5615399741</v>
      </c>
      <c r="R85" s="20">
        <f t="shared" ca="1" si="18"/>
        <v>2.7243652402036966E-4</v>
      </c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</row>
    <row r="86" spans="1:35" x14ac:dyDescent="0.2">
      <c r="A86" s="89">
        <v>69553</v>
      </c>
      <c r="B86" s="89">
        <v>-1.2578575231600553E-2</v>
      </c>
      <c r="C86" s="89">
        <v>1</v>
      </c>
      <c r="D86" s="91">
        <f t="shared" si="19"/>
        <v>6.9553000000000003</v>
      </c>
      <c r="E86" s="91">
        <f t="shared" si="19"/>
        <v>-1.2578575231600553E-2</v>
      </c>
      <c r="F86" s="33">
        <f t="shared" si="20"/>
        <v>6.9553000000000003</v>
      </c>
      <c r="G86" s="33">
        <f t="shared" si="20"/>
        <v>-1.2578575231600553E-2</v>
      </c>
      <c r="H86" s="33">
        <f t="shared" si="21"/>
        <v>48.376198090000003</v>
      </c>
      <c r="I86" s="33">
        <f t="shared" si="22"/>
        <v>336.47097057537701</v>
      </c>
      <c r="J86" s="33">
        <f t="shared" si="23"/>
        <v>2340.2565416429197</v>
      </c>
      <c r="K86" s="33">
        <f t="shared" si="24"/>
        <v>-8.7487764308351326E-2</v>
      </c>
      <c r="L86" s="33">
        <f t="shared" si="25"/>
        <v>-0.60850364709387605</v>
      </c>
      <c r="M86" s="33">
        <f t="shared" ca="1" si="17"/>
        <v>-1.3055789905113691E-2</v>
      </c>
      <c r="N86" s="33">
        <f t="shared" ca="1" si="26"/>
        <v>2.2773384461625065E-7</v>
      </c>
      <c r="O86" s="92">
        <f t="shared" ca="1" si="27"/>
        <v>66592016.482895456</v>
      </c>
      <c r="P86" s="33">
        <f t="shared" ca="1" si="28"/>
        <v>80508480.511237651</v>
      </c>
      <c r="Q86" s="33">
        <f t="shared" ca="1" si="29"/>
        <v>1610061.6154027199</v>
      </c>
      <c r="R86" s="20">
        <f t="shared" ca="1" si="18"/>
        <v>4.7721467351313773E-4</v>
      </c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</row>
    <row r="87" spans="1:35" x14ac:dyDescent="0.2">
      <c r="A87" s="89">
        <v>69553</v>
      </c>
      <c r="B87" s="89">
        <v>-1.2578575231600553E-2</v>
      </c>
      <c r="C87" s="89">
        <v>1</v>
      </c>
      <c r="D87" s="91">
        <f t="shared" si="19"/>
        <v>6.9553000000000003</v>
      </c>
      <c r="E87" s="91">
        <f t="shared" si="19"/>
        <v>-1.2578575231600553E-2</v>
      </c>
      <c r="F87" s="33">
        <f t="shared" si="20"/>
        <v>6.9553000000000003</v>
      </c>
      <c r="G87" s="33">
        <f t="shared" si="20"/>
        <v>-1.2578575231600553E-2</v>
      </c>
      <c r="H87" s="33">
        <f t="shared" si="21"/>
        <v>48.376198090000003</v>
      </c>
      <c r="I87" s="33">
        <f t="shared" si="22"/>
        <v>336.47097057537701</v>
      </c>
      <c r="J87" s="33">
        <f t="shared" si="23"/>
        <v>2340.2565416429197</v>
      </c>
      <c r="K87" s="33">
        <f t="shared" si="24"/>
        <v>-8.7487764308351326E-2</v>
      </c>
      <c r="L87" s="33">
        <f t="shared" si="25"/>
        <v>-0.60850364709387605</v>
      </c>
      <c r="M87" s="33">
        <f t="shared" ca="1" si="17"/>
        <v>-1.3055789905113691E-2</v>
      </c>
      <c r="N87" s="33">
        <f t="shared" ca="1" si="26"/>
        <v>2.2773384461625065E-7</v>
      </c>
      <c r="O87" s="92">
        <f t="shared" ca="1" si="27"/>
        <v>66592016.482895456</v>
      </c>
      <c r="P87" s="33">
        <f t="shared" ca="1" si="28"/>
        <v>80508480.511237651</v>
      </c>
      <c r="Q87" s="33">
        <f t="shared" ca="1" si="29"/>
        <v>1610061.6154027199</v>
      </c>
      <c r="R87" s="20">
        <f t="shared" ca="1" si="18"/>
        <v>4.7721467351313773E-4</v>
      </c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</row>
    <row r="88" spans="1:35" x14ac:dyDescent="0.2">
      <c r="A88" s="89">
        <v>69604.5</v>
      </c>
      <c r="B88" s="89">
        <v>-1.7562627632287331E-2</v>
      </c>
      <c r="C88" s="89">
        <v>1</v>
      </c>
      <c r="D88" s="91">
        <f t="shared" si="19"/>
        <v>6.9604499999999998</v>
      </c>
      <c r="E88" s="91">
        <f t="shared" si="19"/>
        <v>-1.7562627632287331E-2</v>
      </c>
      <c r="F88" s="33">
        <f t="shared" si="20"/>
        <v>6.9604499999999998</v>
      </c>
      <c r="G88" s="33">
        <f t="shared" si="20"/>
        <v>-1.7562627632287331E-2</v>
      </c>
      <c r="H88" s="33">
        <f t="shared" si="21"/>
        <v>48.4478642025</v>
      </c>
      <c r="I88" s="33">
        <f t="shared" si="22"/>
        <v>337.21893638829113</v>
      </c>
      <c r="J88" s="33">
        <f t="shared" si="23"/>
        <v>2347.1955457838808</v>
      </c>
      <c r="K88" s="33">
        <f t="shared" si="24"/>
        <v>-0.12224379150315436</v>
      </c>
      <c r="L88" s="33">
        <f t="shared" si="25"/>
        <v>-0.85087179856813067</v>
      </c>
      <c r="M88" s="33">
        <f t="shared" ca="1" si="17"/>
        <v>-1.3240422887092762E-2</v>
      </c>
      <c r="N88" s="33">
        <f t="shared" ca="1" si="26"/>
        <v>1.8681453859382449E-5</v>
      </c>
      <c r="O88" s="92">
        <f t="shared" ca="1" si="27"/>
        <v>78049028.610544086</v>
      </c>
      <c r="P88" s="33">
        <f t="shared" ca="1" si="28"/>
        <v>90453483.909483552</v>
      </c>
      <c r="Q88" s="33">
        <f t="shared" ca="1" si="29"/>
        <v>1777501.4450083445</v>
      </c>
      <c r="R88" s="20">
        <f t="shared" ca="1" si="18"/>
        <v>-4.3222047451945689E-3</v>
      </c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</row>
    <row r="89" spans="1:35" x14ac:dyDescent="0.2">
      <c r="A89" s="89">
        <v>69604.5</v>
      </c>
      <c r="B89" s="89">
        <v>-1.7562627632287331E-2</v>
      </c>
      <c r="C89" s="89">
        <v>1</v>
      </c>
      <c r="D89" s="91">
        <f t="shared" si="19"/>
        <v>6.9604499999999998</v>
      </c>
      <c r="E89" s="91">
        <f t="shared" si="19"/>
        <v>-1.7562627632287331E-2</v>
      </c>
      <c r="F89" s="33">
        <f t="shared" si="20"/>
        <v>6.9604499999999998</v>
      </c>
      <c r="G89" s="33">
        <f t="shared" si="20"/>
        <v>-1.7562627632287331E-2</v>
      </c>
      <c r="H89" s="33">
        <f t="shared" si="21"/>
        <v>48.4478642025</v>
      </c>
      <c r="I89" s="33">
        <f t="shared" si="22"/>
        <v>337.21893638829113</v>
      </c>
      <c r="J89" s="33">
        <f t="shared" si="23"/>
        <v>2347.1955457838808</v>
      </c>
      <c r="K89" s="33">
        <f t="shared" si="24"/>
        <v>-0.12224379150315436</v>
      </c>
      <c r="L89" s="33">
        <f t="shared" si="25"/>
        <v>-0.85087179856813067</v>
      </c>
      <c r="M89" s="33">
        <f t="shared" ca="1" si="17"/>
        <v>-1.3240422887092762E-2</v>
      </c>
      <c r="N89" s="33">
        <f t="shared" ca="1" si="26"/>
        <v>1.8681453859382449E-5</v>
      </c>
      <c r="O89" s="92">
        <f t="shared" ca="1" si="27"/>
        <v>78049028.610544086</v>
      </c>
      <c r="P89" s="33">
        <f t="shared" ca="1" si="28"/>
        <v>90453483.909483552</v>
      </c>
      <c r="Q89" s="33">
        <f t="shared" ca="1" si="29"/>
        <v>1777501.4450083445</v>
      </c>
      <c r="R89" s="20">
        <f t="shared" ca="1" si="18"/>
        <v>-4.3222047451945689E-3</v>
      </c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</row>
    <row r="90" spans="1:35" x14ac:dyDescent="0.2">
      <c r="A90" s="89">
        <v>70177.5</v>
      </c>
      <c r="B90" s="89">
        <v>-1.637509414285887E-2</v>
      </c>
      <c r="C90" s="89">
        <v>1</v>
      </c>
      <c r="D90" s="91">
        <f t="shared" si="19"/>
        <v>7.0177500000000004</v>
      </c>
      <c r="E90" s="91">
        <f t="shared" si="19"/>
        <v>-1.637509414285887E-2</v>
      </c>
      <c r="F90" s="33">
        <f t="shared" si="20"/>
        <v>7.0177500000000004</v>
      </c>
      <c r="G90" s="33">
        <f t="shared" si="20"/>
        <v>-1.637509414285887E-2</v>
      </c>
      <c r="H90" s="33">
        <f t="shared" si="21"/>
        <v>49.248815062500007</v>
      </c>
      <c r="I90" s="33">
        <f t="shared" si="22"/>
        <v>345.61587190485943</v>
      </c>
      <c r="J90" s="33">
        <f t="shared" si="23"/>
        <v>2425.4457850603276</v>
      </c>
      <c r="K90" s="33">
        <f t="shared" si="24"/>
        <v>-0.11491631692104784</v>
      </c>
      <c r="L90" s="33">
        <f t="shared" si="25"/>
        <v>-0.80645398307268357</v>
      </c>
      <c r="M90" s="33">
        <f t="shared" ca="1" si="17"/>
        <v>-1.5326462800432483E-2</v>
      </c>
      <c r="N90" s="33">
        <f t="shared" ca="1" si="26"/>
        <v>1.0996276923189667E-6</v>
      </c>
      <c r="O90" s="92">
        <f t="shared" ca="1" si="27"/>
        <v>274335093.11339438</v>
      </c>
      <c r="P90" s="33">
        <f t="shared" ca="1" si="28"/>
        <v>243548971.85251278</v>
      </c>
      <c r="Q90" s="33">
        <f t="shared" ca="1" si="29"/>
        <v>4244474.6095771575</v>
      </c>
      <c r="R90" s="20">
        <f t="shared" ca="1" si="18"/>
        <v>-1.0486313424263871E-3</v>
      </c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</row>
    <row r="91" spans="1:35" x14ac:dyDescent="0.2">
      <c r="A91" s="89">
        <v>70224</v>
      </c>
      <c r="B91" s="89">
        <v>-1.4868461854348425E-2</v>
      </c>
      <c r="C91" s="89">
        <v>1</v>
      </c>
      <c r="D91" s="91">
        <f t="shared" si="19"/>
        <v>7.0224000000000002</v>
      </c>
      <c r="E91" s="91">
        <f t="shared" si="19"/>
        <v>-1.4868461854348425E-2</v>
      </c>
      <c r="F91" s="33">
        <f t="shared" si="20"/>
        <v>7.0224000000000002</v>
      </c>
      <c r="G91" s="33">
        <f t="shared" si="20"/>
        <v>-1.4868461854348425E-2</v>
      </c>
      <c r="H91" s="33">
        <f t="shared" si="21"/>
        <v>49.31410176</v>
      </c>
      <c r="I91" s="33">
        <f t="shared" si="22"/>
        <v>346.30334819942402</v>
      </c>
      <c r="J91" s="33">
        <f t="shared" si="23"/>
        <v>2431.8806323956355</v>
      </c>
      <c r="K91" s="33">
        <f t="shared" si="24"/>
        <v>-0.10441228652597638</v>
      </c>
      <c r="L91" s="33">
        <f t="shared" si="25"/>
        <v>-0.73322484090001661</v>
      </c>
      <c r="M91" s="33">
        <f t="shared" ca="1" si="17"/>
        <v>-1.5498306629181668E-2</v>
      </c>
      <c r="N91" s="33">
        <f t="shared" ca="1" si="26"/>
        <v>3.9670444038473937E-7</v>
      </c>
      <c r="O91" s="92">
        <f t="shared" ca="1" si="27"/>
        <v>296135648.53036749</v>
      </c>
      <c r="P91" s="33">
        <f t="shared" ca="1" si="28"/>
        <v>259514992.85399607</v>
      </c>
      <c r="Q91" s="33">
        <f t="shared" ca="1" si="29"/>
        <v>4494810.0728717847</v>
      </c>
      <c r="R91" s="20">
        <f t="shared" ca="1" si="18"/>
        <v>6.2984477483324364E-4</v>
      </c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</row>
    <row r="92" spans="1:35" x14ac:dyDescent="0.2">
      <c r="A92" s="89">
        <v>70227</v>
      </c>
      <c r="B92" s="89">
        <v>-1.5892872666881885E-2</v>
      </c>
      <c r="C92" s="89">
        <v>1</v>
      </c>
      <c r="D92" s="91">
        <f t="shared" si="19"/>
        <v>7.0227000000000004</v>
      </c>
      <c r="E92" s="91">
        <f t="shared" si="19"/>
        <v>-1.5892872666881885E-2</v>
      </c>
      <c r="F92" s="33">
        <f t="shared" si="20"/>
        <v>7.0227000000000004</v>
      </c>
      <c r="G92" s="33">
        <f t="shared" si="20"/>
        <v>-1.5892872666881885E-2</v>
      </c>
      <c r="H92" s="33">
        <f t="shared" si="21"/>
        <v>49.318315290000008</v>
      </c>
      <c r="I92" s="33">
        <f t="shared" si="22"/>
        <v>346.34773278708309</v>
      </c>
      <c r="J92" s="33">
        <f t="shared" si="23"/>
        <v>2432.2962230438484</v>
      </c>
      <c r="K92" s="33">
        <f t="shared" si="24"/>
        <v>-0.11161087687771143</v>
      </c>
      <c r="L92" s="33">
        <f t="shared" si="25"/>
        <v>-0.78380970504910408</v>
      </c>
      <c r="M92" s="33">
        <f t="shared" ca="1" si="17"/>
        <v>-1.5509406513723012E-2</v>
      </c>
      <c r="N92" s="33">
        <f t="shared" ca="1" si="26"/>
        <v>1.470462906184646E-7</v>
      </c>
      <c r="O92" s="92">
        <f t="shared" ca="1" si="27"/>
        <v>297574017.25252795</v>
      </c>
      <c r="P92" s="33">
        <f t="shared" ca="1" si="28"/>
        <v>260563922.19285136</v>
      </c>
      <c r="Q92" s="33">
        <f t="shared" ca="1" si="29"/>
        <v>4511226.4948966997</v>
      </c>
      <c r="R92" s="20">
        <f t="shared" ca="1" si="18"/>
        <v>-3.8346615315887345E-4</v>
      </c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</row>
    <row r="93" spans="1:35" x14ac:dyDescent="0.2">
      <c r="A93" s="89">
        <v>70233</v>
      </c>
      <c r="B93" s="89">
        <v>-1.6941694309934974E-2</v>
      </c>
      <c r="C93" s="89">
        <v>1</v>
      </c>
      <c r="D93" s="91">
        <f t="shared" si="19"/>
        <v>7.0232999999999999</v>
      </c>
      <c r="E93" s="91">
        <f t="shared" si="19"/>
        <v>-1.6941694309934974E-2</v>
      </c>
      <c r="F93" s="33">
        <f t="shared" si="20"/>
        <v>7.0232999999999999</v>
      </c>
      <c r="G93" s="33">
        <f t="shared" si="20"/>
        <v>-1.6941694309934974E-2</v>
      </c>
      <c r="H93" s="33">
        <f t="shared" si="21"/>
        <v>49.326742889999998</v>
      </c>
      <c r="I93" s="33">
        <f t="shared" si="22"/>
        <v>346.43651333933695</v>
      </c>
      <c r="J93" s="33">
        <f t="shared" si="23"/>
        <v>2433.1275641361653</v>
      </c>
      <c r="K93" s="33">
        <f t="shared" si="24"/>
        <v>-0.1189866016469663</v>
      </c>
      <c r="L93" s="33">
        <f t="shared" si="25"/>
        <v>-0.8356785993471384</v>
      </c>
      <c r="M93" s="33">
        <f t="shared" ca="1" si="17"/>
        <v>-1.5531611077682639E-2</v>
      </c>
      <c r="N93" s="33">
        <f t="shared" ca="1" si="26"/>
        <v>1.9883347218791924E-6</v>
      </c>
      <c r="O93" s="92">
        <f t="shared" ca="1" si="27"/>
        <v>300462400.94724703</v>
      </c>
      <c r="P93" s="33">
        <f t="shared" ca="1" si="28"/>
        <v>262668660.07287785</v>
      </c>
      <c r="Q93" s="33">
        <f t="shared" ca="1" si="29"/>
        <v>4544156.2124587959</v>
      </c>
      <c r="R93" s="20">
        <f t="shared" ca="1" si="18"/>
        <v>-1.4100832322523349E-3</v>
      </c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</row>
    <row r="94" spans="1:35" x14ac:dyDescent="0.2">
      <c r="A94" s="89">
        <v>70308.5</v>
      </c>
      <c r="B94" s="89">
        <v>-1.7371033267409075E-2</v>
      </c>
      <c r="C94" s="89">
        <v>1</v>
      </c>
      <c r="D94" s="91">
        <f t="shared" si="19"/>
        <v>7.03085</v>
      </c>
      <c r="E94" s="91">
        <f t="shared" si="19"/>
        <v>-1.7371033267409075E-2</v>
      </c>
      <c r="F94" s="33">
        <f t="shared" si="20"/>
        <v>7.03085</v>
      </c>
      <c r="G94" s="33">
        <f t="shared" si="20"/>
        <v>-1.7371033267409075E-2</v>
      </c>
      <c r="H94" s="33">
        <f t="shared" si="21"/>
        <v>49.432851722500004</v>
      </c>
      <c r="I94" s="33">
        <f t="shared" si="22"/>
        <v>347.55496553313918</v>
      </c>
      <c r="J94" s="33">
        <f t="shared" si="23"/>
        <v>2443.6068294186716</v>
      </c>
      <c r="K94" s="33">
        <f t="shared" si="24"/>
        <v>-0.12213312924816309</v>
      </c>
      <c r="L94" s="33">
        <f t="shared" si="25"/>
        <v>-0.85869971177444748</v>
      </c>
      <c r="M94" s="33">
        <f t="shared" ca="1" si="17"/>
        <v>-1.5811564879325557E-2</v>
      </c>
      <c r="N94" s="33">
        <f t="shared" ca="1" si="26"/>
        <v>2.4319416534318061E-6</v>
      </c>
      <c r="O94" s="92">
        <f t="shared" ca="1" si="27"/>
        <v>338144208.06704497</v>
      </c>
      <c r="P94" s="33">
        <f t="shared" ca="1" si="28"/>
        <v>289940591.51080579</v>
      </c>
      <c r="Q94" s="33">
        <f t="shared" ca="1" si="29"/>
        <v>4969601.8708346663</v>
      </c>
      <c r="R94" s="20">
        <f t="shared" ca="1" si="18"/>
        <v>-1.5594683880835181E-3</v>
      </c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</row>
    <row r="95" spans="1:35" x14ac:dyDescent="0.2">
      <c r="A95" s="89">
        <v>70309</v>
      </c>
      <c r="B95" s="89">
        <v>-1.6350101730495226E-2</v>
      </c>
      <c r="C95" s="89">
        <v>1</v>
      </c>
      <c r="D95" s="91">
        <f t="shared" si="19"/>
        <v>7.0308999999999999</v>
      </c>
      <c r="E95" s="91">
        <f t="shared" si="19"/>
        <v>-1.6350101730495226E-2</v>
      </c>
      <c r="F95" s="33">
        <f t="shared" si="20"/>
        <v>7.0308999999999999</v>
      </c>
      <c r="G95" s="33">
        <f t="shared" si="20"/>
        <v>-1.6350101730495226E-2</v>
      </c>
      <c r="H95" s="33">
        <f t="shared" si="21"/>
        <v>49.433554809999997</v>
      </c>
      <c r="I95" s="33">
        <f t="shared" si="22"/>
        <v>347.56238051362897</v>
      </c>
      <c r="J95" s="33">
        <f t="shared" si="23"/>
        <v>2443.6763411532738</v>
      </c>
      <c r="K95" s="33">
        <f t="shared" si="24"/>
        <v>-0.11495593025693888</v>
      </c>
      <c r="L95" s="33">
        <f t="shared" si="25"/>
        <v>-0.80824365004351162</v>
      </c>
      <c r="M95" s="33">
        <f t="shared" ca="1" si="17"/>
        <v>-1.5813422252184739E-2</v>
      </c>
      <c r="N95" s="33">
        <f t="shared" ca="1" si="26"/>
        <v>2.8802486243961615E-7</v>
      </c>
      <c r="O95" s="92">
        <f t="shared" ca="1" si="27"/>
        <v>338402064.42527419</v>
      </c>
      <c r="P95" s="33">
        <f t="shared" ca="1" si="28"/>
        <v>290126083.06414473</v>
      </c>
      <c r="Q95" s="33">
        <f t="shared" ca="1" si="29"/>
        <v>4972488.0660115844</v>
      </c>
      <c r="R95" s="20">
        <f t="shared" ca="1" si="18"/>
        <v>-5.3667947831048668E-4</v>
      </c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</row>
    <row r="96" spans="1:35" x14ac:dyDescent="0.2">
      <c r="A96" s="89">
        <v>70343.5</v>
      </c>
      <c r="B96" s="89">
        <v>-1.6525826154975221E-2</v>
      </c>
      <c r="C96" s="89">
        <v>1</v>
      </c>
      <c r="D96" s="91">
        <f t="shared" si="19"/>
        <v>7.0343499999999999</v>
      </c>
      <c r="E96" s="91">
        <f t="shared" si="19"/>
        <v>-1.6525826154975221E-2</v>
      </c>
      <c r="F96" s="33">
        <f t="shared" si="20"/>
        <v>7.0343499999999999</v>
      </c>
      <c r="G96" s="33">
        <f t="shared" si="20"/>
        <v>-1.6525826154975221E-2</v>
      </c>
      <c r="H96" s="33">
        <f t="shared" si="21"/>
        <v>49.482079922499999</v>
      </c>
      <c r="I96" s="33">
        <f t="shared" si="22"/>
        <v>348.07426890283784</v>
      </c>
      <c r="J96" s="33">
        <f t="shared" si="23"/>
        <v>2448.4762334566772</v>
      </c>
      <c r="K96" s="33">
        <f t="shared" si="24"/>
        <v>-0.11624844521324994</v>
      </c>
      <c r="L96" s="33">
        <f t="shared" si="25"/>
        <v>-0.81773225058582466</v>
      </c>
      <c r="M96" s="33">
        <f t="shared" ca="1" si="17"/>
        <v>-1.5941688198252313E-2</v>
      </c>
      <c r="N96" s="33">
        <f t="shared" ca="1" si="26"/>
        <v>3.4121715248441356E-7</v>
      </c>
      <c r="O96" s="92">
        <f t="shared" ca="1" si="27"/>
        <v>356460529.94096398</v>
      </c>
      <c r="P96" s="33">
        <f t="shared" ca="1" si="28"/>
        <v>303081039.41572291</v>
      </c>
      <c r="Q96" s="33">
        <f t="shared" ca="1" si="29"/>
        <v>5173828.3974670088</v>
      </c>
      <c r="R96" s="20">
        <f t="shared" ca="1" si="18"/>
        <v>-5.8413795672290769E-4</v>
      </c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</row>
    <row r="97" spans="1:35" x14ac:dyDescent="0.2">
      <c r="A97" s="89">
        <v>70423</v>
      </c>
      <c r="B97" s="89">
        <v>-1.6357712876924779E-2</v>
      </c>
      <c r="C97" s="89">
        <v>1</v>
      </c>
      <c r="D97" s="91">
        <f t="shared" si="19"/>
        <v>7.0423</v>
      </c>
      <c r="E97" s="91">
        <f t="shared" si="19"/>
        <v>-1.6357712876924779E-2</v>
      </c>
      <c r="F97" s="33">
        <f t="shared" si="20"/>
        <v>7.0423</v>
      </c>
      <c r="G97" s="33">
        <f t="shared" si="20"/>
        <v>-1.6357712876924779E-2</v>
      </c>
      <c r="H97" s="33">
        <f t="shared" si="21"/>
        <v>49.593989290000003</v>
      </c>
      <c r="I97" s="33">
        <f t="shared" si="22"/>
        <v>349.25575077696703</v>
      </c>
      <c r="J97" s="33">
        <f t="shared" si="23"/>
        <v>2459.5637736966351</v>
      </c>
      <c r="K97" s="33">
        <f t="shared" si="24"/>
        <v>-0.11519592139316737</v>
      </c>
      <c r="L97" s="33">
        <f t="shared" si="25"/>
        <v>-0.81124423722710259</v>
      </c>
      <c r="M97" s="33">
        <f t="shared" ca="1" si="17"/>
        <v>-1.6238062292456168E-2</v>
      </c>
      <c r="N97" s="33">
        <f t="shared" ca="1" si="26"/>
        <v>1.4316262363680293E-8</v>
      </c>
      <c r="O97" s="92">
        <f t="shared" ca="1" si="27"/>
        <v>400091422.36481488</v>
      </c>
      <c r="P97" s="33">
        <f t="shared" ca="1" si="28"/>
        <v>334111822.90313071</v>
      </c>
      <c r="Q97" s="33">
        <f t="shared" ca="1" si="29"/>
        <v>5654328.3023803122</v>
      </c>
      <c r="R97" s="20">
        <f t="shared" ca="1" si="18"/>
        <v>-1.1965058446861132E-4</v>
      </c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</row>
    <row r="98" spans="1:35" x14ac:dyDescent="0.2">
      <c r="A98" s="89">
        <v>70460</v>
      </c>
      <c r="B98" s="89">
        <v>-1.6268779647361953E-2</v>
      </c>
      <c r="C98" s="89">
        <v>1</v>
      </c>
      <c r="D98" s="91">
        <f t="shared" si="19"/>
        <v>7.0460000000000003</v>
      </c>
      <c r="E98" s="91">
        <f t="shared" si="19"/>
        <v>-1.6268779647361953E-2</v>
      </c>
      <c r="F98" s="33">
        <f t="shared" si="20"/>
        <v>7.0460000000000003</v>
      </c>
      <c r="G98" s="33">
        <f t="shared" si="20"/>
        <v>-1.6268779647361953E-2</v>
      </c>
      <c r="H98" s="33">
        <f t="shared" si="21"/>
        <v>49.646116000000006</v>
      </c>
      <c r="I98" s="33">
        <f t="shared" si="22"/>
        <v>349.80653333600003</v>
      </c>
      <c r="J98" s="33">
        <f t="shared" si="23"/>
        <v>2464.7368338854562</v>
      </c>
      <c r="K98" s="33">
        <f t="shared" si="24"/>
        <v>-0.11462982139531232</v>
      </c>
      <c r="L98" s="33">
        <f t="shared" si="25"/>
        <v>-0.80768172155137063</v>
      </c>
      <c r="M98" s="33">
        <f t="shared" ca="1" si="17"/>
        <v>-1.6376380152114012E-2</v>
      </c>
      <c r="N98" s="33">
        <f t="shared" ca="1" si="26"/>
        <v>1.1577868622897862E-8</v>
      </c>
      <c r="O98" s="92">
        <f t="shared" ca="1" si="27"/>
        <v>421369072.05243123</v>
      </c>
      <c r="P98" s="33">
        <f t="shared" ca="1" si="28"/>
        <v>349118456.93057585</v>
      </c>
      <c r="Q98" s="33">
        <f t="shared" ca="1" si="29"/>
        <v>5885876.8556407783</v>
      </c>
      <c r="R98" s="20">
        <f t="shared" ca="1" si="18"/>
        <v>1.0760050475205896E-4</v>
      </c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</row>
    <row r="99" spans="1:35" x14ac:dyDescent="0.2">
      <c r="A99" s="89">
        <v>70460.5</v>
      </c>
      <c r="B99" s="89">
        <v>-1.811784811434336E-2</v>
      </c>
      <c r="C99" s="89">
        <v>1</v>
      </c>
      <c r="D99" s="91">
        <f t="shared" si="19"/>
        <v>7.0460500000000001</v>
      </c>
      <c r="E99" s="91">
        <f t="shared" si="19"/>
        <v>-1.811784811434336E-2</v>
      </c>
      <c r="F99" s="33">
        <f t="shared" si="20"/>
        <v>7.0460500000000001</v>
      </c>
      <c r="G99" s="33">
        <f t="shared" si="20"/>
        <v>-1.811784811434336E-2</v>
      </c>
      <c r="H99" s="33">
        <f t="shared" si="21"/>
        <v>49.6468206025</v>
      </c>
      <c r="I99" s="33">
        <f t="shared" si="22"/>
        <v>349.81398030624513</v>
      </c>
      <c r="J99" s="33">
        <f t="shared" si="23"/>
        <v>2464.8067959368186</v>
      </c>
      <c r="K99" s="33">
        <f t="shared" si="24"/>
        <v>-0.12765926370606903</v>
      </c>
      <c r="L99" s="33">
        <f t="shared" si="25"/>
        <v>-0.8994935550361477</v>
      </c>
      <c r="M99" s="33">
        <f t="shared" ca="1" si="17"/>
        <v>-1.6378250977267472E-2</v>
      </c>
      <c r="N99" s="33">
        <f t="shared" ca="1" si="26"/>
        <v>3.0261981993226254E-6</v>
      </c>
      <c r="O99" s="92">
        <f t="shared" ca="1" si="27"/>
        <v>421660873.07914174</v>
      </c>
      <c r="P99" s="33">
        <f t="shared" ca="1" si="28"/>
        <v>349323719.98372579</v>
      </c>
      <c r="Q99" s="33">
        <f t="shared" ca="1" si="29"/>
        <v>5889040.5155711239</v>
      </c>
      <c r="R99" s="20">
        <f t="shared" ca="1" si="18"/>
        <v>-1.7395971370758878E-3</v>
      </c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</row>
    <row r="100" spans="1:35" x14ac:dyDescent="0.2">
      <c r="A100" s="89">
        <v>70480.5</v>
      </c>
      <c r="B100" s="89">
        <v>-1.8410586912068538E-2</v>
      </c>
      <c r="C100" s="89">
        <v>1</v>
      </c>
      <c r="D100" s="91">
        <f t="shared" si="19"/>
        <v>7.0480499999999999</v>
      </c>
      <c r="E100" s="91">
        <f t="shared" si="19"/>
        <v>-1.8410586912068538E-2</v>
      </c>
      <c r="F100" s="33">
        <f t="shared" si="20"/>
        <v>7.0480499999999999</v>
      </c>
      <c r="G100" s="33">
        <f t="shared" si="20"/>
        <v>-1.8410586912068538E-2</v>
      </c>
      <c r="H100" s="33">
        <f t="shared" si="21"/>
        <v>49.675008802500003</v>
      </c>
      <c r="I100" s="33">
        <f t="shared" si="22"/>
        <v>350.11194579046014</v>
      </c>
      <c r="J100" s="33">
        <f t="shared" si="23"/>
        <v>2467.6064995284528</v>
      </c>
      <c r="K100" s="33">
        <f t="shared" si="24"/>
        <v>-0.12975873708560465</v>
      </c>
      <c r="L100" s="33">
        <f t="shared" si="25"/>
        <v>-0.91454606691619578</v>
      </c>
      <c r="M100" s="33">
        <f t="shared" ca="1" si="17"/>
        <v>-1.6453120388959075E-2</v>
      </c>
      <c r="N100" s="33">
        <f t="shared" ca="1" si="26"/>
        <v>3.8316751890942517E-6</v>
      </c>
      <c r="O100" s="92">
        <f t="shared" ca="1" si="27"/>
        <v>433426606.87015569</v>
      </c>
      <c r="P100" s="33">
        <f t="shared" ca="1" si="28"/>
        <v>357588425.64664018</v>
      </c>
      <c r="Q100" s="33">
        <f t="shared" ca="1" si="29"/>
        <v>6016345.9511538055</v>
      </c>
      <c r="R100" s="20">
        <f t="shared" ca="1" si="18"/>
        <v>-1.9574665231094635E-3</v>
      </c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</row>
    <row r="101" spans="1:35" x14ac:dyDescent="0.2">
      <c r="A101" s="89">
        <v>70481</v>
      </c>
      <c r="B101" s="89">
        <v>-1.7449655388190877E-2</v>
      </c>
      <c r="C101" s="89">
        <v>1</v>
      </c>
      <c r="D101" s="91">
        <f t="shared" si="19"/>
        <v>7.0480999999999998</v>
      </c>
      <c r="E101" s="91">
        <f t="shared" si="19"/>
        <v>-1.7449655388190877E-2</v>
      </c>
      <c r="F101" s="33">
        <f t="shared" si="20"/>
        <v>7.0480999999999998</v>
      </c>
      <c r="G101" s="33">
        <f t="shared" si="20"/>
        <v>-1.7449655388190877E-2</v>
      </c>
      <c r="H101" s="33">
        <f t="shared" si="21"/>
        <v>49.675713609999995</v>
      </c>
      <c r="I101" s="33">
        <f t="shared" si="22"/>
        <v>350.11939709464093</v>
      </c>
      <c r="J101" s="33">
        <f t="shared" si="23"/>
        <v>2467.6765226627385</v>
      </c>
      <c r="K101" s="33">
        <f t="shared" si="24"/>
        <v>-0.12298691614150811</v>
      </c>
      <c r="L101" s="33">
        <f t="shared" si="25"/>
        <v>-0.86682408365696328</v>
      </c>
      <c r="M101" s="33">
        <f t="shared" ca="1" si="17"/>
        <v>-1.6454993034389909E-2</v>
      </c>
      <c r="N101" s="33">
        <f t="shared" ca="1" si="26"/>
        <v>9.8935319806888205E-7</v>
      </c>
      <c r="O101" s="92">
        <f t="shared" ca="1" si="27"/>
        <v>433723096.43285787</v>
      </c>
      <c r="P101" s="33">
        <f t="shared" ca="1" si="28"/>
        <v>357796399.31611794</v>
      </c>
      <c r="Q101" s="33">
        <f t="shared" ca="1" si="29"/>
        <v>6019547.5803229148</v>
      </c>
      <c r="R101" s="20">
        <f t="shared" ca="1" si="18"/>
        <v>-9.9466235380096801E-4</v>
      </c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</row>
    <row r="102" spans="1:35" x14ac:dyDescent="0.2">
      <c r="A102" s="89">
        <v>70481</v>
      </c>
      <c r="B102" s="89">
        <v>-1.6779655386926606E-2</v>
      </c>
      <c r="C102" s="89">
        <v>1</v>
      </c>
      <c r="D102" s="91">
        <f t="shared" si="19"/>
        <v>7.0480999999999998</v>
      </c>
      <c r="E102" s="91">
        <f t="shared" si="19"/>
        <v>-1.6779655386926606E-2</v>
      </c>
      <c r="F102" s="33">
        <f t="shared" si="20"/>
        <v>7.0480999999999998</v>
      </c>
      <c r="G102" s="33">
        <f t="shared" si="20"/>
        <v>-1.6779655386926606E-2</v>
      </c>
      <c r="H102" s="33">
        <f t="shared" si="21"/>
        <v>49.675713609999995</v>
      </c>
      <c r="I102" s="33">
        <f t="shared" si="22"/>
        <v>350.11939709464093</v>
      </c>
      <c r="J102" s="33">
        <f t="shared" si="23"/>
        <v>2467.6765226627385</v>
      </c>
      <c r="K102" s="33">
        <f t="shared" si="24"/>
        <v>-0.11826468913259741</v>
      </c>
      <c r="L102" s="33">
        <f t="shared" si="25"/>
        <v>-0.83354135547545982</v>
      </c>
      <c r="M102" s="33">
        <f t="shared" ca="1" si="17"/>
        <v>-1.6454993034389909E-2</v>
      </c>
      <c r="N102" s="33">
        <f t="shared" ca="1" si="26"/>
        <v>1.0540564315466292E-7</v>
      </c>
      <c r="O102" s="92">
        <f t="shared" ca="1" si="27"/>
        <v>433723096.43285787</v>
      </c>
      <c r="P102" s="33">
        <f t="shared" ca="1" si="28"/>
        <v>357796399.31611794</v>
      </c>
      <c r="Q102" s="33">
        <f t="shared" ca="1" si="29"/>
        <v>6019547.5803229148</v>
      </c>
      <c r="R102" s="20">
        <f t="shared" ca="1" si="18"/>
        <v>-3.2466235253669762E-4</v>
      </c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</row>
    <row r="103" spans="1:35" x14ac:dyDescent="0.2">
      <c r="A103" s="89">
        <v>70481</v>
      </c>
      <c r="B103" s="89">
        <v>-1.6739655387937091E-2</v>
      </c>
      <c r="C103" s="89">
        <v>1</v>
      </c>
      <c r="D103" s="91">
        <f t="shared" si="19"/>
        <v>7.0480999999999998</v>
      </c>
      <c r="E103" s="91">
        <f t="shared" si="19"/>
        <v>-1.6739655387937091E-2</v>
      </c>
      <c r="F103" s="33">
        <f t="shared" si="20"/>
        <v>7.0480999999999998</v>
      </c>
      <c r="G103" s="33">
        <f t="shared" si="20"/>
        <v>-1.6739655387937091E-2</v>
      </c>
      <c r="H103" s="33">
        <f t="shared" si="21"/>
        <v>49.675713609999995</v>
      </c>
      <c r="I103" s="33">
        <f t="shared" si="22"/>
        <v>350.11939709464093</v>
      </c>
      <c r="J103" s="33">
        <f t="shared" si="23"/>
        <v>2467.6765226627385</v>
      </c>
      <c r="K103" s="33">
        <f t="shared" si="24"/>
        <v>-0.11798276513971941</v>
      </c>
      <c r="L103" s="33">
        <f t="shared" si="25"/>
        <v>-0.83155432698125631</v>
      </c>
      <c r="M103" s="33">
        <f t="shared" ca="1" si="17"/>
        <v>-1.6454993034389909E-2</v>
      </c>
      <c r="N103" s="33">
        <f t="shared" ca="1" si="26"/>
        <v>8.1032655527021188E-8</v>
      </c>
      <c r="O103" s="92">
        <f t="shared" ca="1" si="27"/>
        <v>433723096.43285787</v>
      </c>
      <c r="P103" s="33">
        <f t="shared" ca="1" si="28"/>
        <v>357796399.31611794</v>
      </c>
      <c r="Q103" s="33">
        <f t="shared" ca="1" si="29"/>
        <v>6019547.5803229148</v>
      </c>
      <c r="R103" s="20">
        <f t="shared" ca="1" si="18"/>
        <v>-2.8466235354718261E-4</v>
      </c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</row>
    <row r="104" spans="1:35" x14ac:dyDescent="0.2">
      <c r="A104" s="89">
        <v>70481</v>
      </c>
      <c r="B104" s="89">
        <v>-1.6139655388542451E-2</v>
      </c>
      <c r="C104" s="89">
        <v>1</v>
      </c>
      <c r="D104" s="91">
        <f t="shared" si="19"/>
        <v>7.0480999999999998</v>
      </c>
      <c r="E104" s="91">
        <f t="shared" si="19"/>
        <v>-1.6139655388542451E-2</v>
      </c>
      <c r="F104" s="33">
        <f t="shared" si="20"/>
        <v>7.0480999999999998</v>
      </c>
      <c r="G104" s="33">
        <f t="shared" si="20"/>
        <v>-1.6139655388542451E-2</v>
      </c>
      <c r="H104" s="33">
        <f t="shared" si="21"/>
        <v>49.675713609999995</v>
      </c>
      <c r="I104" s="33">
        <f t="shared" si="22"/>
        <v>350.11939709464093</v>
      </c>
      <c r="J104" s="33">
        <f t="shared" si="23"/>
        <v>2467.6765226627385</v>
      </c>
      <c r="K104" s="33">
        <f t="shared" si="24"/>
        <v>-0.11375390514398605</v>
      </c>
      <c r="L104" s="33">
        <f t="shared" si="25"/>
        <v>-0.80174889884532807</v>
      </c>
      <c r="M104" s="33">
        <f t="shared" ca="1" si="17"/>
        <v>-1.6454993034389909E-2</v>
      </c>
      <c r="N104" s="33">
        <f t="shared" ca="1" si="26"/>
        <v>9.9437830888616665E-8</v>
      </c>
      <c r="O104" s="92">
        <f t="shared" ca="1" si="27"/>
        <v>433723096.43285787</v>
      </c>
      <c r="P104" s="33">
        <f t="shared" ca="1" si="28"/>
        <v>357796399.31611794</v>
      </c>
      <c r="Q104" s="33">
        <f t="shared" ca="1" si="29"/>
        <v>6019547.5803229148</v>
      </c>
      <c r="R104" s="20">
        <f t="shared" ca="1" si="18"/>
        <v>3.1533764584745771E-4</v>
      </c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</row>
    <row r="105" spans="1:35" x14ac:dyDescent="0.2">
      <c r="A105" s="89">
        <v>70485</v>
      </c>
      <c r="B105" s="89">
        <v>-1.5982203141902573E-2</v>
      </c>
      <c r="C105" s="89">
        <v>1</v>
      </c>
      <c r="D105" s="91">
        <f t="shared" si="19"/>
        <v>7.0484999999999998</v>
      </c>
      <c r="E105" s="91">
        <f t="shared" si="19"/>
        <v>-1.5982203141902573E-2</v>
      </c>
      <c r="F105" s="33">
        <f t="shared" si="20"/>
        <v>7.0484999999999998</v>
      </c>
      <c r="G105" s="33">
        <f t="shared" si="20"/>
        <v>-1.5982203141902573E-2</v>
      </c>
      <c r="H105" s="33">
        <f t="shared" si="21"/>
        <v>49.681352249999996</v>
      </c>
      <c r="I105" s="33">
        <f t="shared" si="22"/>
        <v>350.17901133412494</v>
      </c>
      <c r="J105" s="33">
        <f t="shared" si="23"/>
        <v>2468.2367613885795</v>
      </c>
      <c r="K105" s="33">
        <f t="shared" si="24"/>
        <v>-0.11265055884570029</v>
      </c>
      <c r="L105" s="33">
        <f t="shared" si="25"/>
        <v>-0.79401746402391848</v>
      </c>
      <c r="M105" s="33">
        <f t="shared" ca="1" si="17"/>
        <v>-1.646997579613052E-2</v>
      </c>
      <c r="N105" s="33">
        <f t="shared" ca="1" si="26"/>
        <v>2.3792216221257637E-7</v>
      </c>
      <c r="O105" s="92">
        <f t="shared" ca="1" si="27"/>
        <v>436099141.1164971</v>
      </c>
      <c r="P105" s="33">
        <f t="shared" ca="1" si="28"/>
        <v>359462572.93964589</v>
      </c>
      <c r="Q105" s="33">
        <f t="shared" ca="1" si="29"/>
        <v>6045194.0032253088</v>
      </c>
      <c r="R105" s="20">
        <f t="shared" ca="1" si="18"/>
        <v>4.8777265422794702E-4</v>
      </c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</row>
    <row r="106" spans="1:35" x14ac:dyDescent="0.2">
      <c r="A106" s="89">
        <v>70485</v>
      </c>
      <c r="B106" s="89">
        <v>-1.5982203141902573E-2</v>
      </c>
      <c r="C106" s="89">
        <v>1</v>
      </c>
      <c r="D106" s="91">
        <f t="shared" si="19"/>
        <v>7.0484999999999998</v>
      </c>
      <c r="E106" s="91">
        <f t="shared" si="19"/>
        <v>-1.5982203141902573E-2</v>
      </c>
      <c r="F106" s="33">
        <f t="shared" si="20"/>
        <v>7.0484999999999998</v>
      </c>
      <c r="G106" s="33">
        <f t="shared" si="20"/>
        <v>-1.5982203141902573E-2</v>
      </c>
      <c r="H106" s="33">
        <f t="shared" si="21"/>
        <v>49.681352249999996</v>
      </c>
      <c r="I106" s="33">
        <f t="shared" si="22"/>
        <v>350.17901133412494</v>
      </c>
      <c r="J106" s="33">
        <f t="shared" si="23"/>
        <v>2468.2367613885795</v>
      </c>
      <c r="K106" s="33">
        <f t="shared" si="24"/>
        <v>-0.11265055884570029</v>
      </c>
      <c r="L106" s="33">
        <f t="shared" si="25"/>
        <v>-0.79401746402391848</v>
      </c>
      <c r="M106" s="33">
        <f t="shared" ca="1" si="17"/>
        <v>-1.646997579613052E-2</v>
      </c>
      <c r="N106" s="33">
        <f t="shared" ca="1" si="26"/>
        <v>2.3792216221257637E-7</v>
      </c>
      <c r="O106" s="92">
        <f t="shared" ca="1" si="27"/>
        <v>436099141.1164971</v>
      </c>
      <c r="P106" s="33">
        <f t="shared" ca="1" si="28"/>
        <v>359462572.93964589</v>
      </c>
      <c r="Q106" s="33">
        <f t="shared" ca="1" si="29"/>
        <v>6045194.0032253088</v>
      </c>
      <c r="R106" s="20">
        <f t="shared" ca="1" si="18"/>
        <v>4.8777265422794702E-4</v>
      </c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</row>
    <row r="107" spans="1:35" x14ac:dyDescent="0.2">
      <c r="A107" s="89">
        <v>70485</v>
      </c>
      <c r="B107" s="89">
        <v>-1.5982203171006404E-2</v>
      </c>
      <c r="C107" s="89">
        <v>1</v>
      </c>
      <c r="D107" s="91">
        <f t="shared" si="19"/>
        <v>7.0484999999999998</v>
      </c>
      <c r="E107" s="91">
        <f t="shared" si="19"/>
        <v>-1.5982203171006404E-2</v>
      </c>
      <c r="F107" s="33">
        <f t="shared" si="20"/>
        <v>7.0484999999999998</v>
      </c>
      <c r="G107" s="33">
        <f t="shared" si="20"/>
        <v>-1.5982203171006404E-2</v>
      </c>
      <c r="H107" s="33">
        <f t="shared" si="21"/>
        <v>49.681352249999996</v>
      </c>
      <c r="I107" s="33">
        <f t="shared" si="22"/>
        <v>350.17901133412494</v>
      </c>
      <c r="J107" s="33">
        <f t="shared" si="23"/>
        <v>2468.2367613885795</v>
      </c>
      <c r="K107" s="33">
        <f t="shared" si="24"/>
        <v>-0.11265055905083864</v>
      </c>
      <c r="L107" s="33">
        <f t="shared" si="25"/>
        <v>-0.79401746546983609</v>
      </c>
      <c r="M107" s="33">
        <f t="shared" ca="1" si="17"/>
        <v>-1.646997579613052E-2</v>
      </c>
      <c r="N107" s="33">
        <f t="shared" ca="1" si="26"/>
        <v>2.3792213382047196E-7</v>
      </c>
      <c r="O107" s="92">
        <f t="shared" ca="1" si="27"/>
        <v>436099141.1164971</v>
      </c>
      <c r="P107" s="33">
        <f t="shared" ca="1" si="28"/>
        <v>359462572.93964589</v>
      </c>
      <c r="Q107" s="33">
        <f t="shared" ca="1" si="29"/>
        <v>6045194.0032253088</v>
      </c>
      <c r="R107" s="20">
        <f t="shared" ca="1" si="18"/>
        <v>4.8777262512411657E-4</v>
      </c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</row>
    <row r="108" spans="1:35" x14ac:dyDescent="0.2">
      <c r="A108" s="89">
        <v>70485</v>
      </c>
      <c r="B108" s="89">
        <v>-1.5982203171006404E-2</v>
      </c>
      <c r="C108" s="89">
        <v>1</v>
      </c>
      <c r="D108" s="91">
        <f t="shared" si="19"/>
        <v>7.0484999999999998</v>
      </c>
      <c r="E108" s="91">
        <f t="shared" si="19"/>
        <v>-1.5982203171006404E-2</v>
      </c>
      <c r="F108" s="33">
        <f t="shared" si="20"/>
        <v>7.0484999999999998</v>
      </c>
      <c r="G108" s="33">
        <f t="shared" si="20"/>
        <v>-1.5982203171006404E-2</v>
      </c>
      <c r="H108" s="33">
        <f t="shared" si="21"/>
        <v>49.681352249999996</v>
      </c>
      <c r="I108" s="33">
        <f t="shared" si="22"/>
        <v>350.17901133412494</v>
      </c>
      <c r="J108" s="33">
        <f t="shared" si="23"/>
        <v>2468.2367613885795</v>
      </c>
      <c r="K108" s="33">
        <f t="shared" si="24"/>
        <v>-0.11265055905083864</v>
      </c>
      <c r="L108" s="33">
        <f t="shared" si="25"/>
        <v>-0.79401746546983609</v>
      </c>
      <c r="M108" s="33">
        <f t="shared" ca="1" si="17"/>
        <v>-1.646997579613052E-2</v>
      </c>
      <c r="N108" s="33">
        <f t="shared" ca="1" si="26"/>
        <v>2.3792213382047196E-7</v>
      </c>
      <c r="O108" s="92">
        <f t="shared" ca="1" si="27"/>
        <v>436099141.1164971</v>
      </c>
      <c r="P108" s="33">
        <f t="shared" ca="1" si="28"/>
        <v>359462572.93964589</v>
      </c>
      <c r="Q108" s="33">
        <f t="shared" ca="1" si="29"/>
        <v>6045194.0032253088</v>
      </c>
      <c r="R108" s="20">
        <f t="shared" ca="1" si="18"/>
        <v>4.8777262512411657E-4</v>
      </c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</row>
    <row r="109" spans="1:35" x14ac:dyDescent="0.2">
      <c r="A109" s="89">
        <v>71428</v>
      </c>
      <c r="B109" s="89">
        <v>-2.0585337391821668E-2</v>
      </c>
      <c r="C109" s="89">
        <v>1</v>
      </c>
      <c r="D109" s="91">
        <f t="shared" si="19"/>
        <v>7.1428000000000003</v>
      </c>
      <c r="E109" s="91">
        <f t="shared" si="19"/>
        <v>-2.0585337391821668E-2</v>
      </c>
      <c r="F109" s="33">
        <f t="shared" si="20"/>
        <v>7.1428000000000003</v>
      </c>
      <c r="G109" s="33">
        <f t="shared" si="20"/>
        <v>-2.0585337391821668E-2</v>
      </c>
      <c r="H109" s="33">
        <f t="shared" si="21"/>
        <v>51.019591840000004</v>
      </c>
      <c r="I109" s="33">
        <f t="shared" si="22"/>
        <v>364.42274059475204</v>
      </c>
      <c r="J109" s="33">
        <f t="shared" si="23"/>
        <v>2602.9987515201951</v>
      </c>
      <c r="K109" s="33">
        <f t="shared" si="24"/>
        <v>-0.14703694792230382</v>
      </c>
      <c r="L109" s="33">
        <f t="shared" si="25"/>
        <v>-1.0502555116194316</v>
      </c>
      <c r="M109" s="33">
        <f t="shared" ca="1" si="17"/>
        <v>-2.0081456802845843E-2</v>
      </c>
      <c r="N109" s="33">
        <f t="shared" ca="1" si="26"/>
        <v>2.5389564794662396E-7</v>
      </c>
      <c r="O109" s="92">
        <f t="shared" ca="1" si="27"/>
        <v>1216730960.0939975</v>
      </c>
      <c r="P109" s="33">
        <f t="shared" ca="1" si="28"/>
        <v>876288276.90073991</v>
      </c>
      <c r="Q109" s="33">
        <f t="shared" ca="1" si="29"/>
        <v>13816754.492656901</v>
      </c>
      <c r="R109" s="20">
        <f t="shared" ca="1" si="18"/>
        <v>-5.0388058897582466E-4</v>
      </c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</row>
    <row r="110" spans="1:35" x14ac:dyDescent="0.2">
      <c r="A110" s="89">
        <v>71428</v>
      </c>
      <c r="B110" s="89">
        <v>-2.0585337420925498E-2</v>
      </c>
      <c r="C110" s="89">
        <v>1</v>
      </c>
      <c r="D110" s="91">
        <f t="shared" si="19"/>
        <v>7.1428000000000003</v>
      </c>
      <c r="E110" s="91">
        <f t="shared" si="19"/>
        <v>-2.0585337420925498E-2</v>
      </c>
      <c r="F110" s="33">
        <f t="shared" si="20"/>
        <v>7.1428000000000003</v>
      </c>
      <c r="G110" s="33">
        <f t="shared" si="20"/>
        <v>-2.0585337420925498E-2</v>
      </c>
      <c r="H110" s="33">
        <f t="shared" si="21"/>
        <v>51.019591840000004</v>
      </c>
      <c r="I110" s="33">
        <f t="shared" si="22"/>
        <v>364.42274059475204</v>
      </c>
      <c r="J110" s="33">
        <f t="shared" si="23"/>
        <v>2602.9987515201951</v>
      </c>
      <c r="K110" s="33">
        <f t="shared" si="24"/>
        <v>-0.14703694813018664</v>
      </c>
      <c r="L110" s="33">
        <f t="shared" si="25"/>
        <v>-1.0502555131042972</v>
      </c>
      <c r="M110" s="33">
        <f t="shared" ca="1" si="17"/>
        <v>-2.0081456802845843E-2</v>
      </c>
      <c r="N110" s="33">
        <f t="shared" ca="1" si="26"/>
        <v>2.5389567727633524E-7</v>
      </c>
      <c r="O110" s="92">
        <f t="shared" ca="1" si="27"/>
        <v>1216730960.0939975</v>
      </c>
      <c r="P110" s="33">
        <f t="shared" ca="1" si="28"/>
        <v>876288276.90073991</v>
      </c>
      <c r="Q110" s="33">
        <f t="shared" ca="1" si="29"/>
        <v>13816754.492656901</v>
      </c>
      <c r="R110" s="20">
        <f t="shared" ca="1" si="18"/>
        <v>-5.0388061807965512E-4</v>
      </c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</row>
    <row r="111" spans="1:35" x14ac:dyDescent="0.2">
      <c r="A111" s="89">
        <v>71470</v>
      </c>
      <c r="B111" s="89">
        <v>-1.9847088857204653E-2</v>
      </c>
      <c r="C111" s="89">
        <v>1</v>
      </c>
      <c r="D111" s="91">
        <f t="shared" si="19"/>
        <v>7.1470000000000002</v>
      </c>
      <c r="E111" s="91">
        <f t="shared" si="19"/>
        <v>-1.9847088857204653E-2</v>
      </c>
      <c r="F111" s="33">
        <f t="shared" si="20"/>
        <v>7.1470000000000002</v>
      </c>
      <c r="G111" s="33">
        <f t="shared" si="20"/>
        <v>-1.9847088857204653E-2</v>
      </c>
      <c r="H111" s="33">
        <f t="shared" si="21"/>
        <v>51.079609000000005</v>
      </c>
      <c r="I111" s="33">
        <f t="shared" si="22"/>
        <v>365.06596552300005</v>
      </c>
      <c r="J111" s="33">
        <f t="shared" si="23"/>
        <v>2609.1264555928815</v>
      </c>
      <c r="K111" s="33">
        <f t="shared" si="24"/>
        <v>-0.14184714406244167</v>
      </c>
      <c r="L111" s="33">
        <f t="shared" si="25"/>
        <v>-1.0137815386142706</v>
      </c>
      <c r="M111" s="33">
        <f t="shared" ca="1" si="17"/>
        <v>-2.0245980903248806E-2</v>
      </c>
      <c r="N111" s="33">
        <f t="shared" ca="1" si="26"/>
        <v>1.5911486439729028E-7</v>
      </c>
      <c r="O111" s="92">
        <f t="shared" ca="1" si="27"/>
        <v>1262487368.6472585</v>
      </c>
      <c r="P111" s="33">
        <f t="shared" ca="1" si="28"/>
        <v>905333734.73603201</v>
      </c>
      <c r="Q111" s="33">
        <f t="shared" ca="1" si="29"/>
        <v>14246190.632121511</v>
      </c>
      <c r="R111" s="20">
        <f t="shared" ca="1" si="18"/>
        <v>3.9889204604415252E-4</v>
      </c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</row>
    <row r="112" spans="1:35" x14ac:dyDescent="0.2">
      <c r="A112" s="89">
        <v>71470</v>
      </c>
      <c r="B112" s="89">
        <v>-1.9847088893584441E-2</v>
      </c>
      <c r="C112" s="89">
        <v>1</v>
      </c>
      <c r="D112" s="91">
        <f t="shared" si="19"/>
        <v>7.1470000000000002</v>
      </c>
      <c r="E112" s="91">
        <f t="shared" si="19"/>
        <v>-1.9847088893584441E-2</v>
      </c>
      <c r="F112" s="33">
        <f t="shared" si="20"/>
        <v>7.1470000000000002</v>
      </c>
      <c r="G112" s="33">
        <f t="shared" si="20"/>
        <v>-1.9847088893584441E-2</v>
      </c>
      <c r="H112" s="33">
        <f t="shared" si="21"/>
        <v>51.079609000000005</v>
      </c>
      <c r="I112" s="33">
        <f t="shared" si="22"/>
        <v>365.06596552300005</v>
      </c>
      <c r="J112" s="33">
        <f t="shared" si="23"/>
        <v>2609.1264555928815</v>
      </c>
      <c r="K112" s="33">
        <f t="shared" si="24"/>
        <v>-0.14184714432244802</v>
      </c>
      <c r="L112" s="33">
        <f t="shared" si="25"/>
        <v>-1.0137815404725361</v>
      </c>
      <c r="M112" s="33">
        <f t="shared" ca="1" si="17"/>
        <v>-2.0245980903248806E-2</v>
      </c>
      <c r="N112" s="33">
        <f t="shared" ca="1" si="26"/>
        <v>1.5911483537407541E-7</v>
      </c>
      <c r="O112" s="92">
        <f t="shared" ca="1" si="27"/>
        <v>1262487368.6472585</v>
      </c>
      <c r="P112" s="33">
        <f t="shared" ca="1" si="28"/>
        <v>905333734.73603201</v>
      </c>
      <c r="Q112" s="33">
        <f t="shared" ca="1" si="29"/>
        <v>14246190.632121511</v>
      </c>
      <c r="R112" s="20">
        <f t="shared" ca="1" si="18"/>
        <v>3.9889200966436444E-4</v>
      </c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</row>
    <row r="113" spans="1:35" x14ac:dyDescent="0.2">
      <c r="A113" s="89">
        <v>71592.5</v>
      </c>
      <c r="B113" s="89">
        <v>-2.0518863988399971E-2</v>
      </c>
      <c r="C113" s="89">
        <v>1</v>
      </c>
      <c r="D113" s="91">
        <f t="shared" si="19"/>
        <v>7.1592500000000001</v>
      </c>
      <c r="E113" s="91">
        <f t="shared" si="19"/>
        <v>-2.0518863988399971E-2</v>
      </c>
      <c r="F113" s="33">
        <f t="shared" si="20"/>
        <v>7.1592500000000001</v>
      </c>
      <c r="G113" s="33">
        <f t="shared" si="20"/>
        <v>-2.0518863988399971E-2</v>
      </c>
      <c r="H113" s="33">
        <f t="shared" si="21"/>
        <v>51.254860562499999</v>
      </c>
      <c r="I113" s="33">
        <f t="shared" si="22"/>
        <v>366.94636048207815</v>
      </c>
      <c r="J113" s="33">
        <f t="shared" si="23"/>
        <v>2627.0607312813181</v>
      </c>
      <c r="K113" s="33">
        <f t="shared" si="24"/>
        <v>-0.14689967700895248</v>
      </c>
      <c r="L113" s="33">
        <f t="shared" si="25"/>
        <v>-1.0516915126263431</v>
      </c>
      <c r="M113" s="33">
        <f t="shared" ca="1" si="17"/>
        <v>-2.0727632173294763E-2</v>
      </c>
      <c r="N113" s="33">
        <f t="shared" ca="1" si="26"/>
        <v>4.3584155024266053E-8</v>
      </c>
      <c r="O113" s="92">
        <f t="shared" ca="1" si="27"/>
        <v>1401728174.4123588</v>
      </c>
      <c r="P113" s="33">
        <f t="shared" ca="1" si="28"/>
        <v>993140892.84143555</v>
      </c>
      <c r="Q113" s="33">
        <f t="shared" ca="1" si="29"/>
        <v>15541149.904375004</v>
      </c>
      <c r="R113" s="20">
        <f t="shared" ca="1" si="18"/>
        <v>2.0876818489479199E-4</v>
      </c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</row>
    <row r="114" spans="1:35" x14ac:dyDescent="0.2">
      <c r="A114" s="89">
        <v>71592.5</v>
      </c>
      <c r="B114" s="89">
        <v>-2.0518864024779759E-2</v>
      </c>
      <c r="C114" s="89">
        <v>1</v>
      </c>
      <c r="D114" s="91">
        <f t="shared" si="19"/>
        <v>7.1592500000000001</v>
      </c>
      <c r="E114" s="91">
        <f t="shared" si="19"/>
        <v>-2.0518864024779759E-2</v>
      </c>
      <c r="F114" s="33">
        <f t="shared" si="20"/>
        <v>7.1592500000000001</v>
      </c>
      <c r="G114" s="33">
        <f t="shared" si="20"/>
        <v>-2.0518864024779759E-2</v>
      </c>
      <c r="H114" s="33">
        <f t="shared" si="21"/>
        <v>51.254860562499999</v>
      </c>
      <c r="I114" s="33">
        <f t="shared" si="22"/>
        <v>366.94636048207815</v>
      </c>
      <c r="J114" s="33">
        <f t="shared" si="23"/>
        <v>2627.0607312813181</v>
      </c>
      <c r="K114" s="33">
        <f t="shared" si="24"/>
        <v>-0.1468996772694045</v>
      </c>
      <c r="L114" s="33">
        <f t="shared" si="25"/>
        <v>-1.0516915144909842</v>
      </c>
      <c r="M114" s="33">
        <f t="shared" ca="1" si="17"/>
        <v>-2.0727632173294763E-2</v>
      </c>
      <c r="N114" s="33">
        <f t="shared" ca="1" si="26"/>
        <v>4.3584139834382732E-8</v>
      </c>
      <c r="O114" s="92">
        <f t="shared" ca="1" si="27"/>
        <v>1401728174.4123588</v>
      </c>
      <c r="P114" s="33">
        <f t="shared" ca="1" si="28"/>
        <v>993140892.84143555</v>
      </c>
      <c r="Q114" s="33">
        <f t="shared" ca="1" si="29"/>
        <v>15541149.904375004</v>
      </c>
      <c r="R114" s="20">
        <f t="shared" ca="1" si="18"/>
        <v>2.0876814851500392E-4</v>
      </c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</row>
    <row r="115" spans="1:35" x14ac:dyDescent="0.2">
      <c r="A115" s="89">
        <v>71644</v>
      </c>
      <c r="B115" s="89">
        <v>-2.1002916386350989E-2</v>
      </c>
      <c r="C115" s="89">
        <v>1</v>
      </c>
      <c r="D115" s="91">
        <f t="shared" si="19"/>
        <v>7.1643999999999997</v>
      </c>
      <c r="E115" s="91">
        <f t="shared" si="19"/>
        <v>-2.1002916386350989E-2</v>
      </c>
      <c r="F115" s="33">
        <f t="shared" si="20"/>
        <v>7.1643999999999997</v>
      </c>
      <c r="G115" s="33">
        <f t="shared" si="20"/>
        <v>-2.1002916386350989E-2</v>
      </c>
      <c r="H115" s="33">
        <f t="shared" si="21"/>
        <v>51.328627359999992</v>
      </c>
      <c r="I115" s="33">
        <f t="shared" si="22"/>
        <v>367.73881785798392</v>
      </c>
      <c r="J115" s="33">
        <f t="shared" si="23"/>
        <v>2634.6279866617397</v>
      </c>
      <c r="K115" s="33">
        <f t="shared" si="24"/>
        <v>-0.15047329415837302</v>
      </c>
      <c r="L115" s="33">
        <f t="shared" si="25"/>
        <v>-1.0780508686682475</v>
      </c>
      <c r="M115" s="33">
        <f t="shared" ca="1" si="17"/>
        <v>-2.0930917982301012E-2</v>
      </c>
      <c r="N115" s="33">
        <f t="shared" ca="1" si="26"/>
        <v>5.1837701857438456E-9</v>
      </c>
      <c r="O115" s="92">
        <f t="shared" ca="1" si="27"/>
        <v>1462876895.144839</v>
      </c>
      <c r="P115" s="33">
        <f t="shared" ca="1" si="28"/>
        <v>1031444079.2532966</v>
      </c>
      <c r="Q115" s="33">
        <f t="shared" ca="1" si="29"/>
        <v>16104596.205718504</v>
      </c>
      <c r="R115" s="20">
        <f t="shared" ca="1" si="18"/>
        <v>-7.1998404049977704E-5</v>
      </c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</row>
    <row r="116" spans="1:35" x14ac:dyDescent="0.2">
      <c r="A116" s="89">
        <v>71644</v>
      </c>
      <c r="B116" s="89">
        <v>-2.100291641545482E-2</v>
      </c>
      <c r="C116" s="89">
        <v>1</v>
      </c>
      <c r="D116" s="91">
        <f t="shared" si="19"/>
        <v>7.1643999999999997</v>
      </c>
      <c r="E116" s="91">
        <f t="shared" si="19"/>
        <v>-2.100291641545482E-2</v>
      </c>
      <c r="F116" s="33">
        <f t="shared" si="20"/>
        <v>7.1643999999999997</v>
      </c>
      <c r="G116" s="33">
        <f t="shared" si="20"/>
        <v>-2.100291641545482E-2</v>
      </c>
      <c r="H116" s="33">
        <f t="shared" si="21"/>
        <v>51.328627359999992</v>
      </c>
      <c r="I116" s="33">
        <f t="shared" si="22"/>
        <v>367.73881785798392</v>
      </c>
      <c r="J116" s="33">
        <f t="shared" si="23"/>
        <v>2634.6279866617397</v>
      </c>
      <c r="K116" s="33">
        <f t="shared" si="24"/>
        <v>-0.1504732943668845</v>
      </c>
      <c r="L116" s="33">
        <f t="shared" si="25"/>
        <v>-1.0780508701621072</v>
      </c>
      <c r="M116" s="33">
        <f t="shared" ca="1" si="17"/>
        <v>-2.0930917982301012E-2</v>
      </c>
      <c r="N116" s="33">
        <f t="shared" ca="1" si="26"/>
        <v>5.183774376603382E-9</v>
      </c>
      <c r="O116" s="92">
        <f t="shared" ca="1" si="27"/>
        <v>1462876895.144839</v>
      </c>
      <c r="P116" s="33">
        <f t="shared" ca="1" si="28"/>
        <v>1031444079.2532966</v>
      </c>
      <c r="Q116" s="33">
        <f t="shared" ca="1" si="29"/>
        <v>16104596.205718504</v>
      </c>
      <c r="R116" s="20">
        <f t="shared" ca="1" si="18"/>
        <v>-7.1998433153808161E-5</v>
      </c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</row>
    <row r="117" spans="1:35" x14ac:dyDescent="0.2">
      <c r="A117" s="89">
        <v>71656</v>
      </c>
      <c r="B117" s="89">
        <v>-2.2120559668110218E-2</v>
      </c>
      <c r="C117" s="89">
        <v>1</v>
      </c>
      <c r="D117" s="91">
        <f t="shared" si="19"/>
        <v>7.1656000000000004</v>
      </c>
      <c r="E117" s="91">
        <f t="shared" si="19"/>
        <v>-2.2120559668110218E-2</v>
      </c>
      <c r="F117" s="33">
        <f t="shared" si="20"/>
        <v>7.1656000000000004</v>
      </c>
      <c r="G117" s="33">
        <f t="shared" si="20"/>
        <v>-2.2120559668110218E-2</v>
      </c>
      <c r="H117" s="33">
        <f t="shared" si="21"/>
        <v>51.345823360000004</v>
      </c>
      <c r="I117" s="33">
        <f t="shared" si="22"/>
        <v>367.92363186841607</v>
      </c>
      <c r="J117" s="33">
        <f t="shared" si="23"/>
        <v>2636.3935765163224</v>
      </c>
      <c r="K117" s="33">
        <f t="shared" si="24"/>
        <v>-0.15850708235781058</v>
      </c>
      <c r="L117" s="33">
        <f t="shared" si="25"/>
        <v>-1.1357983493431276</v>
      </c>
      <c r="M117" s="33">
        <f t="shared" ca="1" si="17"/>
        <v>-2.0978353210493017E-2</v>
      </c>
      <c r="N117" s="33">
        <f t="shared" ca="1" si="26"/>
        <v>1.3046355918224345E-6</v>
      </c>
      <c r="O117" s="92">
        <f t="shared" ca="1" si="27"/>
        <v>1477349971.6138265</v>
      </c>
      <c r="P117" s="33">
        <f t="shared" ca="1" si="28"/>
        <v>1040488157.9200279</v>
      </c>
      <c r="Q117" s="33">
        <f t="shared" ca="1" si="29"/>
        <v>16237515.304624824</v>
      </c>
      <c r="R117" s="20">
        <f t="shared" ca="1" si="18"/>
        <v>-1.1422064576172009E-3</v>
      </c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</row>
    <row r="118" spans="1:35" x14ac:dyDescent="0.2">
      <c r="A118" s="89">
        <v>71656</v>
      </c>
      <c r="B118" s="89">
        <v>-2.2120559697214048E-2</v>
      </c>
      <c r="C118" s="89">
        <v>1</v>
      </c>
      <c r="D118" s="91">
        <f t="shared" si="19"/>
        <v>7.1656000000000004</v>
      </c>
      <c r="E118" s="91">
        <f t="shared" si="19"/>
        <v>-2.2120559697214048E-2</v>
      </c>
      <c r="F118" s="33">
        <f t="shared" si="20"/>
        <v>7.1656000000000004</v>
      </c>
      <c r="G118" s="33">
        <f t="shared" si="20"/>
        <v>-2.2120559697214048E-2</v>
      </c>
      <c r="H118" s="33">
        <f t="shared" si="21"/>
        <v>51.345823360000004</v>
      </c>
      <c r="I118" s="33">
        <f t="shared" si="22"/>
        <v>367.92363186841607</v>
      </c>
      <c r="J118" s="33">
        <f t="shared" si="23"/>
        <v>2636.3935765163224</v>
      </c>
      <c r="K118" s="33">
        <f t="shared" si="24"/>
        <v>-0.15850708256635698</v>
      </c>
      <c r="L118" s="33">
        <f t="shared" si="25"/>
        <v>-1.1357983508374876</v>
      </c>
      <c r="M118" s="33">
        <f t="shared" ca="1" si="17"/>
        <v>-2.0978353210493017E-2</v>
      </c>
      <c r="N118" s="33">
        <f t="shared" ca="1" si="26"/>
        <v>1.3046356583076014E-6</v>
      </c>
      <c r="O118" s="92">
        <f t="shared" ca="1" si="27"/>
        <v>1477349971.6138265</v>
      </c>
      <c r="P118" s="33">
        <f t="shared" ca="1" si="28"/>
        <v>1040488157.9200279</v>
      </c>
      <c r="Q118" s="33">
        <f t="shared" ca="1" si="29"/>
        <v>16237515.304624824</v>
      </c>
      <c r="R118" s="20">
        <f t="shared" ca="1" si="18"/>
        <v>-1.1422064867210313E-3</v>
      </c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</row>
    <row r="119" spans="1:35" x14ac:dyDescent="0.2">
      <c r="A119" s="89">
        <v>71658.5</v>
      </c>
      <c r="B119" s="89">
        <v>-2.1615902020130306E-2</v>
      </c>
      <c r="C119" s="89">
        <v>1</v>
      </c>
      <c r="D119" s="91">
        <f t="shared" si="19"/>
        <v>7.1658499999999998</v>
      </c>
      <c r="E119" s="91">
        <f t="shared" si="19"/>
        <v>-2.1615902020130306E-2</v>
      </c>
      <c r="F119" s="33">
        <f t="shared" si="20"/>
        <v>7.1658499999999998</v>
      </c>
      <c r="G119" s="33">
        <f t="shared" si="20"/>
        <v>-2.1615902020130306E-2</v>
      </c>
      <c r="H119" s="33">
        <f t="shared" si="21"/>
        <v>51.349406222500001</v>
      </c>
      <c r="I119" s="33">
        <f t="shared" si="22"/>
        <v>367.96214257950163</v>
      </c>
      <c r="J119" s="33">
        <f t="shared" si="23"/>
        <v>2636.7615194033215</v>
      </c>
      <c r="K119" s="33">
        <f t="shared" si="24"/>
        <v>-0.15489631149095076</v>
      </c>
      <c r="L119" s="33">
        <f t="shared" si="25"/>
        <v>-1.1099637336974295</v>
      </c>
      <c r="M119" s="33">
        <f t="shared" ca="1" si="17"/>
        <v>-2.0988238768482881E-2</v>
      </c>
      <c r="N119" s="33">
        <f t="shared" ca="1" si="26"/>
        <v>3.9396115746861958E-7</v>
      </c>
      <c r="O119" s="92">
        <f t="shared" ca="1" si="27"/>
        <v>1480375939.4488513</v>
      </c>
      <c r="P119" s="33">
        <f t="shared" ca="1" si="28"/>
        <v>1042378022.1604847</v>
      </c>
      <c r="Q119" s="33">
        <f t="shared" ca="1" si="29"/>
        <v>16265284.559819575</v>
      </c>
      <c r="R119" s="20">
        <f t="shared" ca="1" si="18"/>
        <v>-6.2766325164742565E-4</v>
      </c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</row>
    <row r="120" spans="1:35" x14ac:dyDescent="0.2">
      <c r="A120" s="89">
        <v>71658.5</v>
      </c>
      <c r="B120" s="89">
        <v>-2.1615902056510095E-2</v>
      </c>
      <c r="C120" s="89">
        <v>1</v>
      </c>
      <c r="D120" s="91">
        <f t="shared" si="19"/>
        <v>7.1658499999999998</v>
      </c>
      <c r="E120" s="91">
        <f t="shared" si="19"/>
        <v>-2.1615902056510095E-2</v>
      </c>
      <c r="F120" s="33">
        <f t="shared" si="20"/>
        <v>7.1658499999999998</v>
      </c>
      <c r="G120" s="33">
        <f t="shared" si="20"/>
        <v>-2.1615902056510095E-2</v>
      </c>
      <c r="H120" s="33">
        <f t="shared" si="21"/>
        <v>51.349406222500001</v>
      </c>
      <c r="I120" s="33">
        <f t="shared" si="22"/>
        <v>367.96214257950163</v>
      </c>
      <c r="J120" s="33">
        <f t="shared" si="23"/>
        <v>2636.7615194033215</v>
      </c>
      <c r="K120" s="33">
        <f t="shared" si="24"/>
        <v>-0.15489631175164287</v>
      </c>
      <c r="L120" s="33">
        <f t="shared" si="25"/>
        <v>-1.1099637355655101</v>
      </c>
      <c r="M120" s="33">
        <f t="shared" ca="1" si="17"/>
        <v>-2.0988238768482881E-2</v>
      </c>
      <c r="N120" s="33">
        <f t="shared" ca="1" si="26"/>
        <v>3.9396120313713303E-7</v>
      </c>
      <c r="O120" s="92">
        <f t="shared" ca="1" si="27"/>
        <v>1480375939.4488513</v>
      </c>
      <c r="P120" s="33">
        <f t="shared" ca="1" si="28"/>
        <v>1042378022.1604847</v>
      </c>
      <c r="Q120" s="33">
        <f t="shared" ca="1" si="29"/>
        <v>16265284.559819575</v>
      </c>
      <c r="R120" s="20">
        <f t="shared" ca="1" si="18"/>
        <v>-6.2766328802721372E-4</v>
      </c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</row>
    <row r="121" spans="1:35" x14ac:dyDescent="0.2">
      <c r="A121" s="89">
        <v>71670.5</v>
      </c>
      <c r="B121" s="89">
        <v>-2.1933545300271362E-2</v>
      </c>
      <c r="C121" s="89">
        <v>1</v>
      </c>
      <c r="D121" s="91">
        <f t="shared" si="19"/>
        <v>7.1670499999999997</v>
      </c>
      <c r="E121" s="91">
        <f t="shared" si="19"/>
        <v>-2.1933545300271362E-2</v>
      </c>
      <c r="F121" s="33">
        <f t="shared" si="20"/>
        <v>7.1670499999999997</v>
      </c>
      <c r="G121" s="33">
        <f t="shared" si="20"/>
        <v>-2.1933545300271362E-2</v>
      </c>
      <c r="H121" s="33">
        <f t="shared" si="21"/>
        <v>51.366605702499996</v>
      </c>
      <c r="I121" s="33">
        <f t="shared" si="22"/>
        <v>368.14703140010261</v>
      </c>
      <c r="J121" s="33">
        <f t="shared" si="23"/>
        <v>2638.5281813961051</v>
      </c>
      <c r="K121" s="33">
        <f t="shared" si="24"/>
        <v>-0.15719881584430986</v>
      </c>
      <c r="L121" s="33">
        <f t="shared" si="25"/>
        <v>-1.126651773096961</v>
      </c>
      <c r="M121" s="33">
        <f t="shared" ca="1" si="17"/>
        <v>-2.1035704896994523E-2</v>
      </c>
      <c r="N121" s="33">
        <f t="shared" ca="1" si="26"/>
        <v>8.061173897563177E-7</v>
      </c>
      <c r="O121" s="92">
        <f t="shared" ca="1" si="27"/>
        <v>1494952246.6137695</v>
      </c>
      <c r="P121" s="33">
        <f t="shared" ca="1" si="28"/>
        <v>1051476673.0643637</v>
      </c>
      <c r="Q121" s="33">
        <f t="shared" ca="1" si="29"/>
        <v>16398950.702636814</v>
      </c>
      <c r="R121" s="20">
        <f t="shared" ca="1" si="18"/>
        <v>-8.9784040327683945E-4</v>
      </c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</row>
    <row r="122" spans="1:35" x14ac:dyDescent="0.2">
      <c r="A122" s="89">
        <v>71670.5</v>
      </c>
      <c r="B122" s="89">
        <v>-2.193354533665115E-2</v>
      </c>
      <c r="C122" s="89">
        <v>1</v>
      </c>
      <c r="D122" s="91">
        <f t="shared" si="19"/>
        <v>7.1670499999999997</v>
      </c>
      <c r="E122" s="91">
        <f t="shared" si="19"/>
        <v>-2.193354533665115E-2</v>
      </c>
      <c r="F122" s="33">
        <f t="shared" si="20"/>
        <v>7.1670499999999997</v>
      </c>
      <c r="G122" s="33">
        <f t="shared" si="20"/>
        <v>-2.193354533665115E-2</v>
      </c>
      <c r="H122" s="33">
        <f t="shared" si="21"/>
        <v>51.366605702499996</v>
      </c>
      <c r="I122" s="33">
        <f t="shared" si="22"/>
        <v>368.14703140010261</v>
      </c>
      <c r="J122" s="33">
        <f t="shared" si="23"/>
        <v>2638.5281813961051</v>
      </c>
      <c r="K122" s="33">
        <f t="shared" si="24"/>
        <v>-0.15719881610504563</v>
      </c>
      <c r="L122" s="33">
        <f t="shared" si="25"/>
        <v>-1.1266517749656673</v>
      </c>
      <c r="M122" s="33">
        <f t="shared" ca="1" si="17"/>
        <v>-2.1035704896994523E-2</v>
      </c>
      <c r="N122" s="33">
        <f t="shared" ca="1" si="26"/>
        <v>8.0611745508280615E-7</v>
      </c>
      <c r="O122" s="92">
        <f t="shared" ca="1" si="27"/>
        <v>1494952246.6137695</v>
      </c>
      <c r="P122" s="33">
        <f t="shared" ca="1" si="28"/>
        <v>1051476673.0643637</v>
      </c>
      <c r="Q122" s="33">
        <f t="shared" ca="1" si="29"/>
        <v>16398950.702636814</v>
      </c>
      <c r="R122" s="20">
        <f t="shared" ca="1" si="18"/>
        <v>-8.9784043965662752E-4</v>
      </c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</row>
    <row r="123" spans="1:35" x14ac:dyDescent="0.2">
      <c r="A123" s="89">
        <v>71782</v>
      </c>
      <c r="B123" s="89">
        <v>-2.1705814084270969E-2</v>
      </c>
      <c r="C123" s="89">
        <v>1</v>
      </c>
      <c r="D123" s="91">
        <f t="shared" si="19"/>
        <v>7.1782000000000004</v>
      </c>
      <c r="E123" s="91">
        <f t="shared" si="19"/>
        <v>-2.1705814084270969E-2</v>
      </c>
      <c r="F123" s="33">
        <f t="shared" si="20"/>
        <v>7.1782000000000004</v>
      </c>
      <c r="G123" s="33">
        <f t="shared" si="20"/>
        <v>-2.1705814084270969E-2</v>
      </c>
      <c r="H123" s="33">
        <f t="shared" si="21"/>
        <v>51.526555240000008</v>
      </c>
      <c r="I123" s="33">
        <f t="shared" si="22"/>
        <v>369.86791882376809</v>
      </c>
      <c r="J123" s="33">
        <f t="shared" si="23"/>
        <v>2654.9858949007721</v>
      </c>
      <c r="K123" s="33">
        <f t="shared" si="24"/>
        <v>-0.15580867465971387</v>
      </c>
      <c r="L123" s="33">
        <f t="shared" si="25"/>
        <v>-1.1184258284423583</v>
      </c>
      <c r="M123" s="33">
        <f t="shared" ca="1" si="17"/>
        <v>-2.1477967056964031E-2</v>
      </c>
      <c r="N123" s="33">
        <f t="shared" ca="1" si="26"/>
        <v>5.1914267852608429E-8</v>
      </c>
      <c r="O123" s="92">
        <f t="shared" ca="1" si="27"/>
        <v>1634513769.4055829</v>
      </c>
      <c r="P123" s="33">
        <f t="shared" ca="1" si="28"/>
        <v>1138191398.7439039</v>
      </c>
      <c r="Q123" s="33">
        <f t="shared" ca="1" si="29"/>
        <v>17670655.41975246</v>
      </c>
      <c r="R123" s="20">
        <f t="shared" ca="1" si="18"/>
        <v>-2.2784702730693773E-4</v>
      </c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</row>
    <row r="124" spans="1:35" x14ac:dyDescent="0.2">
      <c r="A124" s="89">
        <v>71782</v>
      </c>
      <c r="B124" s="89">
        <v>-2.1705814120650757E-2</v>
      </c>
      <c r="C124" s="89">
        <v>1</v>
      </c>
      <c r="D124" s="91">
        <f t="shared" si="19"/>
        <v>7.1782000000000004</v>
      </c>
      <c r="E124" s="91">
        <f t="shared" si="19"/>
        <v>-2.1705814120650757E-2</v>
      </c>
      <c r="F124" s="33">
        <f t="shared" si="20"/>
        <v>7.1782000000000004</v>
      </c>
      <c r="G124" s="33">
        <f t="shared" si="20"/>
        <v>-2.1705814120650757E-2</v>
      </c>
      <c r="H124" s="33">
        <f t="shared" si="21"/>
        <v>51.526555240000008</v>
      </c>
      <c r="I124" s="33">
        <f t="shared" si="22"/>
        <v>369.86791882376809</v>
      </c>
      <c r="J124" s="33">
        <f t="shared" si="23"/>
        <v>2654.9858949007721</v>
      </c>
      <c r="K124" s="33">
        <f t="shared" si="24"/>
        <v>-0.15580867492085526</v>
      </c>
      <c r="L124" s="33">
        <f t="shared" si="25"/>
        <v>-1.1184258303168833</v>
      </c>
      <c r="M124" s="33">
        <f t="shared" ca="1" si="17"/>
        <v>-2.1477967056964031E-2</v>
      </c>
      <c r="N124" s="33">
        <f t="shared" ca="1" si="26"/>
        <v>5.1914284430662886E-8</v>
      </c>
      <c r="O124" s="92">
        <f t="shared" ca="1" si="27"/>
        <v>1634513769.4055829</v>
      </c>
      <c r="P124" s="33">
        <f t="shared" ca="1" si="28"/>
        <v>1138191398.7439039</v>
      </c>
      <c r="Q124" s="33">
        <f t="shared" ca="1" si="29"/>
        <v>17670655.41975246</v>
      </c>
      <c r="R124" s="20">
        <f t="shared" ca="1" si="18"/>
        <v>-2.278470636867258E-4</v>
      </c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</row>
    <row r="125" spans="1:35" x14ac:dyDescent="0.2">
      <c r="A125" s="89">
        <v>71782</v>
      </c>
      <c r="B125" s="89">
        <v>-2.1705814120650757E-2</v>
      </c>
      <c r="C125" s="89">
        <v>1</v>
      </c>
      <c r="D125" s="91">
        <f t="shared" si="19"/>
        <v>7.1782000000000004</v>
      </c>
      <c r="E125" s="91">
        <f t="shared" si="19"/>
        <v>-2.1705814120650757E-2</v>
      </c>
      <c r="F125" s="33">
        <f t="shared" si="20"/>
        <v>7.1782000000000004</v>
      </c>
      <c r="G125" s="33">
        <f t="shared" si="20"/>
        <v>-2.1705814120650757E-2</v>
      </c>
      <c r="H125" s="33">
        <f t="shared" si="21"/>
        <v>51.526555240000008</v>
      </c>
      <c r="I125" s="33">
        <f t="shared" si="22"/>
        <v>369.86791882376809</v>
      </c>
      <c r="J125" s="33">
        <f t="shared" si="23"/>
        <v>2654.9858949007721</v>
      </c>
      <c r="K125" s="33">
        <f t="shared" si="24"/>
        <v>-0.15580867492085526</v>
      </c>
      <c r="L125" s="33">
        <f t="shared" si="25"/>
        <v>-1.1184258303168833</v>
      </c>
      <c r="M125" s="33">
        <f t="shared" ca="1" si="17"/>
        <v>-2.1477967056964031E-2</v>
      </c>
      <c r="N125" s="33">
        <f t="shared" ca="1" si="26"/>
        <v>5.1914284430662886E-8</v>
      </c>
      <c r="O125" s="92">
        <f t="shared" ca="1" si="27"/>
        <v>1634513769.4055829</v>
      </c>
      <c r="P125" s="33">
        <f t="shared" ca="1" si="28"/>
        <v>1138191398.7439039</v>
      </c>
      <c r="Q125" s="33">
        <f t="shared" ca="1" si="29"/>
        <v>17670655.41975246</v>
      </c>
      <c r="R125" s="20">
        <f t="shared" ca="1" si="18"/>
        <v>-2.278470636867258E-4</v>
      </c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</row>
    <row r="126" spans="1:35" x14ac:dyDescent="0.2">
      <c r="A126" s="89">
        <v>72559.5</v>
      </c>
      <c r="B126" s="89">
        <v>-2.6257284793246072E-2</v>
      </c>
      <c r="C126" s="89">
        <v>0.1</v>
      </c>
      <c r="D126" s="91">
        <f t="shared" si="19"/>
        <v>7.2559500000000003</v>
      </c>
      <c r="E126" s="91">
        <f t="shared" si="19"/>
        <v>-2.6257284793246072E-2</v>
      </c>
      <c r="F126" s="33">
        <f t="shared" si="20"/>
        <v>0.7255950000000001</v>
      </c>
      <c r="G126" s="33">
        <f t="shared" si="20"/>
        <v>-2.6257284793246073E-3</v>
      </c>
      <c r="H126" s="33">
        <f t="shared" si="21"/>
        <v>5.2648810402500006</v>
      </c>
      <c r="I126" s="33">
        <f t="shared" si="22"/>
        <v>38.201713584001993</v>
      </c>
      <c r="J126" s="33">
        <f t="shared" si="23"/>
        <v>277.18972367983929</v>
      </c>
      <c r="K126" s="33">
        <f t="shared" si="24"/>
        <v>-1.9052154559555386E-2</v>
      </c>
      <c r="L126" s="33">
        <f t="shared" si="25"/>
        <v>-0.13824148087640592</v>
      </c>
      <c r="M126" s="33">
        <f t="shared" ca="1" si="17"/>
        <v>-2.4623276952513928E-2</v>
      </c>
      <c r="N126" s="33">
        <f t="shared" ca="1" si="26"/>
        <v>2.6699816235741217E-7</v>
      </c>
      <c r="O126" s="92">
        <f t="shared" ca="1" si="27"/>
        <v>28274052.42613253</v>
      </c>
      <c r="P126" s="33">
        <f t="shared" ca="1" si="28"/>
        <v>18564382.864035118</v>
      </c>
      <c r="Q126" s="33">
        <f t="shared" ca="1" si="29"/>
        <v>280838.82845682144</v>
      </c>
      <c r="R126" s="20">
        <f t="shared" ca="1" si="18"/>
        <v>-1.6340078407321434E-3</v>
      </c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</row>
    <row r="127" spans="1:35" x14ac:dyDescent="0.2">
      <c r="A127" s="89">
        <v>72749</v>
      </c>
      <c r="B127" s="89">
        <v>-2.6944234887196217E-2</v>
      </c>
      <c r="C127" s="89">
        <v>1</v>
      </c>
      <c r="D127" s="91">
        <f t="shared" si="19"/>
        <v>7.2748999999999997</v>
      </c>
      <c r="E127" s="91">
        <f t="shared" si="19"/>
        <v>-2.6944234887196217E-2</v>
      </c>
      <c r="F127" s="33">
        <f t="shared" si="20"/>
        <v>7.2748999999999997</v>
      </c>
      <c r="G127" s="33">
        <f t="shared" si="20"/>
        <v>-2.6944234887196217E-2</v>
      </c>
      <c r="H127" s="33">
        <f t="shared" si="21"/>
        <v>52.924170009999997</v>
      </c>
      <c r="I127" s="33">
        <f t="shared" si="22"/>
        <v>385.01804440574898</v>
      </c>
      <c r="J127" s="33">
        <f t="shared" si="23"/>
        <v>2800.9677712473831</v>
      </c>
      <c r="K127" s="33">
        <f t="shared" si="24"/>
        <v>-0.19601661438086376</v>
      </c>
      <c r="L127" s="33">
        <f t="shared" si="25"/>
        <v>-1.4260012679593457</v>
      </c>
      <c r="M127" s="33">
        <f t="shared" ca="1" si="17"/>
        <v>-2.5406154223717226E-2</v>
      </c>
      <c r="N127" s="33">
        <f t="shared" ca="1" si="26"/>
        <v>2.3656921273679735E-6</v>
      </c>
      <c r="O127" s="92">
        <f t="shared" ca="1" si="27"/>
        <v>3180530378.3569736</v>
      </c>
      <c r="P127" s="33">
        <f t="shared" ca="1" si="28"/>
        <v>2063054945.0377004</v>
      </c>
      <c r="Q127" s="33">
        <f t="shared" ca="1" si="29"/>
        <v>31048831.083649058</v>
      </c>
      <c r="R127" s="20">
        <f t="shared" ca="1" si="18"/>
        <v>-1.5380806634789912E-3</v>
      </c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</row>
    <row r="128" spans="1:35" x14ac:dyDescent="0.2">
      <c r="A128" s="89"/>
      <c r="B128" s="89"/>
      <c r="C128" s="89"/>
      <c r="D128" s="91">
        <f t="shared" si="19"/>
        <v>0</v>
      </c>
      <c r="E128" s="91">
        <f t="shared" si="19"/>
        <v>0</v>
      </c>
      <c r="F128" s="33">
        <f t="shared" si="20"/>
        <v>0</v>
      </c>
      <c r="G128" s="33">
        <f t="shared" si="20"/>
        <v>0</v>
      </c>
      <c r="H128" s="33">
        <f t="shared" si="21"/>
        <v>0</v>
      </c>
      <c r="I128" s="33">
        <f t="shared" si="22"/>
        <v>0</v>
      </c>
      <c r="J128" s="33">
        <f t="shared" si="23"/>
        <v>0</v>
      </c>
      <c r="K128" s="33">
        <f t="shared" si="24"/>
        <v>0</v>
      </c>
      <c r="L128" s="33">
        <f t="shared" si="25"/>
        <v>0</v>
      </c>
      <c r="M128" s="33">
        <f t="shared" ca="1" si="17"/>
        <v>-0.1935706597530599</v>
      </c>
      <c r="N128" s="33">
        <f t="shared" ca="1" si="26"/>
        <v>0</v>
      </c>
      <c r="O128" s="92">
        <f t="shared" ca="1" si="27"/>
        <v>0</v>
      </c>
      <c r="P128" s="33">
        <f t="shared" ca="1" si="28"/>
        <v>0</v>
      </c>
      <c r="Q128" s="33">
        <f t="shared" ca="1" si="29"/>
        <v>0</v>
      </c>
      <c r="R128" s="20">
        <f t="shared" ca="1" si="18"/>
        <v>0.1935706597530599</v>
      </c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</row>
    <row r="129" spans="1:35" x14ac:dyDescent="0.2">
      <c r="A129" s="89"/>
      <c r="B129" s="89"/>
      <c r="C129" s="89"/>
      <c r="D129" s="91">
        <f t="shared" si="19"/>
        <v>0</v>
      </c>
      <c r="E129" s="91">
        <f t="shared" si="19"/>
        <v>0</v>
      </c>
      <c r="F129" s="33">
        <f t="shared" si="20"/>
        <v>0</v>
      </c>
      <c r="G129" s="33">
        <f t="shared" si="20"/>
        <v>0</v>
      </c>
      <c r="H129" s="33">
        <f t="shared" si="21"/>
        <v>0</v>
      </c>
      <c r="I129" s="33">
        <f t="shared" si="22"/>
        <v>0</v>
      </c>
      <c r="J129" s="33">
        <f t="shared" si="23"/>
        <v>0</v>
      </c>
      <c r="K129" s="33">
        <f t="shared" si="24"/>
        <v>0</v>
      </c>
      <c r="L129" s="33">
        <f t="shared" si="25"/>
        <v>0</v>
      </c>
      <c r="M129" s="33">
        <f t="shared" ca="1" si="17"/>
        <v>-0.1935706597530599</v>
      </c>
      <c r="N129" s="33">
        <f t="shared" ca="1" si="26"/>
        <v>0</v>
      </c>
      <c r="O129" s="92">
        <f t="shared" ca="1" si="27"/>
        <v>0</v>
      </c>
      <c r="P129" s="33">
        <f t="shared" ca="1" si="28"/>
        <v>0</v>
      </c>
      <c r="Q129" s="33">
        <f t="shared" ca="1" si="29"/>
        <v>0</v>
      </c>
      <c r="R129" s="20">
        <f t="shared" ca="1" si="18"/>
        <v>0.1935706597530599</v>
      </c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</row>
    <row r="130" spans="1:35" x14ac:dyDescent="0.2">
      <c r="A130" s="89"/>
      <c r="B130" s="89"/>
      <c r="C130" s="89"/>
      <c r="D130" s="91">
        <f t="shared" si="19"/>
        <v>0</v>
      </c>
      <c r="E130" s="91">
        <f t="shared" si="19"/>
        <v>0</v>
      </c>
      <c r="F130" s="33">
        <f t="shared" si="20"/>
        <v>0</v>
      </c>
      <c r="G130" s="33">
        <f t="shared" si="20"/>
        <v>0</v>
      </c>
      <c r="H130" s="33">
        <f t="shared" si="21"/>
        <v>0</v>
      </c>
      <c r="I130" s="33">
        <f t="shared" si="22"/>
        <v>0</v>
      </c>
      <c r="J130" s="33">
        <f t="shared" si="23"/>
        <v>0</v>
      </c>
      <c r="K130" s="33">
        <f t="shared" si="24"/>
        <v>0</v>
      </c>
      <c r="L130" s="33">
        <f t="shared" si="25"/>
        <v>0</v>
      </c>
      <c r="M130" s="33">
        <f t="shared" ca="1" si="17"/>
        <v>-0.1935706597530599</v>
      </c>
      <c r="N130" s="33">
        <f t="shared" ca="1" si="26"/>
        <v>0</v>
      </c>
      <c r="O130" s="92">
        <f t="shared" ca="1" si="27"/>
        <v>0</v>
      </c>
      <c r="P130" s="33">
        <f t="shared" ca="1" si="28"/>
        <v>0</v>
      </c>
      <c r="Q130" s="33">
        <f t="shared" ca="1" si="29"/>
        <v>0</v>
      </c>
      <c r="R130" s="20">
        <f t="shared" ca="1" si="18"/>
        <v>0.1935706597530599</v>
      </c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</row>
    <row r="131" spans="1:35" x14ac:dyDescent="0.2">
      <c r="A131" s="89"/>
      <c r="B131" s="89"/>
      <c r="C131" s="89"/>
      <c r="D131" s="91">
        <f t="shared" si="19"/>
        <v>0</v>
      </c>
      <c r="E131" s="91">
        <f t="shared" si="19"/>
        <v>0</v>
      </c>
      <c r="F131" s="33">
        <f t="shared" si="20"/>
        <v>0</v>
      </c>
      <c r="G131" s="33">
        <f t="shared" si="20"/>
        <v>0</v>
      </c>
      <c r="H131" s="33">
        <f t="shared" si="21"/>
        <v>0</v>
      </c>
      <c r="I131" s="33">
        <f t="shared" si="22"/>
        <v>0</v>
      </c>
      <c r="J131" s="33">
        <f t="shared" si="23"/>
        <v>0</v>
      </c>
      <c r="K131" s="33">
        <f t="shared" si="24"/>
        <v>0</v>
      </c>
      <c r="L131" s="33">
        <f t="shared" si="25"/>
        <v>0</v>
      </c>
      <c r="M131" s="33">
        <f t="shared" ca="1" si="17"/>
        <v>-0.1935706597530599</v>
      </c>
      <c r="N131" s="33">
        <f t="shared" ca="1" si="26"/>
        <v>0</v>
      </c>
      <c r="O131" s="92">
        <f t="shared" ca="1" si="27"/>
        <v>0</v>
      </c>
      <c r="P131" s="33">
        <f t="shared" ca="1" si="28"/>
        <v>0</v>
      </c>
      <c r="Q131" s="33">
        <f t="shared" ca="1" si="29"/>
        <v>0</v>
      </c>
      <c r="R131" s="20">
        <f t="shared" ca="1" si="18"/>
        <v>0.1935706597530599</v>
      </c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</row>
    <row r="132" spans="1:35" x14ac:dyDescent="0.2">
      <c r="A132" s="89"/>
      <c r="B132" s="89"/>
      <c r="C132" s="89"/>
      <c r="D132" s="91">
        <f t="shared" si="19"/>
        <v>0</v>
      </c>
      <c r="E132" s="91">
        <f t="shared" si="19"/>
        <v>0</v>
      </c>
      <c r="F132" s="33">
        <f t="shared" si="20"/>
        <v>0</v>
      </c>
      <c r="G132" s="33">
        <f t="shared" si="20"/>
        <v>0</v>
      </c>
      <c r="H132" s="33">
        <f t="shared" si="21"/>
        <v>0</v>
      </c>
      <c r="I132" s="33">
        <f t="shared" si="22"/>
        <v>0</v>
      </c>
      <c r="J132" s="33">
        <f t="shared" si="23"/>
        <v>0</v>
      </c>
      <c r="K132" s="33">
        <f t="shared" si="24"/>
        <v>0</v>
      </c>
      <c r="L132" s="33">
        <f t="shared" si="25"/>
        <v>0</v>
      </c>
      <c r="M132" s="33">
        <f t="shared" ca="1" si="17"/>
        <v>-0.1935706597530599</v>
      </c>
      <c r="N132" s="33">
        <f t="shared" ca="1" si="26"/>
        <v>0</v>
      </c>
      <c r="O132" s="92">
        <f t="shared" ca="1" si="27"/>
        <v>0</v>
      </c>
      <c r="P132" s="33">
        <f t="shared" ca="1" si="28"/>
        <v>0</v>
      </c>
      <c r="Q132" s="33">
        <f t="shared" ca="1" si="29"/>
        <v>0</v>
      </c>
      <c r="R132" s="20">
        <f t="shared" ca="1" si="18"/>
        <v>0.1935706597530599</v>
      </c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</row>
    <row r="133" spans="1:35" x14ac:dyDescent="0.2">
      <c r="A133" s="89"/>
      <c r="B133" s="89"/>
      <c r="C133" s="89"/>
      <c r="D133" s="91">
        <f t="shared" si="19"/>
        <v>0</v>
      </c>
      <c r="E133" s="91">
        <f t="shared" si="19"/>
        <v>0</v>
      </c>
      <c r="F133" s="33">
        <f t="shared" si="20"/>
        <v>0</v>
      </c>
      <c r="G133" s="33">
        <f t="shared" si="20"/>
        <v>0</v>
      </c>
      <c r="H133" s="33">
        <f t="shared" si="21"/>
        <v>0</v>
      </c>
      <c r="I133" s="33">
        <f t="shared" si="22"/>
        <v>0</v>
      </c>
      <c r="J133" s="33">
        <f t="shared" si="23"/>
        <v>0</v>
      </c>
      <c r="K133" s="33">
        <f t="shared" si="24"/>
        <v>0</v>
      </c>
      <c r="L133" s="33">
        <f t="shared" si="25"/>
        <v>0</v>
      </c>
      <c r="M133" s="33">
        <f t="shared" ca="1" si="17"/>
        <v>-0.1935706597530599</v>
      </c>
      <c r="N133" s="33">
        <f t="shared" ca="1" si="26"/>
        <v>0</v>
      </c>
      <c r="O133" s="92">
        <f t="shared" ca="1" si="27"/>
        <v>0</v>
      </c>
      <c r="P133" s="33">
        <f t="shared" ca="1" si="28"/>
        <v>0</v>
      </c>
      <c r="Q133" s="33">
        <f t="shared" ca="1" si="29"/>
        <v>0</v>
      </c>
      <c r="R133" s="20">
        <f t="shared" ca="1" si="18"/>
        <v>0.1935706597530599</v>
      </c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</row>
    <row r="134" spans="1:35" x14ac:dyDescent="0.2">
      <c r="A134" s="89"/>
      <c r="B134" s="89"/>
      <c r="C134" s="89"/>
      <c r="D134" s="91">
        <f t="shared" si="19"/>
        <v>0</v>
      </c>
      <c r="E134" s="91">
        <f t="shared" si="19"/>
        <v>0</v>
      </c>
      <c r="F134" s="33">
        <f t="shared" si="20"/>
        <v>0</v>
      </c>
      <c r="G134" s="33">
        <f t="shared" si="20"/>
        <v>0</v>
      </c>
      <c r="H134" s="33">
        <f t="shared" si="21"/>
        <v>0</v>
      </c>
      <c r="I134" s="33">
        <f t="shared" si="22"/>
        <v>0</v>
      </c>
      <c r="J134" s="33">
        <f t="shared" si="23"/>
        <v>0</v>
      </c>
      <c r="K134" s="33">
        <f t="shared" si="24"/>
        <v>0</v>
      </c>
      <c r="L134" s="33">
        <f t="shared" si="25"/>
        <v>0</v>
      </c>
      <c r="M134" s="33">
        <f t="shared" ca="1" si="17"/>
        <v>-0.1935706597530599</v>
      </c>
      <c r="N134" s="33">
        <f t="shared" ca="1" si="26"/>
        <v>0</v>
      </c>
      <c r="O134" s="92">
        <f t="shared" ca="1" si="27"/>
        <v>0</v>
      </c>
      <c r="P134" s="33">
        <f t="shared" ca="1" si="28"/>
        <v>0</v>
      </c>
      <c r="Q134" s="33">
        <f t="shared" ca="1" si="29"/>
        <v>0</v>
      </c>
      <c r="R134" s="20">
        <f t="shared" ca="1" si="18"/>
        <v>0.1935706597530599</v>
      </c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</row>
    <row r="135" spans="1:35" x14ac:dyDescent="0.2">
      <c r="A135" s="89"/>
      <c r="B135" s="89"/>
      <c r="C135" s="89"/>
      <c r="D135" s="91">
        <f t="shared" si="19"/>
        <v>0</v>
      </c>
      <c r="E135" s="91">
        <f t="shared" si="19"/>
        <v>0</v>
      </c>
      <c r="F135" s="33">
        <f t="shared" si="20"/>
        <v>0</v>
      </c>
      <c r="G135" s="33">
        <f t="shared" si="20"/>
        <v>0</v>
      </c>
      <c r="H135" s="33">
        <f t="shared" si="21"/>
        <v>0</v>
      </c>
      <c r="I135" s="33">
        <f t="shared" si="22"/>
        <v>0</v>
      </c>
      <c r="J135" s="33">
        <f t="shared" si="23"/>
        <v>0</v>
      </c>
      <c r="K135" s="33">
        <f t="shared" si="24"/>
        <v>0</v>
      </c>
      <c r="L135" s="33">
        <f t="shared" si="25"/>
        <v>0</v>
      </c>
      <c r="M135" s="33">
        <f t="shared" ca="1" si="17"/>
        <v>-0.1935706597530599</v>
      </c>
      <c r="N135" s="33">
        <f t="shared" ca="1" si="26"/>
        <v>0</v>
      </c>
      <c r="O135" s="92">
        <f t="shared" ca="1" si="27"/>
        <v>0</v>
      </c>
      <c r="P135" s="33">
        <f t="shared" ca="1" si="28"/>
        <v>0</v>
      </c>
      <c r="Q135" s="33">
        <f t="shared" ca="1" si="29"/>
        <v>0</v>
      </c>
      <c r="R135" s="20">
        <f t="shared" ca="1" si="18"/>
        <v>0.1935706597530599</v>
      </c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</row>
    <row r="136" spans="1:35" x14ac:dyDescent="0.2">
      <c r="A136" s="89"/>
      <c r="B136" s="89"/>
      <c r="C136" s="89"/>
      <c r="D136" s="91">
        <f t="shared" si="19"/>
        <v>0</v>
      </c>
      <c r="E136" s="91">
        <f t="shared" si="19"/>
        <v>0</v>
      </c>
      <c r="F136" s="33">
        <f t="shared" si="20"/>
        <v>0</v>
      </c>
      <c r="G136" s="33">
        <f t="shared" si="20"/>
        <v>0</v>
      </c>
      <c r="H136" s="33">
        <f t="shared" si="21"/>
        <v>0</v>
      </c>
      <c r="I136" s="33">
        <f t="shared" si="22"/>
        <v>0</v>
      </c>
      <c r="J136" s="33">
        <f t="shared" si="23"/>
        <v>0</v>
      </c>
      <c r="K136" s="33">
        <f t="shared" si="24"/>
        <v>0</v>
      </c>
      <c r="L136" s="33">
        <f t="shared" si="25"/>
        <v>0</v>
      </c>
      <c r="M136" s="33">
        <f t="shared" ca="1" si="17"/>
        <v>-0.1935706597530599</v>
      </c>
      <c r="N136" s="33">
        <f t="shared" ca="1" si="26"/>
        <v>0</v>
      </c>
      <c r="O136" s="92">
        <f t="shared" ca="1" si="27"/>
        <v>0</v>
      </c>
      <c r="P136" s="33">
        <f t="shared" ca="1" si="28"/>
        <v>0</v>
      </c>
      <c r="Q136" s="33">
        <f t="shared" ca="1" si="29"/>
        <v>0</v>
      </c>
      <c r="R136" s="20">
        <f t="shared" ca="1" si="18"/>
        <v>0.1935706597530599</v>
      </c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</row>
    <row r="137" spans="1:35" x14ac:dyDescent="0.2">
      <c r="A137" s="89"/>
      <c r="B137" s="89"/>
      <c r="C137" s="89"/>
      <c r="D137" s="91">
        <f t="shared" ref="D137:E200" si="30">A137/A$18</f>
        <v>0</v>
      </c>
      <c r="E137" s="91">
        <f t="shared" si="30"/>
        <v>0</v>
      </c>
      <c r="F137" s="33">
        <f t="shared" ref="F137:G200" si="31">$C137*D137</f>
        <v>0</v>
      </c>
      <c r="G137" s="33">
        <f t="shared" si="31"/>
        <v>0</v>
      </c>
      <c r="H137" s="33">
        <f t="shared" si="21"/>
        <v>0</v>
      </c>
      <c r="I137" s="33">
        <f t="shared" si="22"/>
        <v>0</v>
      </c>
      <c r="J137" s="33">
        <f t="shared" si="23"/>
        <v>0</v>
      </c>
      <c r="K137" s="33">
        <f t="shared" si="24"/>
        <v>0</v>
      </c>
      <c r="L137" s="33">
        <f t="shared" si="25"/>
        <v>0</v>
      </c>
      <c r="M137" s="33">
        <f t="shared" ca="1" si="17"/>
        <v>-0.1935706597530599</v>
      </c>
      <c r="N137" s="33">
        <f t="shared" ca="1" si="26"/>
        <v>0</v>
      </c>
      <c r="O137" s="92">
        <f t="shared" ca="1" si="27"/>
        <v>0</v>
      </c>
      <c r="P137" s="33">
        <f t="shared" ca="1" si="28"/>
        <v>0</v>
      </c>
      <c r="Q137" s="33">
        <f t="shared" ca="1" si="29"/>
        <v>0</v>
      </c>
      <c r="R137" s="20">
        <f t="shared" ca="1" si="18"/>
        <v>0.1935706597530599</v>
      </c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</row>
    <row r="138" spans="1:35" x14ac:dyDescent="0.2">
      <c r="A138" s="89"/>
      <c r="B138" s="89"/>
      <c r="C138" s="89"/>
      <c r="D138" s="91">
        <f t="shared" si="30"/>
        <v>0</v>
      </c>
      <c r="E138" s="91">
        <f t="shared" si="30"/>
        <v>0</v>
      </c>
      <c r="F138" s="33">
        <f t="shared" si="31"/>
        <v>0</v>
      </c>
      <c r="G138" s="33">
        <f t="shared" si="31"/>
        <v>0</v>
      </c>
      <c r="H138" s="33">
        <f t="shared" si="21"/>
        <v>0</v>
      </c>
      <c r="I138" s="33">
        <f t="shared" si="22"/>
        <v>0</v>
      </c>
      <c r="J138" s="33">
        <f t="shared" si="23"/>
        <v>0</v>
      </c>
      <c r="K138" s="33">
        <f t="shared" si="24"/>
        <v>0</v>
      </c>
      <c r="L138" s="33">
        <f t="shared" si="25"/>
        <v>0</v>
      </c>
      <c r="M138" s="33">
        <f t="shared" ca="1" si="17"/>
        <v>-0.1935706597530599</v>
      </c>
      <c r="N138" s="33">
        <f t="shared" ca="1" si="26"/>
        <v>0</v>
      </c>
      <c r="O138" s="92">
        <f t="shared" ca="1" si="27"/>
        <v>0</v>
      </c>
      <c r="P138" s="33">
        <f t="shared" ca="1" si="28"/>
        <v>0</v>
      </c>
      <c r="Q138" s="33">
        <f t="shared" ca="1" si="29"/>
        <v>0</v>
      </c>
      <c r="R138" s="20">
        <f t="shared" ca="1" si="18"/>
        <v>0.1935706597530599</v>
      </c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</row>
    <row r="139" spans="1:35" x14ac:dyDescent="0.2">
      <c r="A139" s="89"/>
      <c r="B139" s="89"/>
      <c r="C139" s="89"/>
      <c r="D139" s="91">
        <f t="shared" si="30"/>
        <v>0</v>
      </c>
      <c r="E139" s="91">
        <f t="shared" si="30"/>
        <v>0</v>
      </c>
      <c r="F139" s="33">
        <f t="shared" si="31"/>
        <v>0</v>
      </c>
      <c r="G139" s="33">
        <f t="shared" si="31"/>
        <v>0</v>
      </c>
      <c r="H139" s="33">
        <f t="shared" si="21"/>
        <v>0</v>
      </c>
      <c r="I139" s="33">
        <f t="shared" si="22"/>
        <v>0</v>
      </c>
      <c r="J139" s="33">
        <f t="shared" si="23"/>
        <v>0</v>
      </c>
      <c r="K139" s="33">
        <f t="shared" si="24"/>
        <v>0</v>
      </c>
      <c r="L139" s="33">
        <f t="shared" si="25"/>
        <v>0</v>
      </c>
      <c r="M139" s="33">
        <f t="shared" ca="1" si="17"/>
        <v>-0.1935706597530599</v>
      </c>
      <c r="N139" s="33">
        <f t="shared" ca="1" si="26"/>
        <v>0</v>
      </c>
      <c r="O139" s="92">
        <f t="shared" ca="1" si="27"/>
        <v>0</v>
      </c>
      <c r="P139" s="33">
        <f t="shared" ca="1" si="28"/>
        <v>0</v>
      </c>
      <c r="Q139" s="33">
        <f t="shared" ca="1" si="29"/>
        <v>0</v>
      </c>
      <c r="R139" s="20">
        <f t="shared" ca="1" si="18"/>
        <v>0.1935706597530599</v>
      </c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</row>
    <row r="140" spans="1:35" x14ac:dyDescent="0.2">
      <c r="A140" s="89"/>
      <c r="B140" s="89"/>
      <c r="C140" s="89"/>
      <c r="D140" s="91">
        <f t="shared" si="30"/>
        <v>0</v>
      </c>
      <c r="E140" s="91">
        <f t="shared" si="30"/>
        <v>0</v>
      </c>
      <c r="F140" s="33">
        <f t="shared" si="31"/>
        <v>0</v>
      </c>
      <c r="G140" s="33">
        <f t="shared" si="31"/>
        <v>0</v>
      </c>
      <c r="H140" s="33">
        <f t="shared" si="21"/>
        <v>0</v>
      </c>
      <c r="I140" s="33">
        <f t="shared" si="22"/>
        <v>0</v>
      </c>
      <c r="J140" s="33">
        <f t="shared" si="23"/>
        <v>0</v>
      </c>
      <c r="K140" s="33">
        <f t="shared" si="24"/>
        <v>0</v>
      </c>
      <c r="L140" s="33">
        <f t="shared" si="25"/>
        <v>0</v>
      </c>
      <c r="M140" s="33">
        <f t="shared" ca="1" si="17"/>
        <v>-0.1935706597530599</v>
      </c>
      <c r="N140" s="33">
        <f t="shared" ca="1" si="26"/>
        <v>0</v>
      </c>
      <c r="O140" s="92">
        <f t="shared" ca="1" si="27"/>
        <v>0</v>
      </c>
      <c r="P140" s="33">
        <f t="shared" ca="1" si="28"/>
        <v>0</v>
      </c>
      <c r="Q140" s="33">
        <f t="shared" ca="1" si="29"/>
        <v>0</v>
      </c>
      <c r="R140" s="20">
        <f t="shared" ca="1" si="18"/>
        <v>0.1935706597530599</v>
      </c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</row>
    <row r="141" spans="1:35" x14ac:dyDescent="0.2">
      <c r="A141" s="89"/>
      <c r="B141" s="89"/>
      <c r="C141" s="89"/>
      <c r="D141" s="91">
        <f t="shared" si="30"/>
        <v>0</v>
      </c>
      <c r="E141" s="91">
        <f t="shared" si="30"/>
        <v>0</v>
      </c>
      <c r="F141" s="33">
        <f t="shared" si="31"/>
        <v>0</v>
      </c>
      <c r="G141" s="33">
        <f t="shared" si="31"/>
        <v>0</v>
      </c>
      <c r="H141" s="33">
        <f t="shared" si="21"/>
        <v>0</v>
      </c>
      <c r="I141" s="33">
        <f t="shared" si="22"/>
        <v>0</v>
      </c>
      <c r="J141" s="33">
        <f t="shared" si="23"/>
        <v>0</v>
      </c>
      <c r="K141" s="33">
        <f t="shared" si="24"/>
        <v>0</v>
      </c>
      <c r="L141" s="33">
        <f t="shared" si="25"/>
        <v>0</v>
      </c>
      <c r="M141" s="33">
        <f t="shared" ref="M141:M204" ca="1" si="32">+E$4+E$5*D141+E$6*D141^2</f>
        <v>-0.1935706597530599</v>
      </c>
      <c r="N141" s="33">
        <f t="shared" ca="1" si="26"/>
        <v>0</v>
      </c>
      <c r="O141" s="92">
        <f t="shared" ca="1" si="27"/>
        <v>0</v>
      </c>
      <c r="P141" s="33">
        <f t="shared" ca="1" si="28"/>
        <v>0</v>
      </c>
      <c r="Q141" s="33">
        <f t="shared" ca="1" si="29"/>
        <v>0</v>
      </c>
      <c r="R141" s="20">
        <f t="shared" ref="R141:R204" ca="1" si="33">+E141-M141</f>
        <v>0.1935706597530599</v>
      </c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</row>
    <row r="142" spans="1:35" x14ac:dyDescent="0.2">
      <c r="A142" s="89"/>
      <c r="B142" s="89"/>
      <c r="C142" s="89"/>
      <c r="D142" s="91">
        <f t="shared" si="30"/>
        <v>0</v>
      </c>
      <c r="E142" s="91">
        <f t="shared" si="30"/>
        <v>0</v>
      </c>
      <c r="F142" s="33">
        <f t="shared" si="31"/>
        <v>0</v>
      </c>
      <c r="G142" s="33">
        <f t="shared" si="31"/>
        <v>0</v>
      </c>
      <c r="H142" s="33">
        <f t="shared" ref="H142:H205" si="34">C142*D142*D142</f>
        <v>0</v>
      </c>
      <c r="I142" s="33">
        <f t="shared" ref="I142:I205" si="35">C142*D142*D142*D142</f>
        <v>0</v>
      </c>
      <c r="J142" s="33">
        <f t="shared" ref="J142:J205" si="36">C142*D142*D142*D142*D142</f>
        <v>0</v>
      </c>
      <c r="K142" s="33">
        <f t="shared" ref="K142:K205" si="37">C142*E142*D142</f>
        <v>0</v>
      </c>
      <c r="L142" s="33">
        <f t="shared" ref="L142:L205" si="38">C142*E142*D142*D142</f>
        <v>0</v>
      </c>
      <c r="M142" s="33">
        <f t="shared" ca="1" si="32"/>
        <v>-0.1935706597530599</v>
      </c>
      <c r="N142" s="33">
        <f t="shared" ref="N142:N205" ca="1" si="39">C142*(M142-E142)^2</f>
        <v>0</v>
      </c>
      <c r="O142" s="92">
        <f t="shared" ref="O142:O205" ca="1" si="40">(C142*O$1-O$2*F142+O$3*H142)^2</f>
        <v>0</v>
      </c>
      <c r="P142" s="33">
        <f t="shared" ref="P142:P205" ca="1" si="41">(-C142*O$2+O$4*F142-O$5*H142)^2</f>
        <v>0</v>
      </c>
      <c r="Q142" s="33">
        <f t="shared" ref="Q142:Q205" ca="1" si="42">+(C142*O$3-F142*O$5+H142*O$6)^2</f>
        <v>0</v>
      </c>
      <c r="R142" s="20">
        <f t="shared" ca="1" si="33"/>
        <v>0.1935706597530599</v>
      </c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</row>
    <row r="143" spans="1:35" x14ac:dyDescent="0.2">
      <c r="A143" s="89"/>
      <c r="B143" s="89"/>
      <c r="C143" s="89"/>
      <c r="D143" s="91">
        <f t="shared" si="30"/>
        <v>0</v>
      </c>
      <c r="E143" s="91">
        <f t="shared" si="30"/>
        <v>0</v>
      </c>
      <c r="F143" s="33">
        <f t="shared" si="31"/>
        <v>0</v>
      </c>
      <c r="G143" s="33">
        <f t="shared" si="31"/>
        <v>0</v>
      </c>
      <c r="H143" s="33">
        <f t="shared" si="34"/>
        <v>0</v>
      </c>
      <c r="I143" s="33">
        <f t="shared" si="35"/>
        <v>0</v>
      </c>
      <c r="J143" s="33">
        <f t="shared" si="36"/>
        <v>0</v>
      </c>
      <c r="K143" s="33">
        <f t="shared" si="37"/>
        <v>0</v>
      </c>
      <c r="L143" s="33">
        <f t="shared" si="38"/>
        <v>0</v>
      </c>
      <c r="M143" s="33">
        <f t="shared" ca="1" si="32"/>
        <v>-0.1935706597530599</v>
      </c>
      <c r="N143" s="33">
        <f t="shared" ca="1" si="39"/>
        <v>0</v>
      </c>
      <c r="O143" s="92">
        <f t="shared" ca="1" si="40"/>
        <v>0</v>
      </c>
      <c r="P143" s="33">
        <f t="shared" ca="1" si="41"/>
        <v>0</v>
      </c>
      <c r="Q143" s="33">
        <f t="shared" ca="1" si="42"/>
        <v>0</v>
      </c>
      <c r="R143" s="20">
        <f t="shared" ca="1" si="33"/>
        <v>0.1935706597530599</v>
      </c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</row>
    <row r="144" spans="1:35" x14ac:dyDescent="0.2">
      <c r="A144" s="89"/>
      <c r="B144" s="89"/>
      <c r="C144" s="89"/>
      <c r="D144" s="91">
        <f t="shared" si="30"/>
        <v>0</v>
      </c>
      <c r="E144" s="91">
        <f t="shared" si="30"/>
        <v>0</v>
      </c>
      <c r="F144" s="33">
        <f t="shared" si="31"/>
        <v>0</v>
      </c>
      <c r="G144" s="33">
        <f t="shared" si="31"/>
        <v>0</v>
      </c>
      <c r="H144" s="33">
        <f t="shared" si="34"/>
        <v>0</v>
      </c>
      <c r="I144" s="33">
        <f t="shared" si="35"/>
        <v>0</v>
      </c>
      <c r="J144" s="33">
        <f t="shared" si="36"/>
        <v>0</v>
      </c>
      <c r="K144" s="33">
        <f t="shared" si="37"/>
        <v>0</v>
      </c>
      <c r="L144" s="33">
        <f t="shared" si="38"/>
        <v>0</v>
      </c>
      <c r="M144" s="33">
        <f t="shared" ca="1" si="32"/>
        <v>-0.1935706597530599</v>
      </c>
      <c r="N144" s="33">
        <f t="shared" ca="1" si="39"/>
        <v>0</v>
      </c>
      <c r="O144" s="92">
        <f t="shared" ca="1" si="40"/>
        <v>0</v>
      </c>
      <c r="P144" s="33">
        <f t="shared" ca="1" si="41"/>
        <v>0</v>
      </c>
      <c r="Q144" s="33">
        <f t="shared" ca="1" si="42"/>
        <v>0</v>
      </c>
      <c r="R144" s="20">
        <f t="shared" ca="1" si="33"/>
        <v>0.1935706597530599</v>
      </c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</row>
    <row r="145" spans="1:35" x14ac:dyDescent="0.2">
      <c r="A145" s="89"/>
      <c r="B145" s="89"/>
      <c r="C145" s="89"/>
      <c r="D145" s="91">
        <f t="shared" si="30"/>
        <v>0</v>
      </c>
      <c r="E145" s="91">
        <f t="shared" si="30"/>
        <v>0</v>
      </c>
      <c r="F145" s="33">
        <f t="shared" si="31"/>
        <v>0</v>
      </c>
      <c r="G145" s="33">
        <f t="shared" si="31"/>
        <v>0</v>
      </c>
      <c r="H145" s="33">
        <f t="shared" si="34"/>
        <v>0</v>
      </c>
      <c r="I145" s="33">
        <f t="shared" si="35"/>
        <v>0</v>
      </c>
      <c r="J145" s="33">
        <f t="shared" si="36"/>
        <v>0</v>
      </c>
      <c r="K145" s="33">
        <f t="shared" si="37"/>
        <v>0</v>
      </c>
      <c r="L145" s="33">
        <f t="shared" si="38"/>
        <v>0</v>
      </c>
      <c r="M145" s="33">
        <f t="shared" ca="1" si="32"/>
        <v>-0.1935706597530599</v>
      </c>
      <c r="N145" s="33">
        <f t="shared" ca="1" si="39"/>
        <v>0</v>
      </c>
      <c r="O145" s="92">
        <f t="shared" ca="1" si="40"/>
        <v>0</v>
      </c>
      <c r="P145" s="33">
        <f t="shared" ca="1" si="41"/>
        <v>0</v>
      </c>
      <c r="Q145" s="33">
        <f t="shared" ca="1" si="42"/>
        <v>0</v>
      </c>
      <c r="R145" s="20">
        <f t="shared" ca="1" si="33"/>
        <v>0.1935706597530599</v>
      </c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</row>
    <row r="146" spans="1:35" x14ac:dyDescent="0.2">
      <c r="A146" s="89"/>
      <c r="B146" s="89"/>
      <c r="C146" s="89"/>
      <c r="D146" s="91">
        <f t="shared" si="30"/>
        <v>0</v>
      </c>
      <c r="E146" s="91">
        <f t="shared" si="30"/>
        <v>0</v>
      </c>
      <c r="F146" s="33">
        <f t="shared" si="31"/>
        <v>0</v>
      </c>
      <c r="G146" s="33">
        <f t="shared" si="31"/>
        <v>0</v>
      </c>
      <c r="H146" s="33">
        <f t="shared" si="34"/>
        <v>0</v>
      </c>
      <c r="I146" s="33">
        <f t="shared" si="35"/>
        <v>0</v>
      </c>
      <c r="J146" s="33">
        <f t="shared" si="36"/>
        <v>0</v>
      </c>
      <c r="K146" s="33">
        <f t="shared" si="37"/>
        <v>0</v>
      </c>
      <c r="L146" s="33">
        <f t="shared" si="38"/>
        <v>0</v>
      </c>
      <c r="M146" s="33">
        <f t="shared" ca="1" si="32"/>
        <v>-0.1935706597530599</v>
      </c>
      <c r="N146" s="33">
        <f t="shared" ca="1" si="39"/>
        <v>0</v>
      </c>
      <c r="O146" s="92">
        <f t="shared" ca="1" si="40"/>
        <v>0</v>
      </c>
      <c r="P146" s="33">
        <f t="shared" ca="1" si="41"/>
        <v>0</v>
      </c>
      <c r="Q146" s="33">
        <f t="shared" ca="1" si="42"/>
        <v>0</v>
      </c>
      <c r="R146" s="20">
        <f t="shared" ca="1" si="33"/>
        <v>0.1935706597530599</v>
      </c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</row>
    <row r="147" spans="1:35" x14ac:dyDescent="0.2">
      <c r="A147" s="89"/>
      <c r="B147" s="89"/>
      <c r="C147" s="89"/>
      <c r="D147" s="91">
        <f t="shared" si="30"/>
        <v>0</v>
      </c>
      <c r="E147" s="91">
        <f t="shared" si="30"/>
        <v>0</v>
      </c>
      <c r="F147" s="33">
        <f t="shared" si="31"/>
        <v>0</v>
      </c>
      <c r="G147" s="33">
        <f t="shared" si="31"/>
        <v>0</v>
      </c>
      <c r="H147" s="33">
        <f t="shared" si="34"/>
        <v>0</v>
      </c>
      <c r="I147" s="33">
        <f t="shared" si="35"/>
        <v>0</v>
      </c>
      <c r="J147" s="33">
        <f t="shared" si="36"/>
        <v>0</v>
      </c>
      <c r="K147" s="33">
        <f t="shared" si="37"/>
        <v>0</v>
      </c>
      <c r="L147" s="33">
        <f t="shared" si="38"/>
        <v>0</v>
      </c>
      <c r="M147" s="33">
        <f t="shared" ca="1" si="32"/>
        <v>-0.1935706597530599</v>
      </c>
      <c r="N147" s="33">
        <f t="shared" ca="1" si="39"/>
        <v>0</v>
      </c>
      <c r="O147" s="92">
        <f t="shared" ca="1" si="40"/>
        <v>0</v>
      </c>
      <c r="P147" s="33">
        <f t="shared" ca="1" si="41"/>
        <v>0</v>
      </c>
      <c r="Q147" s="33">
        <f t="shared" ca="1" si="42"/>
        <v>0</v>
      </c>
      <c r="R147" s="20">
        <f t="shared" ca="1" si="33"/>
        <v>0.1935706597530599</v>
      </c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</row>
    <row r="148" spans="1:35" x14ac:dyDescent="0.2">
      <c r="A148" s="89"/>
      <c r="B148" s="89"/>
      <c r="C148" s="89"/>
      <c r="D148" s="91">
        <f t="shared" si="30"/>
        <v>0</v>
      </c>
      <c r="E148" s="91">
        <f t="shared" si="30"/>
        <v>0</v>
      </c>
      <c r="F148" s="33">
        <f t="shared" si="31"/>
        <v>0</v>
      </c>
      <c r="G148" s="33">
        <f t="shared" si="31"/>
        <v>0</v>
      </c>
      <c r="H148" s="33">
        <f t="shared" si="34"/>
        <v>0</v>
      </c>
      <c r="I148" s="33">
        <f t="shared" si="35"/>
        <v>0</v>
      </c>
      <c r="J148" s="33">
        <f t="shared" si="36"/>
        <v>0</v>
      </c>
      <c r="K148" s="33">
        <f t="shared" si="37"/>
        <v>0</v>
      </c>
      <c r="L148" s="33">
        <f t="shared" si="38"/>
        <v>0</v>
      </c>
      <c r="M148" s="33">
        <f t="shared" ca="1" si="32"/>
        <v>-0.1935706597530599</v>
      </c>
      <c r="N148" s="33">
        <f t="shared" ca="1" si="39"/>
        <v>0</v>
      </c>
      <c r="O148" s="92">
        <f t="shared" ca="1" si="40"/>
        <v>0</v>
      </c>
      <c r="P148" s="33">
        <f t="shared" ca="1" si="41"/>
        <v>0</v>
      </c>
      <c r="Q148" s="33">
        <f t="shared" ca="1" si="42"/>
        <v>0</v>
      </c>
      <c r="R148" s="20">
        <f t="shared" ca="1" si="33"/>
        <v>0.1935706597530599</v>
      </c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</row>
    <row r="149" spans="1:35" x14ac:dyDescent="0.2">
      <c r="A149" s="89"/>
      <c r="B149" s="89"/>
      <c r="C149" s="89"/>
      <c r="D149" s="91">
        <f t="shared" si="30"/>
        <v>0</v>
      </c>
      <c r="E149" s="91">
        <f t="shared" si="30"/>
        <v>0</v>
      </c>
      <c r="F149" s="33">
        <f t="shared" si="31"/>
        <v>0</v>
      </c>
      <c r="G149" s="33">
        <f t="shared" si="31"/>
        <v>0</v>
      </c>
      <c r="H149" s="33">
        <f t="shared" si="34"/>
        <v>0</v>
      </c>
      <c r="I149" s="33">
        <f t="shared" si="35"/>
        <v>0</v>
      </c>
      <c r="J149" s="33">
        <f t="shared" si="36"/>
        <v>0</v>
      </c>
      <c r="K149" s="33">
        <f t="shared" si="37"/>
        <v>0</v>
      </c>
      <c r="L149" s="33">
        <f t="shared" si="38"/>
        <v>0</v>
      </c>
      <c r="M149" s="33">
        <f t="shared" ca="1" si="32"/>
        <v>-0.1935706597530599</v>
      </c>
      <c r="N149" s="33">
        <f t="shared" ca="1" si="39"/>
        <v>0</v>
      </c>
      <c r="O149" s="92">
        <f t="shared" ca="1" si="40"/>
        <v>0</v>
      </c>
      <c r="P149" s="33">
        <f t="shared" ca="1" si="41"/>
        <v>0</v>
      </c>
      <c r="Q149" s="33">
        <f t="shared" ca="1" si="42"/>
        <v>0</v>
      </c>
      <c r="R149" s="20">
        <f t="shared" ca="1" si="33"/>
        <v>0.1935706597530599</v>
      </c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</row>
    <row r="150" spans="1:35" x14ac:dyDescent="0.2">
      <c r="A150" s="89"/>
      <c r="B150" s="89"/>
      <c r="C150" s="89"/>
      <c r="D150" s="91">
        <f t="shared" si="30"/>
        <v>0</v>
      </c>
      <c r="E150" s="91">
        <f t="shared" si="30"/>
        <v>0</v>
      </c>
      <c r="F150" s="33">
        <f t="shared" si="31"/>
        <v>0</v>
      </c>
      <c r="G150" s="33">
        <f t="shared" si="31"/>
        <v>0</v>
      </c>
      <c r="H150" s="33">
        <f t="shared" si="34"/>
        <v>0</v>
      </c>
      <c r="I150" s="33">
        <f t="shared" si="35"/>
        <v>0</v>
      </c>
      <c r="J150" s="33">
        <f t="shared" si="36"/>
        <v>0</v>
      </c>
      <c r="K150" s="33">
        <f t="shared" si="37"/>
        <v>0</v>
      </c>
      <c r="L150" s="33">
        <f t="shared" si="38"/>
        <v>0</v>
      </c>
      <c r="M150" s="33">
        <f t="shared" ca="1" si="32"/>
        <v>-0.1935706597530599</v>
      </c>
      <c r="N150" s="33">
        <f t="shared" ca="1" si="39"/>
        <v>0</v>
      </c>
      <c r="O150" s="92">
        <f t="shared" ca="1" si="40"/>
        <v>0</v>
      </c>
      <c r="P150" s="33">
        <f t="shared" ca="1" si="41"/>
        <v>0</v>
      </c>
      <c r="Q150" s="33">
        <f t="shared" ca="1" si="42"/>
        <v>0</v>
      </c>
      <c r="R150" s="20">
        <f t="shared" ca="1" si="33"/>
        <v>0.1935706597530599</v>
      </c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</row>
    <row r="151" spans="1:35" x14ac:dyDescent="0.2">
      <c r="A151" s="89"/>
      <c r="B151" s="89"/>
      <c r="C151" s="89"/>
      <c r="D151" s="91">
        <f t="shared" si="30"/>
        <v>0</v>
      </c>
      <c r="E151" s="91">
        <f t="shared" si="30"/>
        <v>0</v>
      </c>
      <c r="F151" s="33">
        <f t="shared" si="31"/>
        <v>0</v>
      </c>
      <c r="G151" s="33">
        <f t="shared" si="31"/>
        <v>0</v>
      </c>
      <c r="H151" s="33">
        <f t="shared" si="34"/>
        <v>0</v>
      </c>
      <c r="I151" s="33">
        <f t="shared" si="35"/>
        <v>0</v>
      </c>
      <c r="J151" s="33">
        <f t="shared" si="36"/>
        <v>0</v>
      </c>
      <c r="K151" s="33">
        <f t="shared" si="37"/>
        <v>0</v>
      </c>
      <c r="L151" s="33">
        <f t="shared" si="38"/>
        <v>0</v>
      </c>
      <c r="M151" s="33">
        <f t="shared" ca="1" si="32"/>
        <v>-0.1935706597530599</v>
      </c>
      <c r="N151" s="33">
        <f t="shared" ca="1" si="39"/>
        <v>0</v>
      </c>
      <c r="O151" s="92">
        <f t="shared" ca="1" si="40"/>
        <v>0</v>
      </c>
      <c r="P151" s="33">
        <f t="shared" ca="1" si="41"/>
        <v>0</v>
      </c>
      <c r="Q151" s="33">
        <f t="shared" ca="1" si="42"/>
        <v>0</v>
      </c>
      <c r="R151" s="20">
        <f t="shared" ca="1" si="33"/>
        <v>0.1935706597530599</v>
      </c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</row>
    <row r="152" spans="1:35" x14ac:dyDescent="0.2">
      <c r="A152" s="89"/>
      <c r="B152" s="89"/>
      <c r="C152" s="89"/>
      <c r="D152" s="91">
        <f t="shared" si="30"/>
        <v>0</v>
      </c>
      <c r="E152" s="91">
        <f t="shared" si="30"/>
        <v>0</v>
      </c>
      <c r="F152" s="33">
        <f t="shared" si="31"/>
        <v>0</v>
      </c>
      <c r="G152" s="33">
        <f t="shared" si="31"/>
        <v>0</v>
      </c>
      <c r="H152" s="33">
        <f t="shared" si="34"/>
        <v>0</v>
      </c>
      <c r="I152" s="33">
        <f t="shared" si="35"/>
        <v>0</v>
      </c>
      <c r="J152" s="33">
        <f t="shared" si="36"/>
        <v>0</v>
      </c>
      <c r="K152" s="33">
        <f t="shared" si="37"/>
        <v>0</v>
      </c>
      <c r="L152" s="33">
        <f t="shared" si="38"/>
        <v>0</v>
      </c>
      <c r="M152" s="33">
        <f t="shared" ca="1" si="32"/>
        <v>-0.1935706597530599</v>
      </c>
      <c r="N152" s="33">
        <f t="shared" ca="1" si="39"/>
        <v>0</v>
      </c>
      <c r="O152" s="92">
        <f t="shared" ca="1" si="40"/>
        <v>0</v>
      </c>
      <c r="P152" s="33">
        <f t="shared" ca="1" si="41"/>
        <v>0</v>
      </c>
      <c r="Q152" s="33">
        <f t="shared" ca="1" si="42"/>
        <v>0</v>
      </c>
      <c r="R152" s="20">
        <f t="shared" ca="1" si="33"/>
        <v>0.1935706597530599</v>
      </c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</row>
    <row r="153" spans="1:35" x14ac:dyDescent="0.2">
      <c r="A153" s="89"/>
      <c r="B153" s="89"/>
      <c r="C153" s="89"/>
      <c r="D153" s="91">
        <f t="shared" si="30"/>
        <v>0</v>
      </c>
      <c r="E153" s="91">
        <f t="shared" si="30"/>
        <v>0</v>
      </c>
      <c r="F153" s="33">
        <f t="shared" si="31"/>
        <v>0</v>
      </c>
      <c r="G153" s="33">
        <f t="shared" si="31"/>
        <v>0</v>
      </c>
      <c r="H153" s="33">
        <f t="shared" si="34"/>
        <v>0</v>
      </c>
      <c r="I153" s="33">
        <f t="shared" si="35"/>
        <v>0</v>
      </c>
      <c r="J153" s="33">
        <f t="shared" si="36"/>
        <v>0</v>
      </c>
      <c r="K153" s="33">
        <f t="shared" si="37"/>
        <v>0</v>
      </c>
      <c r="L153" s="33">
        <f t="shared" si="38"/>
        <v>0</v>
      </c>
      <c r="M153" s="33">
        <f t="shared" ca="1" si="32"/>
        <v>-0.1935706597530599</v>
      </c>
      <c r="N153" s="33">
        <f t="shared" ca="1" si="39"/>
        <v>0</v>
      </c>
      <c r="O153" s="92">
        <f t="shared" ca="1" si="40"/>
        <v>0</v>
      </c>
      <c r="P153" s="33">
        <f t="shared" ca="1" si="41"/>
        <v>0</v>
      </c>
      <c r="Q153" s="33">
        <f t="shared" ca="1" si="42"/>
        <v>0</v>
      </c>
      <c r="R153" s="20">
        <f t="shared" ca="1" si="33"/>
        <v>0.1935706597530599</v>
      </c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</row>
    <row r="154" spans="1:35" x14ac:dyDescent="0.2">
      <c r="A154" s="89"/>
      <c r="B154" s="89"/>
      <c r="C154" s="89"/>
      <c r="D154" s="91">
        <f t="shared" si="30"/>
        <v>0</v>
      </c>
      <c r="E154" s="91">
        <f t="shared" si="30"/>
        <v>0</v>
      </c>
      <c r="F154" s="33">
        <f t="shared" si="31"/>
        <v>0</v>
      </c>
      <c r="G154" s="33">
        <f t="shared" si="31"/>
        <v>0</v>
      </c>
      <c r="H154" s="33">
        <f t="shared" si="34"/>
        <v>0</v>
      </c>
      <c r="I154" s="33">
        <f t="shared" si="35"/>
        <v>0</v>
      </c>
      <c r="J154" s="33">
        <f t="shared" si="36"/>
        <v>0</v>
      </c>
      <c r="K154" s="33">
        <f t="shared" si="37"/>
        <v>0</v>
      </c>
      <c r="L154" s="33">
        <f t="shared" si="38"/>
        <v>0</v>
      </c>
      <c r="M154" s="33">
        <f t="shared" ca="1" si="32"/>
        <v>-0.1935706597530599</v>
      </c>
      <c r="N154" s="33">
        <f t="shared" ca="1" si="39"/>
        <v>0</v>
      </c>
      <c r="O154" s="92">
        <f t="shared" ca="1" si="40"/>
        <v>0</v>
      </c>
      <c r="P154" s="33">
        <f t="shared" ca="1" si="41"/>
        <v>0</v>
      </c>
      <c r="Q154" s="33">
        <f t="shared" ca="1" si="42"/>
        <v>0</v>
      </c>
      <c r="R154" s="20">
        <f t="shared" ca="1" si="33"/>
        <v>0.1935706597530599</v>
      </c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</row>
    <row r="155" spans="1:35" x14ac:dyDescent="0.2">
      <c r="A155" s="89"/>
      <c r="B155" s="89"/>
      <c r="C155" s="89"/>
      <c r="D155" s="91">
        <f t="shared" si="30"/>
        <v>0</v>
      </c>
      <c r="E155" s="91">
        <f t="shared" si="30"/>
        <v>0</v>
      </c>
      <c r="F155" s="33">
        <f t="shared" si="31"/>
        <v>0</v>
      </c>
      <c r="G155" s="33">
        <f t="shared" si="31"/>
        <v>0</v>
      </c>
      <c r="H155" s="33">
        <f t="shared" si="34"/>
        <v>0</v>
      </c>
      <c r="I155" s="33">
        <f t="shared" si="35"/>
        <v>0</v>
      </c>
      <c r="J155" s="33">
        <f t="shared" si="36"/>
        <v>0</v>
      </c>
      <c r="K155" s="33">
        <f t="shared" si="37"/>
        <v>0</v>
      </c>
      <c r="L155" s="33">
        <f t="shared" si="38"/>
        <v>0</v>
      </c>
      <c r="M155" s="33">
        <f t="shared" ca="1" si="32"/>
        <v>-0.1935706597530599</v>
      </c>
      <c r="N155" s="33">
        <f t="shared" ca="1" si="39"/>
        <v>0</v>
      </c>
      <c r="O155" s="92">
        <f t="shared" ca="1" si="40"/>
        <v>0</v>
      </c>
      <c r="P155" s="33">
        <f t="shared" ca="1" si="41"/>
        <v>0</v>
      </c>
      <c r="Q155" s="33">
        <f t="shared" ca="1" si="42"/>
        <v>0</v>
      </c>
      <c r="R155" s="20">
        <f t="shared" ca="1" si="33"/>
        <v>0.1935706597530599</v>
      </c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</row>
    <row r="156" spans="1:35" x14ac:dyDescent="0.2">
      <c r="A156" s="89"/>
      <c r="B156" s="89"/>
      <c r="C156" s="89"/>
      <c r="D156" s="91">
        <f t="shared" si="30"/>
        <v>0</v>
      </c>
      <c r="E156" s="91">
        <f t="shared" si="30"/>
        <v>0</v>
      </c>
      <c r="F156" s="33">
        <f t="shared" si="31"/>
        <v>0</v>
      </c>
      <c r="G156" s="33">
        <f t="shared" si="31"/>
        <v>0</v>
      </c>
      <c r="H156" s="33">
        <f t="shared" si="34"/>
        <v>0</v>
      </c>
      <c r="I156" s="33">
        <f t="shared" si="35"/>
        <v>0</v>
      </c>
      <c r="J156" s="33">
        <f t="shared" si="36"/>
        <v>0</v>
      </c>
      <c r="K156" s="33">
        <f t="shared" si="37"/>
        <v>0</v>
      </c>
      <c r="L156" s="33">
        <f t="shared" si="38"/>
        <v>0</v>
      </c>
      <c r="M156" s="33">
        <f t="shared" ca="1" si="32"/>
        <v>-0.1935706597530599</v>
      </c>
      <c r="N156" s="33">
        <f t="shared" ca="1" si="39"/>
        <v>0</v>
      </c>
      <c r="O156" s="92">
        <f t="shared" ca="1" si="40"/>
        <v>0</v>
      </c>
      <c r="P156" s="33">
        <f t="shared" ca="1" si="41"/>
        <v>0</v>
      </c>
      <c r="Q156" s="33">
        <f t="shared" ca="1" si="42"/>
        <v>0</v>
      </c>
      <c r="R156" s="20">
        <f t="shared" ca="1" si="33"/>
        <v>0.1935706597530599</v>
      </c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</row>
    <row r="157" spans="1:35" x14ac:dyDescent="0.2">
      <c r="A157" s="89"/>
      <c r="B157" s="89"/>
      <c r="C157" s="89"/>
      <c r="D157" s="91">
        <f t="shared" si="30"/>
        <v>0</v>
      </c>
      <c r="E157" s="91">
        <f t="shared" si="30"/>
        <v>0</v>
      </c>
      <c r="F157" s="33">
        <f t="shared" si="31"/>
        <v>0</v>
      </c>
      <c r="G157" s="33">
        <f t="shared" si="31"/>
        <v>0</v>
      </c>
      <c r="H157" s="33">
        <f t="shared" si="34"/>
        <v>0</v>
      </c>
      <c r="I157" s="33">
        <f t="shared" si="35"/>
        <v>0</v>
      </c>
      <c r="J157" s="33">
        <f t="shared" si="36"/>
        <v>0</v>
      </c>
      <c r="K157" s="33">
        <f t="shared" si="37"/>
        <v>0</v>
      </c>
      <c r="L157" s="33">
        <f t="shared" si="38"/>
        <v>0</v>
      </c>
      <c r="M157" s="33">
        <f t="shared" ca="1" si="32"/>
        <v>-0.1935706597530599</v>
      </c>
      <c r="N157" s="33">
        <f t="shared" ca="1" si="39"/>
        <v>0</v>
      </c>
      <c r="O157" s="92">
        <f t="shared" ca="1" si="40"/>
        <v>0</v>
      </c>
      <c r="P157" s="33">
        <f t="shared" ca="1" si="41"/>
        <v>0</v>
      </c>
      <c r="Q157" s="33">
        <f t="shared" ca="1" si="42"/>
        <v>0</v>
      </c>
      <c r="R157" s="20">
        <f t="shared" ca="1" si="33"/>
        <v>0.1935706597530599</v>
      </c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</row>
    <row r="158" spans="1:35" x14ac:dyDescent="0.2">
      <c r="A158" s="89"/>
      <c r="B158" s="89"/>
      <c r="C158" s="89"/>
      <c r="D158" s="91">
        <f t="shared" si="30"/>
        <v>0</v>
      </c>
      <c r="E158" s="91">
        <f t="shared" si="30"/>
        <v>0</v>
      </c>
      <c r="F158" s="33">
        <f t="shared" si="31"/>
        <v>0</v>
      </c>
      <c r="G158" s="33">
        <f t="shared" si="31"/>
        <v>0</v>
      </c>
      <c r="H158" s="33">
        <f t="shared" si="34"/>
        <v>0</v>
      </c>
      <c r="I158" s="33">
        <f t="shared" si="35"/>
        <v>0</v>
      </c>
      <c r="J158" s="33">
        <f t="shared" si="36"/>
        <v>0</v>
      </c>
      <c r="K158" s="33">
        <f t="shared" si="37"/>
        <v>0</v>
      </c>
      <c r="L158" s="33">
        <f t="shared" si="38"/>
        <v>0</v>
      </c>
      <c r="M158" s="33">
        <f t="shared" ca="1" si="32"/>
        <v>-0.1935706597530599</v>
      </c>
      <c r="N158" s="33">
        <f t="shared" ca="1" si="39"/>
        <v>0</v>
      </c>
      <c r="O158" s="92">
        <f t="shared" ca="1" si="40"/>
        <v>0</v>
      </c>
      <c r="P158" s="33">
        <f t="shared" ca="1" si="41"/>
        <v>0</v>
      </c>
      <c r="Q158" s="33">
        <f t="shared" ca="1" si="42"/>
        <v>0</v>
      </c>
      <c r="R158" s="20">
        <f t="shared" ca="1" si="33"/>
        <v>0.1935706597530599</v>
      </c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</row>
    <row r="159" spans="1:35" x14ac:dyDescent="0.2">
      <c r="A159" s="89"/>
      <c r="B159" s="89"/>
      <c r="C159" s="89"/>
      <c r="D159" s="91">
        <f t="shared" si="30"/>
        <v>0</v>
      </c>
      <c r="E159" s="91">
        <f t="shared" si="30"/>
        <v>0</v>
      </c>
      <c r="F159" s="33">
        <f t="shared" si="31"/>
        <v>0</v>
      </c>
      <c r="G159" s="33">
        <f t="shared" si="31"/>
        <v>0</v>
      </c>
      <c r="H159" s="33">
        <f t="shared" si="34"/>
        <v>0</v>
      </c>
      <c r="I159" s="33">
        <f t="shared" si="35"/>
        <v>0</v>
      </c>
      <c r="J159" s="33">
        <f t="shared" si="36"/>
        <v>0</v>
      </c>
      <c r="K159" s="33">
        <f t="shared" si="37"/>
        <v>0</v>
      </c>
      <c r="L159" s="33">
        <f t="shared" si="38"/>
        <v>0</v>
      </c>
      <c r="M159" s="33">
        <f t="shared" ca="1" si="32"/>
        <v>-0.1935706597530599</v>
      </c>
      <c r="N159" s="33">
        <f t="shared" ca="1" si="39"/>
        <v>0</v>
      </c>
      <c r="O159" s="92">
        <f t="shared" ca="1" si="40"/>
        <v>0</v>
      </c>
      <c r="P159" s="33">
        <f t="shared" ca="1" si="41"/>
        <v>0</v>
      </c>
      <c r="Q159" s="33">
        <f t="shared" ca="1" si="42"/>
        <v>0</v>
      </c>
      <c r="R159" s="20">
        <f t="shared" ca="1" si="33"/>
        <v>0.1935706597530599</v>
      </c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</row>
    <row r="160" spans="1:35" x14ac:dyDescent="0.2">
      <c r="A160" s="89"/>
      <c r="B160" s="89"/>
      <c r="C160" s="89"/>
      <c r="D160" s="91">
        <f t="shared" si="30"/>
        <v>0</v>
      </c>
      <c r="E160" s="91">
        <f t="shared" si="30"/>
        <v>0</v>
      </c>
      <c r="F160" s="33">
        <f t="shared" si="31"/>
        <v>0</v>
      </c>
      <c r="G160" s="33">
        <f t="shared" si="31"/>
        <v>0</v>
      </c>
      <c r="H160" s="33">
        <f t="shared" si="34"/>
        <v>0</v>
      </c>
      <c r="I160" s="33">
        <f t="shared" si="35"/>
        <v>0</v>
      </c>
      <c r="J160" s="33">
        <f t="shared" si="36"/>
        <v>0</v>
      </c>
      <c r="K160" s="33">
        <f t="shared" si="37"/>
        <v>0</v>
      </c>
      <c r="L160" s="33">
        <f t="shared" si="38"/>
        <v>0</v>
      </c>
      <c r="M160" s="33">
        <f t="shared" ca="1" si="32"/>
        <v>-0.1935706597530599</v>
      </c>
      <c r="N160" s="33">
        <f t="shared" ca="1" si="39"/>
        <v>0</v>
      </c>
      <c r="O160" s="92">
        <f t="shared" ca="1" si="40"/>
        <v>0</v>
      </c>
      <c r="P160" s="33">
        <f t="shared" ca="1" si="41"/>
        <v>0</v>
      </c>
      <c r="Q160" s="33">
        <f t="shared" ca="1" si="42"/>
        <v>0</v>
      </c>
      <c r="R160" s="20">
        <f t="shared" ca="1" si="33"/>
        <v>0.1935706597530599</v>
      </c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</row>
    <row r="161" spans="1:35" x14ac:dyDescent="0.2">
      <c r="A161" s="89"/>
      <c r="B161" s="89"/>
      <c r="C161" s="89"/>
      <c r="D161" s="91">
        <f t="shared" si="30"/>
        <v>0</v>
      </c>
      <c r="E161" s="91">
        <f t="shared" si="30"/>
        <v>0</v>
      </c>
      <c r="F161" s="33">
        <f t="shared" si="31"/>
        <v>0</v>
      </c>
      <c r="G161" s="33">
        <f t="shared" si="31"/>
        <v>0</v>
      </c>
      <c r="H161" s="33">
        <f t="shared" si="34"/>
        <v>0</v>
      </c>
      <c r="I161" s="33">
        <f t="shared" si="35"/>
        <v>0</v>
      </c>
      <c r="J161" s="33">
        <f t="shared" si="36"/>
        <v>0</v>
      </c>
      <c r="K161" s="33">
        <f t="shared" si="37"/>
        <v>0</v>
      </c>
      <c r="L161" s="33">
        <f t="shared" si="38"/>
        <v>0</v>
      </c>
      <c r="M161" s="33">
        <f t="shared" ca="1" si="32"/>
        <v>-0.1935706597530599</v>
      </c>
      <c r="N161" s="33">
        <f t="shared" ca="1" si="39"/>
        <v>0</v>
      </c>
      <c r="O161" s="92">
        <f t="shared" ca="1" si="40"/>
        <v>0</v>
      </c>
      <c r="P161" s="33">
        <f t="shared" ca="1" si="41"/>
        <v>0</v>
      </c>
      <c r="Q161" s="33">
        <f t="shared" ca="1" si="42"/>
        <v>0</v>
      </c>
      <c r="R161" s="20">
        <f t="shared" ca="1" si="33"/>
        <v>0.1935706597530599</v>
      </c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</row>
    <row r="162" spans="1:35" x14ac:dyDescent="0.2">
      <c r="A162" s="89"/>
      <c r="B162" s="89"/>
      <c r="C162" s="89"/>
      <c r="D162" s="91">
        <f t="shared" si="30"/>
        <v>0</v>
      </c>
      <c r="E162" s="91">
        <f t="shared" si="30"/>
        <v>0</v>
      </c>
      <c r="F162" s="33">
        <f t="shared" si="31"/>
        <v>0</v>
      </c>
      <c r="G162" s="33">
        <f t="shared" si="31"/>
        <v>0</v>
      </c>
      <c r="H162" s="33">
        <f t="shared" si="34"/>
        <v>0</v>
      </c>
      <c r="I162" s="33">
        <f t="shared" si="35"/>
        <v>0</v>
      </c>
      <c r="J162" s="33">
        <f t="shared" si="36"/>
        <v>0</v>
      </c>
      <c r="K162" s="33">
        <f t="shared" si="37"/>
        <v>0</v>
      </c>
      <c r="L162" s="33">
        <f t="shared" si="38"/>
        <v>0</v>
      </c>
      <c r="M162" s="33">
        <f t="shared" ca="1" si="32"/>
        <v>-0.1935706597530599</v>
      </c>
      <c r="N162" s="33">
        <f t="shared" ca="1" si="39"/>
        <v>0</v>
      </c>
      <c r="O162" s="92">
        <f t="shared" ca="1" si="40"/>
        <v>0</v>
      </c>
      <c r="P162" s="33">
        <f t="shared" ca="1" si="41"/>
        <v>0</v>
      </c>
      <c r="Q162" s="33">
        <f t="shared" ca="1" si="42"/>
        <v>0</v>
      </c>
      <c r="R162" s="20">
        <f t="shared" ca="1" si="33"/>
        <v>0.1935706597530599</v>
      </c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</row>
    <row r="163" spans="1:35" x14ac:dyDescent="0.2">
      <c r="A163" s="89"/>
      <c r="B163" s="89"/>
      <c r="C163" s="89"/>
      <c r="D163" s="91">
        <f t="shared" si="30"/>
        <v>0</v>
      </c>
      <c r="E163" s="91">
        <f t="shared" si="30"/>
        <v>0</v>
      </c>
      <c r="F163" s="33">
        <f t="shared" si="31"/>
        <v>0</v>
      </c>
      <c r="G163" s="33">
        <f t="shared" si="31"/>
        <v>0</v>
      </c>
      <c r="H163" s="33">
        <f t="shared" si="34"/>
        <v>0</v>
      </c>
      <c r="I163" s="33">
        <f t="shared" si="35"/>
        <v>0</v>
      </c>
      <c r="J163" s="33">
        <f t="shared" si="36"/>
        <v>0</v>
      </c>
      <c r="K163" s="33">
        <f t="shared" si="37"/>
        <v>0</v>
      </c>
      <c r="L163" s="33">
        <f t="shared" si="38"/>
        <v>0</v>
      </c>
      <c r="M163" s="33">
        <f t="shared" ca="1" si="32"/>
        <v>-0.1935706597530599</v>
      </c>
      <c r="N163" s="33">
        <f t="shared" ca="1" si="39"/>
        <v>0</v>
      </c>
      <c r="O163" s="92">
        <f t="shared" ca="1" si="40"/>
        <v>0</v>
      </c>
      <c r="P163" s="33">
        <f t="shared" ca="1" si="41"/>
        <v>0</v>
      </c>
      <c r="Q163" s="33">
        <f t="shared" ca="1" si="42"/>
        <v>0</v>
      </c>
      <c r="R163" s="20">
        <f t="shared" ca="1" si="33"/>
        <v>0.1935706597530599</v>
      </c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</row>
    <row r="164" spans="1:35" x14ac:dyDescent="0.2">
      <c r="A164" s="89"/>
      <c r="B164" s="89"/>
      <c r="C164" s="89"/>
      <c r="D164" s="91">
        <f t="shared" si="30"/>
        <v>0</v>
      </c>
      <c r="E164" s="91">
        <f t="shared" si="30"/>
        <v>0</v>
      </c>
      <c r="F164" s="33">
        <f t="shared" si="31"/>
        <v>0</v>
      </c>
      <c r="G164" s="33">
        <f t="shared" si="31"/>
        <v>0</v>
      </c>
      <c r="H164" s="33">
        <f t="shared" si="34"/>
        <v>0</v>
      </c>
      <c r="I164" s="33">
        <f t="shared" si="35"/>
        <v>0</v>
      </c>
      <c r="J164" s="33">
        <f t="shared" si="36"/>
        <v>0</v>
      </c>
      <c r="K164" s="33">
        <f t="shared" si="37"/>
        <v>0</v>
      </c>
      <c r="L164" s="33">
        <f t="shared" si="38"/>
        <v>0</v>
      </c>
      <c r="M164" s="33">
        <f t="shared" ca="1" si="32"/>
        <v>-0.1935706597530599</v>
      </c>
      <c r="N164" s="33">
        <f t="shared" ca="1" si="39"/>
        <v>0</v>
      </c>
      <c r="O164" s="92">
        <f t="shared" ca="1" si="40"/>
        <v>0</v>
      </c>
      <c r="P164" s="33">
        <f t="shared" ca="1" si="41"/>
        <v>0</v>
      </c>
      <c r="Q164" s="33">
        <f t="shared" ca="1" si="42"/>
        <v>0</v>
      </c>
      <c r="R164" s="20">
        <f t="shared" ca="1" si="33"/>
        <v>0.1935706597530599</v>
      </c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</row>
    <row r="165" spans="1:35" x14ac:dyDescent="0.2">
      <c r="A165" s="89"/>
      <c r="B165" s="89"/>
      <c r="C165" s="89"/>
      <c r="D165" s="91">
        <f t="shared" si="30"/>
        <v>0</v>
      </c>
      <c r="E165" s="91">
        <f t="shared" si="30"/>
        <v>0</v>
      </c>
      <c r="F165" s="33">
        <f t="shared" si="31"/>
        <v>0</v>
      </c>
      <c r="G165" s="33">
        <f t="shared" si="31"/>
        <v>0</v>
      </c>
      <c r="H165" s="33">
        <f t="shared" si="34"/>
        <v>0</v>
      </c>
      <c r="I165" s="33">
        <f t="shared" si="35"/>
        <v>0</v>
      </c>
      <c r="J165" s="33">
        <f t="shared" si="36"/>
        <v>0</v>
      </c>
      <c r="K165" s="33">
        <f t="shared" si="37"/>
        <v>0</v>
      </c>
      <c r="L165" s="33">
        <f t="shared" si="38"/>
        <v>0</v>
      </c>
      <c r="M165" s="33">
        <f t="shared" ca="1" si="32"/>
        <v>-0.1935706597530599</v>
      </c>
      <c r="N165" s="33">
        <f t="shared" ca="1" si="39"/>
        <v>0</v>
      </c>
      <c r="O165" s="92">
        <f t="shared" ca="1" si="40"/>
        <v>0</v>
      </c>
      <c r="P165" s="33">
        <f t="shared" ca="1" si="41"/>
        <v>0</v>
      </c>
      <c r="Q165" s="33">
        <f t="shared" ca="1" si="42"/>
        <v>0</v>
      </c>
      <c r="R165" s="20">
        <f t="shared" ca="1" si="33"/>
        <v>0.1935706597530599</v>
      </c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</row>
    <row r="166" spans="1:35" x14ac:dyDescent="0.2">
      <c r="A166" s="89"/>
      <c r="B166" s="89"/>
      <c r="C166" s="89"/>
      <c r="D166" s="91">
        <f t="shared" si="30"/>
        <v>0</v>
      </c>
      <c r="E166" s="91">
        <f t="shared" si="30"/>
        <v>0</v>
      </c>
      <c r="F166" s="33">
        <f t="shared" si="31"/>
        <v>0</v>
      </c>
      <c r="G166" s="33">
        <f t="shared" si="31"/>
        <v>0</v>
      </c>
      <c r="H166" s="33">
        <f t="shared" si="34"/>
        <v>0</v>
      </c>
      <c r="I166" s="33">
        <f t="shared" si="35"/>
        <v>0</v>
      </c>
      <c r="J166" s="33">
        <f t="shared" si="36"/>
        <v>0</v>
      </c>
      <c r="K166" s="33">
        <f t="shared" si="37"/>
        <v>0</v>
      </c>
      <c r="L166" s="33">
        <f t="shared" si="38"/>
        <v>0</v>
      </c>
      <c r="M166" s="33">
        <f t="shared" ca="1" si="32"/>
        <v>-0.1935706597530599</v>
      </c>
      <c r="N166" s="33">
        <f t="shared" ca="1" si="39"/>
        <v>0</v>
      </c>
      <c r="O166" s="92">
        <f t="shared" ca="1" si="40"/>
        <v>0</v>
      </c>
      <c r="P166" s="33">
        <f t="shared" ca="1" si="41"/>
        <v>0</v>
      </c>
      <c r="Q166" s="33">
        <f t="shared" ca="1" si="42"/>
        <v>0</v>
      </c>
      <c r="R166" s="20">
        <f t="shared" ca="1" si="33"/>
        <v>0.1935706597530599</v>
      </c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</row>
    <row r="167" spans="1:35" x14ac:dyDescent="0.2">
      <c r="A167" s="89"/>
      <c r="B167" s="89"/>
      <c r="C167" s="89"/>
      <c r="D167" s="91">
        <f t="shared" si="30"/>
        <v>0</v>
      </c>
      <c r="E167" s="91">
        <f t="shared" si="30"/>
        <v>0</v>
      </c>
      <c r="F167" s="33">
        <f t="shared" si="31"/>
        <v>0</v>
      </c>
      <c r="G167" s="33">
        <f t="shared" si="31"/>
        <v>0</v>
      </c>
      <c r="H167" s="33">
        <f t="shared" si="34"/>
        <v>0</v>
      </c>
      <c r="I167" s="33">
        <f t="shared" si="35"/>
        <v>0</v>
      </c>
      <c r="J167" s="33">
        <f t="shared" si="36"/>
        <v>0</v>
      </c>
      <c r="K167" s="33">
        <f t="shared" si="37"/>
        <v>0</v>
      </c>
      <c r="L167" s="33">
        <f t="shared" si="38"/>
        <v>0</v>
      </c>
      <c r="M167" s="33">
        <f t="shared" ca="1" si="32"/>
        <v>-0.1935706597530599</v>
      </c>
      <c r="N167" s="33">
        <f t="shared" ca="1" si="39"/>
        <v>0</v>
      </c>
      <c r="O167" s="92">
        <f t="shared" ca="1" si="40"/>
        <v>0</v>
      </c>
      <c r="P167" s="33">
        <f t="shared" ca="1" si="41"/>
        <v>0</v>
      </c>
      <c r="Q167" s="33">
        <f t="shared" ca="1" si="42"/>
        <v>0</v>
      </c>
      <c r="R167" s="20">
        <f t="shared" ca="1" si="33"/>
        <v>0.1935706597530599</v>
      </c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</row>
    <row r="168" spans="1:35" x14ac:dyDescent="0.2">
      <c r="A168" s="89"/>
      <c r="B168" s="89"/>
      <c r="C168" s="89"/>
      <c r="D168" s="91">
        <f t="shared" si="30"/>
        <v>0</v>
      </c>
      <c r="E168" s="91">
        <f t="shared" si="30"/>
        <v>0</v>
      </c>
      <c r="F168" s="33">
        <f t="shared" si="31"/>
        <v>0</v>
      </c>
      <c r="G168" s="33">
        <f t="shared" si="31"/>
        <v>0</v>
      </c>
      <c r="H168" s="33">
        <f t="shared" si="34"/>
        <v>0</v>
      </c>
      <c r="I168" s="33">
        <f t="shared" si="35"/>
        <v>0</v>
      </c>
      <c r="J168" s="33">
        <f t="shared" si="36"/>
        <v>0</v>
      </c>
      <c r="K168" s="33">
        <f t="shared" si="37"/>
        <v>0</v>
      </c>
      <c r="L168" s="33">
        <f t="shared" si="38"/>
        <v>0</v>
      </c>
      <c r="M168" s="33">
        <f t="shared" ca="1" si="32"/>
        <v>-0.1935706597530599</v>
      </c>
      <c r="N168" s="33">
        <f t="shared" ca="1" si="39"/>
        <v>0</v>
      </c>
      <c r="O168" s="92">
        <f t="shared" ca="1" si="40"/>
        <v>0</v>
      </c>
      <c r="P168" s="33">
        <f t="shared" ca="1" si="41"/>
        <v>0</v>
      </c>
      <c r="Q168" s="33">
        <f t="shared" ca="1" si="42"/>
        <v>0</v>
      </c>
      <c r="R168" s="20">
        <f t="shared" ca="1" si="33"/>
        <v>0.1935706597530599</v>
      </c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</row>
    <row r="169" spans="1:35" x14ac:dyDescent="0.2">
      <c r="A169" s="89"/>
      <c r="B169" s="89"/>
      <c r="C169" s="89"/>
      <c r="D169" s="91">
        <f t="shared" si="30"/>
        <v>0</v>
      </c>
      <c r="E169" s="91">
        <f t="shared" si="30"/>
        <v>0</v>
      </c>
      <c r="F169" s="33">
        <f t="shared" si="31"/>
        <v>0</v>
      </c>
      <c r="G169" s="33">
        <f t="shared" si="31"/>
        <v>0</v>
      </c>
      <c r="H169" s="33">
        <f t="shared" si="34"/>
        <v>0</v>
      </c>
      <c r="I169" s="33">
        <f t="shared" si="35"/>
        <v>0</v>
      </c>
      <c r="J169" s="33">
        <f t="shared" si="36"/>
        <v>0</v>
      </c>
      <c r="K169" s="33">
        <f t="shared" si="37"/>
        <v>0</v>
      </c>
      <c r="L169" s="33">
        <f t="shared" si="38"/>
        <v>0</v>
      </c>
      <c r="M169" s="33">
        <f t="shared" ca="1" si="32"/>
        <v>-0.1935706597530599</v>
      </c>
      <c r="N169" s="33">
        <f t="shared" ca="1" si="39"/>
        <v>0</v>
      </c>
      <c r="O169" s="92">
        <f t="shared" ca="1" si="40"/>
        <v>0</v>
      </c>
      <c r="P169" s="33">
        <f t="shared" ca="1" si="41"/>
        <v>0</v>
      </c>
      <c r="Q169" s="33">
        <f t="shared" ca="1" si="42"/>
        <v>0</v>
      </c>
      <c r="R169" s="20">
        <f t="shared" ca="1" si="33"/>
        <v>0.1935706597530599</v>
      </c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</row>
    <row r="170" spans="1:35" x14ac:dyDescent="0.2">
      <c r="A170" s="89"/>
      <c r="B170" s="89"/>
      <c r="C170" s="89"/>
      <c r="D170" s="91">
        <f t="shared" si="30"/>
        <v>0</v>
      </c>
      <c r="E170" s="91">
        <f t="shared" si="30"/>
        <v>0</v>
      </c>
      <c r="F170" s="33">
        <f t="shared" si="31"/>
        <v>0</v>
      </c>
      <c r="G170" s="33">
        <f t="shared" si="31"/>
        <v>0</v>
      </c>
      <c r="H170" s="33">
        <f t="shared" si="34"/>
        <v>0</v>
      </c>
      <c r="I170" s="33">
        <f t="shared" si="35"/>
        <v>0</v>
      </c>
      <c r="J170" s="33">
        <f t="shared" si="36"/>
        <v>0</v>
      </c>
      <c r="K170" s="33">
        <f t="shared" si="37"/>
        <v>0</v>
      </c>
      <c r="L170" s="33">
        <f t="shared" si="38"/>
        <v>0</v>
      </c>
      <c r="M170" s="33">
        <f t="shared" ca="1" si="32"/>
        <v>-0.1935706597530599</v>
      </c>
      <c r="N170" s="33">
        <f t="shared" ca="1" si="39"/>
        <v>0</v>
      </c>
      <c r="O170" s="92">
        <f t="shared" ca="1" si="40"/>
        <v>0</v>
      </c>
      <c r="P170" s="33">
        <f t="shared" ca="1" si="41"/>
        <v>0</v>
      </c>
      <c r="Q170" s="33">
        <f t="shared" ca="1" si="42"/>
        <v>0</v>
      </c>
      <c r="R170" s="20">
        <f t="shared" ca="1" si="33"/>
        <v>0.1935706597530599</v>
      </c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</row>
    <row r="171" spans="1:35" x14ac:dyDescent="0.2">
      <c r="A171" s="89"/>
      <c r="B171" s="89"/>
      <c r="C171" s="89"/>
      <c r="D171" s="91">
        <f t="shared" si="30"/>
        <v>0</v>
      </c>
      <c r="E171" s="91">
        <f t="shared" si="30"/>
        <v>0</v>
      </c>
      <c r="F171" s="33">
        <f t="shared" si="31"/>
        <v>0</v>
      </c>
      <c r="G171" s="33">
        <f t="shared" si="31"/>
        <v>0</v>
      </c>
      <c r="H171" s="33">
        <f t="shared" si="34"/>
        <v>0</v>
      </c>
      <c r="I171" s="33">
        <f t="shared" si="35"/>
        <v>0</v>
      </c>
      <c r="J171" s="33">
        <f t="shared" si="36"/>
        <v>0</v>
      </c>
      <c r="K171" s="33">
        <f t="shared" si="37"/>
        <v>0</v>
      </c>
      <c r="L171" s="33">
        <f t="shared" si="38"/>
        <v>0</v>
      </c>
      <c r="M171" s="33">
        <f t="shared" ca="1" si="32"/>
        <v>-0.1935706597530599</v>
      </c>
      <c r="N171" s="33">
        <f t="shared" ca="1" si="39"/>
        <v>0</v>
      </c>
      <c r="O171" s="92">
        <f t="shared" ca="1" si="40"/>
        <v>0</v>
      </c>
      <c r="P171" s="33">
        <f t="shared" ca="1" si="41"/>
        <v>0</v>
      </c>
      <c r="Q171" s="33">
        <f t="shared" ca="1" si="42"/>
        <v>0</v>
      </c>
      <c r="R171" s="20">
        <f t="shared" ca="1" si="33"/>
        <v>0.1935706597530599</v>
      </c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</row>
    <row r="172" spans="1:35" x14ac:dyDescent="0.2">
      <c r="A172" s="89"/>
      <c r="B172" s="89"/>
      <c r="C172" s="89"/>
      <c r="D172" s="91">
        <f t="shared" si="30"/>
        <v>0</v>
      </c>
      <c r="E172" s="91">
        <f t="shared" si="30"/>
        <v>0</v>
      </c>
      <c r="F172" s="33">
        <f t="shared" si="31"/>
        <v>0</v>
      </c>
      <c r="G172" s="33">
        <f t="shared" si="31"/>
        <v>0</v>
      </c>
      <c r="H172" s="33">
        <f t="shared" si="34"/>
        <v>0</v>
      </c>
      <c r="I172" s="33">
        <f t="shared" si="35"/>
        <v>0</v>
      </c>
      <c r="J172" s="33">
        <f t="shared" si="36"/>
        <v>0</v>
      </c>
      <c r="K172" s="33">
        <f t="shared" si="37"/>
        <v>0</v>
      </c>
      <c r="L172" s="33">
        <f t="shared" si="38"/>
        <v>0</v>
      </c>
      <c r="M172" s="33">
        <f t="shared" ca="1" si="32"/>
        <v>-0.1935706597530599</v>
      </c>
      <c r="N172" s="33">
        <f t="shared" ca="1" si="39"/>
        <v>0</v>
      </c>
      <c r="O172" s="92">
        <f t="shared" ca="1" si="40"/>
        <v>0</v>
      </c>
      <c r="P172" s="33">
        <f t="shared" ca="1" si="41"/>
        <v>0</v>
      </c>
      <c r="Q172" s="33">
        <f t="shared" ca="1" si="42"/>
        <v>0</v>
      </c>
      <c r="R172" s="20">
        <f t="shared" ca="1" si="33"/>
        <v>0.1935706597530599</v>
      </c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</row>
    <row r="173" spans="1:35" x14ac:dyDescent="0.2">
      <c r="A173" s="89"/>
      <c r="B173" s="89"/>
      <c r="C173" s="89"/>
      <c r="D173" s="91">
        <f t="shared" si="30"/>
        <v>0</v>
      </c>
      <c r="E173" s="91">
        <f t="shared" si="30"/>
        <v>0</v>
      </c>
      <c r="F173" s="33">
        <f t="shared" si="31"/>
        <v>0</v>
      </c>
      <c r="G173" s="33">
        <f t="shared" si="31"/>
        <v>0</v>
      </c>
      <c r="H173" s="33">
        <f t="shared" si="34"/>
        <v>0</v>
      </c>
      <c r="I173" s="33">
        <f t="shared" si="35"/>
        <v>0</v>
      </c>
      <c r="J173" s="33">
        <f t="shared" si="36"/>
        <v>0</v>
      </c>
      <c r="K173" s="33">
        <f t="shared" si="37"/>
        <v>0</v>
      </c>
      <c r="L173" s="33">
        <f t="shared" si="38"/>
        <v>0</v>
      </c>
      <c r="M173" s="33">
        <f t="shared" ca="1" si="32"/>
        <v>-0.1935706597530599</v>
      </c>
      <c r="N173" s="33">
        <f t="shared" ca="1" si="39"/>
        <v>0</v>
      </c>
      <c r="O173" s="92">
        <f t="shared" ca="1" si="40"/>
        <v>0</v>
      </c>
      <c r="P173" s="33">
        <f t="shared" ca="1" si="41"/>
        <v>0</v>
      </c>
      <c r="Q173" s="33">
        <f t="shared" ca="1" si="42"/>
        <v>0</v>
      </c>
      <c r="R173" s="20">
        <f t="shared" ca="1" si="33"/>
        <v>0.1935706597530599</v>
      </c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</row>
    <row r="174" spans="1:35" x14ac:dyDescent="0.2">
      <c r="A174" s="89"/>
      <c r="B174" s="89"/>
      <c r="C174" s="89"/>
      <c r="D174" s="91">
        <f t="shared" si="30"/>
        <v>0</v>
      </c>
      <c r="E174" s="91">
        <f t="shared" si="30"/>
        <v>0</v>
      </c>
      <c r="F174" s="33">
        <f t="shared" si="31"/>
        <v>0</v>
      </c>
      <c r="G174" s="33">
        <f t="shared" si="31"/>
        <v>0</v>
      </c>
      <c r="H174" s="33">
        <f t="shared" si="34"/>
        <v>0</v>
      </c>
      <c r="I174" s="33">
        <f t="shared" si="35"/>
        <v>0</v>
      </c>
      <c r="J174" s="33">
        <f t="shared" si="36"/>
        <v>0</v>
      </c>
      <c r="K174" s="33">
        <f t="shared" si="37"/>
        <v>0</v>
      </c>
      <c r="L174" s="33">
        <f t="shared" si="38"/>
        <v>0</v>
      </c>
      <c r="M174" s="33">
        <f t="shared" ca="1" si="32"/>
        <v>-0.1935706597530599</v>
      </c>
      <c r="N174" s="33">
        <f t="shared" ca="1" si="39"/>
        <v>0</v>
      </c>
      <c r="O174" s="92">
        <f t="shared" ca="1" si="40"/>
        <v>0</v>
      </c>
      <c r="P174" s="33">
        <f t="shared" ca="1" si="41"/>
        <v>0</v>
      </c>
      <c r="Q174" s="33">
        <f t="shared" ca="1" si="42"/>
        <v>0</v>
      </c>
      <c r="R174" s="20">
        <f t="shared" ca="1" si="33"/>
        <v>0.1935706597530599</v>
      </c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</row>
    <row r="175" spans="1:35" x14ac:dyDescent="0.2">
      <c r="A175" s="89"/>
      <c r="B175" s="89"/>
      <c r="C175" s="89"/>
      <c r="D175" s="91">
        <f t="shared" si="30"/>
        <v>0</v>
      </c>
      <c r="E175" s="91">
        <f t="shared" si="30"/>
        <v>0</v>
      </c>
      <c r="F175" s="33">
        <f t="shared" si="31"/>
        <v>0</v>
      </c>
      <c r="G175" s="33">
        <f t="shared" si="31"/>
        <v>0</v>
      </c>
      <c r="H175" s="33">
        <f t="shared" si="34"/>
        <v>0</v>
      </c>
      <c r="I175" s="33">
        <f t="shared" si="35"/>
        <v>0</v>
      </c>
      <c r="J175" s="33">
        <f t="shared" si="36"/>
        <v>0</v>
      </c>
      <c r="K175" s="33">
        <f t="shared" si="37"/>
        <v>0</v>
      </c>
      <c r="L175" s="33">
        <f t="shared" si="38"/>
        <v>0</v>
      </c>
      <c r="M175" s="33">
        <f t="shared" ca="1" si="32"/>
        <v>-0.1935706597530599</v>
      </c>
      <c r="N175" s="33">
        <f t="shared" ca="1" si="39"/>
        <v>0</v>
      </c>
      <c r="O175" s="92">
        <f t="shared" ca="1" si="40"/>
        <v>0</v>
      </c>
      <c r="P175" s="33">
        <f t="shared" ca="1" si="41"/>
        <v>0</v>
      </c>
      <c r="Q175" s="33">
        <f t="shared" ca="1" si="42"/>
        <v>0</v>
      </c>
      <c r="R175" s="20">
        <f t="shared" ca="1" si="33"/>
        <v>0.1935706597530599</v>
      </c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</row>
    <row r="176" spans="1:35" x14ac:dyDescent="0.2">
      <c r="A176" s="89"/>
      <c r="B176" s="89"/>
      <c r="C176" s="89"/>
      <c r="D176" s="91">
        <f t="shared" si="30"/>
        <v>0</v>
      </c>
      <c r="E176" s="91">
        <f t="shared" si="30"/>
        <v>0</v>
      </c>
      <c r="F176" s="33">
        <f t="shared" si="31"/>
        <v>0</v>
      </c>
      <c r="G176" s="33">
        <f t="shared" si="31"/>
        <v>0</v>
      </c>
      <c r="H176" s="33">
        <f t="shared" si="34"/>
        <v>0</v>
      </c>
      <c r="I176" s="33">
        <f t="shared" si="35"/>
        <v>0</v>
      </c>
      <c r="J176" s="33">
        <f t="shared" si="36"/>
        <v>0</v>
      </c>
      <c r="K176" s="33">
        <f t="shared" si="37"/>
        <v>0</v>
      </c>
      <c r="L176" s="33">
        <f t="shared" si="38"/>
        <v>0</v>
      </c>
      <c r="M176" s="33">
        <f t="shared" ca="1" si="32"/>
        <v>-0.1935706597530599</v>
      </c>
      <c r="N176" s="33">
        <f t="shared" ca="1" si="39"/>
        <v>0</v>
      </c>
      <c r="O176" s="92">
        <f t="shared" ca="1" si="40"/>
        <v>0</v>
      </c>
      <c r="P176" s="33">
        <f t="shared" ca="1" si="41"/>
        <v>0</v>
      </c>
      <c r="Q176" s="33">
        <f t="shared" ca="1" si="42"/>
        <v>0</v>
      </c>
      <c r="R176" s="20">
        <f t="shared" ca="1" si="33"/>
        <v>0.1935706597530599</v>
      </c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</row>
    <row r="177" spans="1:35" x14ac:dyDescent="0.2">
      <c r="A177" s="89"/>
      <c r="B177" s="89"/>
      <c r="C177" s="89"/>
      <c r="D177" s="91">
        <f t="shared" si="30"/>
        <v>0</v>
      </c>
      <c r="E177" s="91">
        <f t="shared" si="30"/>
        <v>0</v>
      </c>
      <c r="F177" s="33">
        <f t="shared" si="31"/>
        <v>0</v>
      </c>
      <c r="G177" s="33">
        <f t="shared" si="31"/>
        <v>0</v>
      </c>
      <c r="H177" s="33">
        <f t="shared" si="34"/>
        <v>0</v>
      </c>
      <c r="I177" s="33">
        <f t="shared" si="35"/>
        <v>0</v>
      </c>
      <c r="J177" s="33">
        <f t="shared" si="36"/>
        <v>0</v>
      </c>
      <c r="K177" s="33">
        <f t="shared" si="37"/>
        <v>0</v>
      </c>
      <c r="L177" s="33">
        <f t="shared" si="38"/>
        <v>0</v>
      </c>
      <c r="M177" s="33">
        <f t="shared" ca="1" si="32"/>
        <v>-0.1935706597530599</v>
      </c>
      <c r="N177" s="33">
        <f t="shared" ca="1" si="39"/>
        <v>0</v>
      </c>
      <c r="O177" s="92">
        <f t="shared" ca="1" si="40"/>
        <v>0</v>
      </c>
      <c r="P177" s="33">
        <f t="shared" ca="1" si="41"/>
        <v>0</v>
      </c>
      <c r="Q177" s="33">
        <f t="shared" ca="1" si="42"/>
        <v>0</v>
      </c>
      <c r="R177" s="20">
        <f t="shared" ca="1" si="33"/>
        <v>0.1935706597530599</v>
      </c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</row>
    <row r="178" spans="1:35" x14ac:dyDescent="0.2">
      <c r="A178" s="89"/>
      <c r="B178" s="89"/>
      <c r="C178" s="89"/>
      <c r="D178" s="91">
        <f t="shared" si="30"/>
        <v>0</v>
      </c>
      <c r="E178" s="91">
        <f t="shared" si="30"/>
        <v>0</v>
      </c>
      <c r="F178" s="33">
        <f t="shared" si="31"/>
        <v>0</v>
      </c>
      <c r="G178" s="33">
        <f t="shared" si="31"/>
        <v>0</v>
      </c>
      <c r="H178" s="33">
        <f t="shared" si="34"/>
        <v>0</v>
      </c>
      <c r="I178" s="33">
        <f t="shared" si="35"/>
        <v>0</v>
      </c>
      <c r="J178" s="33">
        <f t="shared" si="36"/>
        <v>0</v>
      </c>
      <c r="K178" s="33">
        <f t="shared" si="37"/>
        <v>0</v>
      </c>
      <c r="L178" s="33">
        <f t="shared" si="38"/>
        <v>0</v>
      </c>
      <c r="M178" s="33">
        <f t="shared" ca="1" si="32"/>
        <v>-0.1935706597530599</v>
      </c>
      <c r="N178" s="33">
        <f t="shared" ca="1" si="39"/>
        <v>0</v>
      </c>
      <c r="O178" s="92">
        <f t="shared" ca="1" si="40"/>
        <v>0</v>
      </c>
      <c r="P178" s="33">
        <f t="shared" ca="1" si="41"/>
        <v>0</v>
      </c>
      <c r="Q178" s="33">
        <f t="shared" ca="1" si="42"/>
        <v>0</v>
      </c>
      <c r="R178" s="20">
        <f t="shared" ca="1" si="33"/>
        <v>0.1935706597530599</v>
      </c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</row>
    <row r="179" spans="1:35" x14ac:dyDescent="0.2">
      <c r="A179" s="89"/>
      <c r="B179" s="89"/>
      <c r="C179" s="89"/>
      <c r="D179" s="91">
        <f t="shared" si="30"/>
        <v>0</v>
      </c>
      <c r="E179" s="91">
        <f t="shared" si="30"/>
        <v>0</v>
      </c>
      <c r="F179" s="33">
        <f t="shared" si="31"/>
        <v>0</v>
      </c>
      <c r="G179" s="33">
        <f t="shared" si="31"/>
        <v>0</v>
      </c>
      <c r="H179" s="33">
        <f t="shared" si="34"/>
        <v>0</v>
      </c>
      <c r="I179" s="33">
        <f t="shared" si="35"/>
        <v>0</v>
      </c>
      <c r="J179" s="33">
        <f t="shared" si="36"/>
        <v>0</v>
      </c>
      <c r="K179" s="33">
        <f t="shared" si="37"/>
        <v>0</v>
      </c>
      <c r="L179" s="33">
        <f t="shared" si="38"/>
        <v>0</v>
      </c>
      <c r="M179" s="33">
        <f t="shared" ca="1" si="32"/>
        <v>-0.1935706597530599</v>
      </c>
      <c r="N179" s="33">
        <f t="shared" ca="1" si="39"/>
        <v>0</v>
      </c>
      <c r="O179" s="92">
        <f t="shared" ca="1" si="40"/>
        <v>0</v>
      </c>
      <c r="P179" s="33">
        <f t="shared" ca="1" si="41"/>
        <v>0</v>
      </c>
      <c r="Q179" s="33">
        <f t="shared" ca="1" si="42"/>
        <v>0</v>
      </c>
      <c r="R179" s="20">
        <f t="shared" ca="1" si="33"/>
        <v>0.1935706597530599</v>
      </c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</row>
    <row r="180" spans="1:35" x14ac:dyDescent="0.2">
      <c r="A180" s="89"/>
      <c r="B180" s="89"/>
      <c r="C180" s="89"/>
      <c r="D180" s="91">
        <f t="shared" si="30"/>
        <v>0</v>
      </c>
      <c r="E180" s="91">
        <f t="shared" si="30"/>
        <v>0</v>
      </c>
      <c r="F180" s="33">
        <f t="shared" si="31"/>
        <v>0</v>
      </c>
      <c r="G180" s="33">
        <f t="shared" si="31"/>
        <v>0</v>
      </c>
      <c r="H180" s="33">
        <f t="shared" si="34"/>
        <v>0</v>
      </c>
      <c r="I180" s="33">
        <f t="shared" si="35"/>
        <v>0</v>
      </c>
      <c r="J180" s="33">
        <f t="shared" si="36"/>
        <v>0</v>
      </c>
      <c r="K180" s="33">
        <f t="shared" si="37"/>
        <v>0</v>
      </c>
      <c r="L180" s="33">
        <f t="shared" si="38"/>
        <v>0</v>
      </c>
      <c r="M180" s="33">
        <f t="shared" ca="1" si="32"/>
        <v>-0.1935706597530599</v>
      </c>
      <c r="N180" s="33">
        <f t="shared" ca="1" si="39"/>
        <v>0</v>
      </c>
      <c r="O180" s="92">
        <f t="shared" ca="1" si="40"/>
        <v>0</v>
      </c>
      <c r="P180" s="33">
        <f t="shared" ca="1" si="41"/>
        <v>0</v>
      </c>
      <c r="Q180" s="33">
        <f t="shared" ca="1" si="42"/>
        <v>0</v>
      </c>
      <c r="R180" s="20">
        <f t="shared" ca="1" si="33"/>
        <v>0.1935706597530599</v>
      </c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</row>
    <row r="181" spans="1:35" x14ac:dyDescent="0.2">
      <c r="A181" s="89"/>
      <c r="B181" s="89"/>
      <c r="C181" s="89"/>
      <c r="D181" s="91">
        <f t="shared" si="30"/>
        <v>0</v>
      </c>
      <c r="E181" s="91">
        <f t="shared" si="30"/>
        <v>0</v>
      </c>
      <c r="F181" s="33">
        <f t="shared" si="31"/>
        <v>0</v>
      </c>
      <c r="G181" s="33">
        <f t="shared" si="31"/>
        <v>0</v>
      </c>
      <c r="H181" s="33">
        <f t="shared" si="34"/>
        <v>0</v>
      </c>
      <c r="I181" s="33">
        <f t="shared" si="35"/>
        <v>0</v>
      </c>
      <c r="J181" s="33">
        <f t="shared" si="36"/>
        <v>0</v>
      </c>
      <c r="K181" s="33">
        <f t="shared" si="37"/>
        <v>0</v>
      </c>
      <c r="L181" s="33">
        <f t="shared" si="38"/>
        <v>0</v>
      </c>
      <c r="M181" s="33">
        <f t="shared" ca="1" si="32"/>
        <v>-0.1935706597530599</v>
      </c>
      <c r="N181" s="33">
        <f t="shared" ca="1" si="39"/>
        <v>0</v>
      </c>
      <c r="O181" s="92">
        <f t="shared" ca="1" si="40"/>
        <v>0</v>
      </c>
      <c r="P181" s="33">
        <f t="shared" ca="1" si="41"/>
        <v>0</v>
      </c>
      <c r="Q181" s="33">
        <f t="shared" ca="1" si="42"/>
        <v>0</v>
      </c>
      <c r="R181" s="20">
        <f t="shared" ca="1" si="33"/>
        <v>0.1935706597530599</v>
      </c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</row>
    <row r="182" spans="1:35" x14ac:dyDescent="0.2">
      <c r="A182" s="89"/>
      <c r="B182" s="89"/>
      <c r="C182" s="89"/>
      <c r="D182" s="91">
        <f t="shared" si="30"/>
        <v>0</v>
      </c>
      <c r="E182" s="91">
        <f t="shared" si="30"/>
        <v>0</v>
      </c>
      <c r="F182" s="33">
        <f t="shared" si="31"/>
        <v>0</v>
      </c>
      <c r="G182" s="33">
        <f t="shared" si="31"/>
        <v>0</v>
      </c>
      <c r="H182" s="33">
        <f t="shared" si="34"/>
        <v>0</v>
      </c>
      <c r="I182" s="33">
        <f t="shared" si="35"/>
        <v>0</v>
      </c>
      <c r="J182" s="33">
        <f t="shared" si="36"/>
        <v>0</v>
      </c>
      <c r="K182" s="33">
        <f t="shared" si="37"/>
        <v>0</v>
      </c>
      <c r="L182" s="33">
        <f t="shared" si="38"/>
        <v>0</v>
      </c>
      <c r="M182" s="33">
        <f t="shared" ca="1" si="32"/>
        <v>-0.1935706597530599</v>
      </c>
      <c r="N182" s="33">
        <f t="shared" ca="1" si="39"/>
        <v>0</v>
      </c>
      <c r="O182" s="92">
        <f t="shared" ca="1" si="40"/>
        <v>0</v>
      </c>
      <c r="P182" s="33">
        <f t="shared" ca="1" si="41"/>
        <v>0</v>
      </c>
      <c r="Q182" s="33">
        <f t="shared" ca="1" si="42"/>
        <v>0</v>
      </c>
      <c r="R182" s="20">
        <f t="shared" ca="1" si="33"/>
        <v>0.1935706597530599</v>
      </c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</row>
    <row r="183" spans="1:35" x14ac:dyDescent="0.2">
      <c r="A183" s="89"/>
      <c r="B183" s="89"/>
      <c r="C183" s="89"/>
      <c r="D183" s="91">
        <f t="shared" si="30"/>
        <v>0</v>
      </c>
      <c r="E183" s="91">
        <f t="shared" si="30"/>
        <v>0</v>
      </c>
      <c r="F183" s="33">
        <f t="shared" si="31"/>
        <v>0</v>
      </c>
      <c r="G183" s="33">
        <f t="shared" si="31"/>
        <v>0</v>
      </c>
      <c r="H183" s="33">
        <f t="shared" si="34"/>
        <v>0</v>
      </c>
      <c r="I183" s="33">
        <f t="shared" si="35"/>
        <v>0</v>
      </c>
      <c r="J183" s="33">
        <f t="shared" si="36"/>
        <v>0</v>
      </c>
      <c r="K183" s="33">
        <f t="shared" si="37"/>
        <v>0</v>
      </c>
      <c r="L183" s="33">
        <f t="shared" si="38"/>
        <v>0</v>
      </c>
      <c r="M183" s="33">
        <f t="shared" ca="1" si="32"/>
        <v>-0.1935706597530599</v>
      </c>
      <c r="N183" s="33">
        <f t="shared" ca="1" si="39"/>
        <v>0</v>
      </c>
      <c r="O183" s="92">
        <f t="shared" ca="1" si="40"/>
        <v>0</v>
      </c>
      <c r="P183" s="33">
        <f t="shared" ca="1" si="41"/>
        <v>0</v>
      </c>
      <c r="Q183" s="33">
        <f t="shared" ca="1" si="42"/>
        <v>0</v>
      </c>
      <c r="R183" s="20">
        <f t="shared" ca="1" si="33"/>
        <v>0.1935706597530599</v>
      </c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</row>
    <row r="184" spans="1:35" x14ac:dyDescent="0.2">
      <c r="A184" s="89"/>
      <c r="B184" s="89"/>
      <c r="C184" s="89"/>
      <c r="D184" s="91">
        <f t="shared" si="30"/>
        <v>0</v>
      </c>
      <c r="E184" s="91">
        <f t="shared" si="30"/>
        <v>0</v>
      </c>
      <c r="F184" s="33">
        <f t="shared" si="31"/>
        <v>0</v>
      </c>
      <c r="G184" s="33">
        <f t="shared" si="31"/>
        <v>0</v>
      </c>
      <c r="H184" s="33">
        <f t="shared" si="34"/>
        <v>0</v>
      </c>
      <c r="I184" s="33">
        <f t="shared" si="35"/>
        <v>0</v>
      </c>
      <c r="J184" s="33">
        <f t="shared" si="36"/>
        <v>0</v>
      </c>
      <c r="K184" s="33">
        <f t="shared" si="37"/>
        <v>0</v>
      </c>
      <c r="L184" s="33">
        <f t="shared" si="38"/>
        <v>0</v>
      </c>
      <c r="M184" s="33">
        <f t="shared" ca="1" si="32"/>
        <v>-0.1935706597530599</v>
      </c>
      <c r="N184" s="33">
        <f t="shared" ca="1" si="39"/>
        <v>0</v>
      </c>
      <c r="O184" s="92">
        <f t="shared" ca="1" si="40"/>
        <v>0</v>
      </c>
      <c r="P184" s="33">
        <f t="shared" ca="1" si="41"/>
        <v>0</v>
      </c>
      <c r="Q184" s="33">
        <f t="shared" ca="1" si="42"/>
        <v>0</v>
      </c>
      <c r="R184" s="20">
        <f t="shared" ca="1" si="33"/>
        <v>0.1935706597530599</v>
      </c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</row>
    <row r="185" spans="1:35" x14ac:dyDescent="0.2">
      <c r="A185" s="89"/>
      <c r="B185" s="89"/>
      <c r="C185" s="89"/>
      <c r="D185" s="91">
        <f t="shared" si="30"/>
        <v>0</v>
      </c>
      <c r="E185" s="91">
        <f t="shared" si="30"/>
        <v>0</v>
      </c>
      <c r="F185" s="33">
        <f t="shared" si="31"/>
        <v>0</v>
      </c>
      <c r="G185" s="33">
        <f t="shared" si="31"/>
        <v>0</v>
      </c>
      <c r="H185" s="33">
        <f t="shared" si="34"/>
        <v>0</v>
      </c>
      <c r="I185" s="33">
        <f t="shared" si="35"/>
        <v>0</v>
      </c>
      <c r="J185" s="33">
        <f t="shared" si="36"/>
        <v>0</v>
      </c>
      <c r="K185" s="33">
        <f t="shared" si="37"/>
        <v>0</v>
      </c>
      <c r="L185" s="33">
        <f t="shared" si="38"/>
        <v>0</v>
      </c>
      <c r="M185" s="33">
        <f t="shared" ca="1" si="32"/>
        <v>-0.1935706597530599</v>
      </c>
      <c r="N185" s="33">
        <f t="shared" ca="1" si="39"/>
        <v>0</v>
      </c>
      <c r="O185" s="92">
        <f t="shared" ca="1" si="40"/>
        <v>0</v>
      </c>
      <c r="P185" s="33">
        <f t="shared" ca="1" si="41"/>
        <v>0</v>
      </c>
      <c r="Q185" s="33">
        <f t="shared" ca="1" si="42"/>
        <v>0</v>
      </c>
      <c r="R185" s="20">
        <f t="shared" ca="1" si="33"/>
        <v>0.1935706597530599</v>
      </c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</row>
    <row r="186" spans="1:35" x14ac:dyDescent="0.2">
      <c r="A186" s="89"/>
      <c r="B186" s="89"/>
      <c r="C186" s="89"/>
      <c r="D186" s="91">
        <f t="shared" si="30"/>
        <v>0</v>
      </c>
      <c r="E186" s="91">
        <f t="shared" si="30"/>
        <v>0</v>
      </c>
      <c r="F186" s="33">
        <f t="shared" si="31"/>
        <v>0</v>
      </c>
      <c r="G186" s="33">
        <f t="shared" si="31"/>
        <v>0</v>
      </c>
      <c r="H186" s="33">
        <f t="shared" si="34"/>
        <v>0</v>
      </c>
      <c r="I186" s="33">
        <f t="shared" si="35"/>
        <v>0</v>
      </c>
      <c r="J186" s="33">
        <f t="shared" si="36"/>
        <v>0</v>
      </c>
      <c r="K186" s="33">
        <f t="shared" si="37"/>
        <v>0</v>
      </c>
      <c r="L186" s="33">
        <f t="shared" si="38"/>
        <v>0</v>
      </c>
      <c r="M186" s="33">
        <f t="shared" ca="1" si="32"/>
        <v>-0.1935706597530599</v>
      </c>
      <c r="N186" s="33">
        <f t="shared" ca="1" si="39"/>
        <v>0</v>
      </c>
      <c r="O186" s="92">
        <f t="shared" ca="1" si="40"/>
        <v>0</v>
      </c>
      <c r="P186" s="33">
        <f t="shared" ca="1" si="41"/>
        <v>0</v>
      </c>
      <c r="Q186" s="33">
        <f t="shared" ca="1" si="42"/>
        <v>0</v>
      </c>
      <c r="R186" s="20">
        <f t="shared" ca="1" si="33"/>
        <v>0.1935706597530599</v>
      </c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</row>
    <row r="187" spans="1:35" x14ac:dyDescent="0.2">
      <c r="A187" s="89"/>
      <c r="B187" s="89"/>
      <c r="C187" s="89"/>
      <c r="D187" s="91">
        <f t="shared" si="30"/>
        <v>0</v>
      </c>
      <c r="E187" s="91">
        <f t="shared" si="30"/>
        <v>0</v>
      </c>
      <c r="F187" s="33">
        <f t="shared" si="31"/>
        <v>0</v>
      </c>
      <c r="G187" s="33">
        <f t="shared" si="31"/>
        <v>0</v>
      </c>
      <c r="H187" s="33">
        <f t="shared" si="34"/>
        <v>0</v>
      </c>
      <c r="I187" s="33">
        <f t="shared" si="35"/>
        <v>0</v>
      </c>
      <c r="J187" s="33">
        <f t="shared" si="36"/>
        <v>0</v>
      </c>
      <c r="K187" s="33">
        <f t="shared" si="37"/>
        <v>0</v>
      </c>
      <c r="L187" s="33">
        <f t="shared" si="38"/>
        <v>0</v>
      </c>
      <c r="M187" s="33">
        <f t="shared" ca="1" si="32"/>
        <v>-0.1935706597530599</v>
      </c>
      <c r="N187" s="33">
        <f t="shared" ca="1" si="39"/>
        <v>0</v>
      </c>
      <c r="O187" s="92">
        <f t="shared" ca="1" si="40"/>
        <v>0</v>
      </c>
      <c r="P187" s="33">
        <f t="shared" ca="1" si="41"/>
        <v>0</v>
      </c>
      <c r="Q187" s="33">
        <f t="shared" ca="1" si="42"/>
        <v>0</v>
      </c>
      <c r="R187" s="20">
        <f t="shared" ca="1" si="33"/>
        <v>0.1935706597530599</v>
      </c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</row>
    <row r="188" spans="1:35" x14ac:dyDescent="0.2">
      <c r="A188" s="89"/>
      <c r="B188" s="89"/>
      <c r="C188" s="89"/>
      <c r="D188" s="91">
        <f t="shared" si="30"/>
        <v>0</v>
      </c>
      <c r="E188" s="91">
        <f t="shared" si="30"/>
        <v>0</v>
      </c>
      <c r="F188" s="33">
        <f t="shared" si="31"/>
        <v>0</v>
      </c>
      <c r="G188" s="33">
        <f t="shared" si="31"/>
        <v>0</v>
      </c>
      <c r="H188" s="33">
        <f t="shared" si="34"/>
        <v>0</v>
      </c>
      <c r="I188" s="33">
        <f t="shared" si="35"/>
        <v>0</v>
      </c>
      <c r="J188" s="33">
        <f t="shared" si="36"/>
        <v>0</v>
      </c>
      <c r="K188" s="33">
        <f t="shared" si="37"/>
        <v>0</v>
      </c>
      <c r="L188" s="33">
        <f t="shared" si="38"/>
        <v>0</v>
      </c>
      <c r="M188" s="33">
        <f t="shared" ca="1" si="32"/>
        <v>-0.1935706597530599</v>
      </c>
      <c r="N188" s="33">
        <f t="shared" ca="1" si="39"/>
        <v>0</v>
      </c>
      <c r="O188" s="92">
        <f t="shared" ca="1" si="40"/>
        <v>0</v>
      </c>
      <c r="P188" s="33">
        <f t="shared" ca="1" si="41"/>
        <v>0</v>
      </c>
      <c r="Q188" s="33">
        <f t="shared" ca="1" si="42"/>
        <v>0</v>
      </c>
      <c r="R188" s="20">
        <f t="shared" ca="1" si="33"/>
        <v>0.1935706597530599</v>
      </c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</row>
    <row r="189" spans="1:35" x14ac:dyDescent="0.2">
      <c r="A189" s="89"/>
      <c r="B189" s="89"/>
      <c r="C189" s="89"/>
      <c r="D189" s="91">
        <f t="shared" si="30"/>
        <v>0</v>
      </c>
      <c r="E189" s="91">
        <f t="shared" si="30"/>
        <v>0</v>
      </c>
      <c r="F189" s="33">
        <f t="shared" si="31"/>
        <v>0</v>
      </c>
      <c r="G189" s="33">
        <f t="shared" si="31"/>
        <v>0</v>
      </c>
      <c r="H189" s="33">
        <f t="shared" si="34"/>
        <v>0</v>
      </c>
      <c r="I189" s="33">
        <f t="shared" si="35"/>
        <v>0</v>
      </c>
      <c r="J189" s="33">
        <f t="shared" si="36"/>
        <v>0</v>
      </c>
      <c r="K189" s="33">
        <f t="shared" si="37"/>
        <v>0</v>
      </c>
      <c r="L189" s="33">
        <f t="shared" si="38"/>
        <v>0</v>
      </c>
      <c r="M189" s="33">
        <f t="shared" ca="1" si="32"/>
        <v>-0.1935706597530599</v>
      </c>
      <c r="N189" s="33">
        <f t="shared" ca="1" si="39"/>
        <v>0</v>
      </c>
      <c r="O189" s="92">
        <f t="shared" ca="1" si="40"/>
        <v>0</v>
      </c>
      <c r="P189" s="33">
        <f t="shared" ca="1" si="41"/>
        <v>0</v>
      </c>
      <c r="Q189" s="33">
        <f t="shared" ca="1" si="42"/>
        <v>0</v>
      </c>
      <c r="R189" s="20">
        <f t="shared" ca="1" si="33"/>
        <v>0.1935706597530599</v>
      </c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</row>
    <row r="190" spans="1:35" x14ac:dyDescent="0.2">
      <c r="A190" s="89"/>
      <c r="B190" s="89"/>
      <c r="C190" s="89"/>
      <c r="D190" s="91">
        <f t="shared" si="30"/>
        <v>0</v>
      </c>
      <c r="E190" s="91">
        <f t="shared" si="30"/>
        <v>0</v>
      </c>
      <c r="F190" s="33">
        <f t="shared" si="31"/>
        <v>0</v>
      </c>
      <c r="G190" s="33">
        <f t="shared" si="31"/>
        <v>0</v>
      </c>
      <c r="H190" s="33">
        <f t="shared" si="34"/>
        <v>0</v>
      </c>
      <c r="I190" s="33">
        <f t="shared" si="35"/>
        <v>0</v>
      </c>
      <c r="J190" s="33">
        <f t="shared" si="36"/>
        <v>0</v>
      </c>
      <c r="K190" s="33">
        <f t="shared" si="37"/>
        <v>0</v>
      </c>
      <c r="L190" s="33">
        <f t="shared" si="38"/>
        <v>0</v>
      </c>
      <c r="M190" s="33">
        <f t="shared" ca="1" si="32"/>
        <v>-0.1935706597530599</v>
      </c>
      <c r="N190" s="33">
        <f t="shared" ca="1" si="39"/>
        <v>0</v>
      </c>
      <c r="O190" s="92">
        <f t="shared" ca="1" si="40"/>
        <v>0</v>
      </c>
      <c r="P190" s="33">
        <f t="shared" ca="1" si="41"/>
        <v>0</v>
      </c>
      <c r="Q190" s="33">
        <f t="shared" ca="1" si="42"/>
        <v>0</v>
      </c>
      <c r="R190" s="20">
        <f t="shared" ca="1" si="33"/>
        <v>0.1935706597530599</v>
      </c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</row>
    <row r="191" spans="1:35" x14ac:dyDescent="0.2">
      <c r="A191" s="89"/>
      <c r="B191" s="89"/>
      <c r="C191" s="89"/>
      <c r="D191" s="91">
        <f t="shared" si="30"/>
        <v>0</v>
      </c>
      <c r="E191" s="91">
        <f t="shared" si="30"/>
        <v>0</v>
      </c>
      <c r="F191" s="33">
        <f t="shared" si="31"/>
        <v>0</v>
      </c>
      <c r="G191" s="33">
        <f t="shared" si="31"/>
        <v>0</v>
      </c>
      <c r="H191" s="33">
        <f t="shared" si="34"/>
        <v>0</v>
      </c>
      <c r="I191" s="33">
        <f t="shared" si="35"/>
        <v>0</v>
      </c>
      <c r="J191" s="33">
        <f t="shared" si="36"/>
        <v>0</v>
      </c>
      <c r="K191" s="33">
        <f t="shared" si="37"/>
        <v>0</v>
      </c>
      <c r="L191" s="33">
        <f t="shared" si="38"/>
        <v>0</v>
      </c>
      <c r="M191" s="33">
        <f t="shared" ca="1" si="32"/>
        <v>-0.1935706597530599</v>
      </c>
      <c r="N191" s="33">
        <f t="shared" ca="1" si="39"/>
        <v>0</v>
      </c>
      <c r="O191" s="92">
        <f t="shared" ca="1" si="40"/>
        <v>0</v>
      </c>
      <c r="P191" s="33">
        <f t="shared" ca="1" si="41"/>
        <v>0</v>
      </c>
      <c r="Q191" s="33">
        <f t="shared" ca="1" si="42"/>
        <v>0</v>
      </c>
      <c r="R191" s="20">
        <f t="shared" ca="1" si="33"/>
        <v>0.1935706597530599</v>
      </c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</row>
    <row r="192" spans="1:35" x14ac:dyDescent="0.2">
      <c r="A192" s="89"/>
      <c r="B192" s="89"/>
      <c r="C192" s="89"/>
      <c r="D192" s="91">
        <f t="shared" si="30"/>
        <v>0</v>
      </c>
      <c r="E192" s="91">
        <f t="shared" si="30"/>
        <v>0</v>
      </c>
      <c r="F192" s="33">
        <f t="shared" si="31"/>
        <v>0</v>
      </c>
      <c r="G192" s="33">
        <f t="shared" si="31"/>
        <v>0</v>
      </c>
      <c r="H192" s="33">
        <f t="shared" si="34"/>
        <v>0</v>
      </c>
      <c r="I192" s="33">
        <f t="shared" si="35"/>
        <v>0</v>
      </c>
      <c r="J192" s="33">
        <f t="shared" si="36"/>
        <v>0</v>
      </c>
      <c r="K192" s="33">
        <f t="shared" si="37"/>
        <v>0</v>
      </c>
      <c r="L192" s="33">
        <f t="shared" si="38"/>
        <v>0</v>
      </c>
      <c r="M192" s="33">
        <f t="shared" ca="1" si="32"/>
        <v>-0.1935706597530599</v>
      </c>
      <c r="N192" s="33">
        <f t="shared" ca="1" si="39"/>
        <v>0</v>
      </c>
      <c r="O192" s="92">
        <f t="shared" ca="1" si="40"/>
        <v>0</v>
      </c>
      <c r="P192" s="33">
        <f t="shared" ca="1" si="41"/>
        <v>0</v>
      </c>
      <c r="Q192" s="33">
        <f t="shared" ca="1" si="42"/>
        <v>0</v>
      </c>
      <c r="R192" s="20">
        <f t="shared" ca="1" si="33"/>
        <v>0.1935706597530599</v>
      </c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</row>
    <row r="193" spans="1:35" x14ac:dyDescent="0.2">
      <c r="A193" s="89"/>
      <c r="B193" s="89"/>
      <c r="C193" s="89"/>
      <c r="D193" s="91">
        <f t="shared" si="30"/>
        <v>0</v>
      </c>
      <c r="E193" s="91">
        <f t="shared" si="30"/>
        <v>0</v>
      </c>
      <c r="F193" s="33">
        <f t="shared" si="31"/>
        <v>0</v>
      </c>
      <c r="G193" s="33">
        <f t="shared" si="31"/>
        <v>0</v>
      </c>
      <c r="H193" s="33">
        <f t="shared" si="34"/>
        <v>0</v>
      </c>
      <c r="I193" s="33">
        <f t="shared" si="35"/>
        <v>0</v>
      </c>
      <c r="J193" s="33">
        <f t="shared" si="36"/>
        <v>0</v>
      </c>
      <c r="K193" s="33">
        <f t="shared" si="37"/>
        <v>0</v>
      </c>
      <c r="L193" s="33">
        <f t="shared" si="38"/>
        <v>0</v>
      </c>
      <c r="M193" s="33">
        <f t="shared" ca="1" si="32"/>
        <v>-0.1935706597530599</v>
      </c>
      <c r="N193" s="33">
        <f t="shared" ca="1" si="39"/>
        <v>0</v>
      </c>
      <c r="O193" s="92">
        <f t="shared" ca="1" si="40"/>
        <v>0</v>
      </c>
      <c r="P193" s="33">
        <f t="shared" ca="1" si="41"/>
        <v>0</v>
      </c>
      <c r="Q193" s="33">
        <f t="shared" ca="1" si="42"/>
        <v>0</v>
      </c>
      <c r="R193" s="20">
        <f t="shared" ca="1" si="33"/>
        <v>0.1935706597530599</v>
      </c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</row>
    <row r="194" spans="1:35" x14ac:dyDescent="0.2">
      <c r="A194" s="89"/>
      <c r="B194" s="89"/>
      <c r="C194" s="89"/>
      <c r="D194" s="91">
        <f t="shared" si="30"/>
        <v>0</v>
      </c>
      <c r="E194" s="91">
        <f t="shared" si="30"/>
        <v>0</v>
      </c>
      <c r="F194" s="33">
        <f t="shared" si="31"/>
        <v>0</v>
      </c>
      <c r="G194" s="33">
        <f t="shared" si="31"/>
        <v>0</v>
      </c>
      <c r="H194" s="33">
        <f t="shared" si="34"/>
        <v>0</v>
      </c>
      <c r="I194" s="33">
        <f t="shared" si="35"/>
        <v>0</v>
      </c>
      <c r="J194" s="33">
        <f t="shared" si="36"/>
        <v>0</v>
      </c>
      <c r="K194" s="33">
        <f t="shared" si="37"/>
        <v>0</v>
      </c>
      <c r="L194" s="33">
        <f t="shared" si="38"/>
        <v>0</v>
      </c>
      <c r="M194" s="33">
        <f t="shared" ca="1" si="32"/>
        <v>-0.1935706597530599</v>
      </c>
      <c r="N194" s="33">
        <f t="shared" ca="1" si="39"/>
        <v>0</v>
      </c>
      <c r="O194" s="92">
        <f t="shared" ca="1" si="40"/>
        <v>0</v>
      </c>
      <c r="P194" s="33">
        <f t="shared" ca="1" si="41"/>
        <v>0</v>
      </c>
      <c r="Q194" s="33">
        <f t="shared" ca="1" si="42"/>
        <v>0</v>
      </c>
      <c r="R194" s="20">
        <f t="shared" ca="1" si="33"/>
        <v>0.1935706597530599</v>
      </c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</row>
    <row r="195" spans="1:35" x14ac:dyDescent="0.2">
      <c r="A195" s="89"/>
      <c r="B195" s="89"/>
      <c r="C195" s="89"/>
      <c r="D195" s="91">
        <f t="shared" si="30"/>
        <v>0</v>
      </c>
      <c r="E195" s="91">
        <f t="shared" si="30"/>
        <v>0</v>
      </c>
      <c r="F195" s="33">
        <f t="shared" si="31"/>
        <v>0</v>
      </c>
      <c r="G195" s="33">
        <f t="shared" si="31"/>
        <v>0</v>
      </c>
      <c r="H195" s="33">
        <f t="shared" si="34"/>
        <v>0</v>
      </c>
      <c r="I195" s="33">
        <f t="shared" si="35"/>
        <v>0</v>
      </c>
      <c r="J195" s="33">
        <f t="shared" si="36"/>
        <v>0</v>
      </c>
      <c r="K195" s="33">
        <f t="shared" si="37"/>
        <v>0</v>
      </c>
      <c r="L195" s="33">
        <f t="shared" si="38"/>
        <v>0</v>
      </c>
      <c r="M195" s="33">
        <f t="shared" ca="1" si="32"/>
        <v>-0.1935706597530599</v>
      </c>
      <c r="N195" s="33">
        <f t="shared" ca="1" si="39"/>
        <v>0</v>
      </c>
      <c r="O195" s="92">
        <f t="shared" ca="1" si="40"/>
        <v>0</v>
      </c>
      <c r="P195" s="33">
        <f t="shared" ca="1" si="41"/>
        <v>0</v>
      </c>
      <c r="Q195" s="33">
        <f t="shared" ca="1" si="42"/>
        <v>0</v>
      </c>
      <c r="R195" s="20">
        <f t="shared" ca="1" si="33"/>
        <v>0.1935706597530599</v>
      </c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</row>
    <row r="196" spans="1:35" x14ac:dyDescent="0.2">
      <c r="A196" s="89"/>
      <c r="B196" s="89"/>
      <c r="C196" s="89"/>
      <c r="D196" s="91">
        <f t="shared" si="30"/>
        <v>0</v>
      </c>
      <c r="E196" s="91">
        <f t="shared" si="30"/>
        <v>0</v>
      </c>
      <c r="F196" s="33">
        <f t="shared" si="31"/>
        <v>0</v>
      </c>
      <c r="G196" s="33">
        <f t="shared" si="31"/>
        <v>0</v>
      </c>
      <c r="H196" s="33">
        <f t="shared" si="34"/>
        <v>0</v>
      </c>
      <c r="I196" s="33">
        <f t="shared" si="35"/>
        <v>0</v>
      </c>
      <c r="J196" s="33">
        <f t="shared" si="36"/>
        <v>0</v>
      </c>
      <c r="K196" s="33">
        <f t="shared" si="37"/>
        <v>0</v>
      </c>
      <c r="L196" s="33">
        <f t="shared" si="38"/>
        <v>0</v>
      </c>
      <c r="M196" s="33">
        <f t="shared" ca="1" si="32"/>
        <v>-0.1935706597530599</v>
      </c>
      <c r="N196" s="33">
        <f t="shared" ca="1" si="39"/>
        <v>0</v>
      </c>
      <c r="O196" s="92">
        <f t="shared" ca="1" si="40"/>
        <v>0</v>
      </c>
      <c r="P196" s="33">
        <f t="shared" ca="1" si="41"/>
        <v>0</v>
      </c>
      <c r="Q196" s="33">
        <f t="shared" ca="1" si="42"/>
        <v>0</v>
      </c>
      <c r="R196" s="20">
        <f t="shared" ca="1" si="33"/>
        <v>0.1935706597530599</v>
      </c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</row>
    <row r="197" spans="1:35" x14ac:dyDescent="0.2">
      <c r="A197" s="89"/>
      <c r="B197" s="89"/>
      <c r="C197" s="89"/>
      <c r="D197" s="91">
        <f t="shared" si="30"/>
        <v>0</v>
      </c>
      <c r="E197" s="91">
        <f t="shared" si="30"/>
        <v>0</v>
      </c>
      <c r="F197" s="33">
        <f t="shared" si="31"/>
        <v>0</v>
      </c>
      <c r="G197" s="33">
        <f t="shared" si="31"/>
        <v>0</v>
      </c>
      <c r="H197" s="33">
        <f t="shared" si="34"/>
        <v>0</v>
      </c>
      <c r="I197" s="33">
        <f t="shared" si="35"/>
        <v>0</v>
      </c>
      <c r="J197" s="33">
        <f t="shared" si="36"/>
        <v>0</v>
      </c>
      <c r="K197" s="33">
        <f t="shared" si="37"/>
        <v>0</v>
      </c>
      <c r="L197" s="33">
        <f t="shared" si="38"/>
        <v>0</v>
      </c>
      <c r="M197" s="33">
        <f t="shared" ca="1" si="32"/>
        <v>-0.1935706597530599</v>
      </c>
      <c r="N197" s="33">
        <f t="shared" ca="1" si="39"/>
        <v>0</v>
      </c>
      <c r="O197" s="92">
        <f t="shared" ca="1" si="40"/>
        <v>0</v>
      </c>
      <c r="P197" s="33">
        <f t="shared" ca="1" si="41"/>
        <v>0</v>
      </c>
      <c r="Q197" s="33">
        <f t="shared" ca="1" si="42"/>
        <v>0</v>
      </c>
      <c r="R197" s="20">
        <f t="shared" ca="1" si="33"/>
        <v>0.1935706597530599</v>
      </c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</row>
    <row r="198" spans="1:35" x14ac:dyDescent="0.2">
      <c r="A198" s="89"/>
      <c r="B198" s="89"/>
      <c r="C198" s="89"/>
      <c r="D198" s="91">
        <f t="shared" si="30"/>
        <v>0</v>
      </c>
      <c r="E198" s="91">
        <f t="shared" si="30"/>
        <v>0</v>
      </c>
      <c r="F198" s="33">
        <f t="shared" si="31"/>
        <v>0</v>
      </c>
      <c r="G198" s="33">
        <f t="shared" si="31"/>
        <v>0</v>
      </c>
      <c r="H198" s="33">
        <f t="shared" si="34"/>
        <v>0</v>
      </c>
      <c r="I198" s="33">
        <f t="shared" si="35"/>
        <v>0</v>
      </c>
      <c r="J198" s="33">
        <f t="shared" si="36"/>
        <v>0</v>
      </c>
      <c r="K198" s="33">
        <f t="shared" si="37"/>
        <v>0</v>
      </c>
      <c r="L198" s="33">
        <f t="shared" si="38"/>
        <v>0</v>
      </c>
      <c r="M198" s="33">
        <f t="shared" ca="1" si="32"/>
        <v>-0.1935706597530599</v>
      </c>
      <c r="N198" s="33">
        <f t="shared" ca="1" si="39"/>
        <v>0</v>
      </c>
      <c r="O198" s="92">
        <f t="shared" ca="1" si="40"/>
        <v>0</v>
      </c>
      <c r="P198" s="33">
        <f t="shared" ca="1" si="41"/>
        <v>0</v>
      </c>
      <c r="Q198" s="33">
        <f t="shared" ca="1" si="42"/>
        <v>0</v>
      </c>
      <c r="R198" s="20">
        <f t="shared" ca="1" si="33"/>
        <v>0.1935706597530599</v>
      </c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</row>
    <row r="199" spans="1:35" x14ac:dyDescent="0.2">
      <c r="A199" s="89"/>
      <c r="B199" s="89"/>
      <c r="C199" s="89"/>
      <c r="D199" s="91">
        <f t="shared" si="30"/>
        <v>0</v>
      </c>
      <c r="E199" s="91">
        <f t="shared" si="30"/>
        <v>0</v>
      </c>
      <c r="F199" s="33">
        <f t="shared" si="31"/>
        <v>0</v>
      </c>
      <c r="G199" s="33">
        <f t="shared" si="31"/>
        <v>0</v>
      </c>
      <c r="H199" s="33">
        <f t="shared" si="34"/>
        <v>0</v>
      </c>
      <c r="I199" s="33">
        <f t="shared" si="35"/>
        <v>0</v>
      </c>
      <c r="J199" s="33">
        <f t="shared" si="36"/>
        <v>0</v>
      </c>
      <c r="K199" s="33">
        <f t="shared" si="37"/>
        <v>0</v>
      </c>
      <c r="L199" s="33">
        <f t="shared" si="38"/>
        <v>0</v>
      </c>
      <c r="M199" s="33">
        <f t="shared" ca="1" si="32"/>
        <v>-0.1935706597530599</v>
      </c>
      <c r="N199" s="33">
        <f t="shared" ca="1" si="39"/>
        <v>0</v>
      </c>
      <c r="O199" s="92">
        <f t="shared" ca="1" si="40"/>
        <v>0</v>
      </c>
      <c r="P199" s="33">
        <f t="shared" ca="1" si="41"/>
        <v>0</v>
      </c>
      <c r="Q199" s="33">
        <f t="shared" ca="1" si="42"/>
        <v>0</v>
      </c>
      <c r="R199" s="20">
        <f t="shared" ca="1" si="33"/>
        <v>0.1935706597530599</v>
      </c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</row>
    <row r="200" spans="1:35" x14ac:dyDescent="0.2">
      <c r="A200" s="89"/>
      <c r="B200" s="89"/>
      <c r="C200" s="89"/>
      <c r="D200" s="91">
        <f t="shared" si="30"/>
        <v>0</v>
      </c>
      <c r="E200" s="91">
        <f t="shared" si="30"/>
        <v>0</v>
      </c>
      <c r="F200" s="33">
        <f t="shared" si="31"/>
        <v>0</v>
      </c>
      <c r="G200" s="33">
        <f t="shared" si="31"/>
        <v>0</v>
      </c>
      <c r="H200" s="33">
        <f t="shared" si="34"/>
        <v>0</v>
      </c>
      <c r="I200" s="33">
        <f t="shared" si="35"/>
        <v>0</v>
      </c>
      <c r="J200" s="33">
        <f t="shared" si="36"/>
        <v>0</v>
      </c>
      <c r="K200" s="33">
        <f t="shared" si="37"/>
        <v>0</v>
      </c>
      <c r="L200" s="33">
        <f t="shared" si="38"/>
        <v>0</v>
      </c>
      <c r="M200" s="33">
        <f t="shared" ca="1" si="32"/>
        <v>-0.1935706597530599</v>
      </c>
      <c r="N200" s="33">
        <f t="shared" ca="1" si="39"/>
        <v>0</v>
      </c>
      <c r="O200" s="92">
        <f t="shared" ca="1" si="40"/>
        <v>0</v>
      </c>
      <c r="P200" s="33">
        <f t="shared" ca="1" si="41"/>
        <v>0</v>
      </c>
      <c r="Q200" s="33">
        <f t="shared" ca="1" si="42"/>
        <v>0</v>
      </c>
      <c r="R200" s="20">
        <f t="shared" ca="1" si="33"/>
        <v>0.1935706597530599</v>
      </c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</row>
    <row r="201" spans="1:35" x14ac:dyDescent="0.2">
      <c r="A201" s="89"/>
      <c r="B201" s="89"/>
      <c r="C201" s="89"/>
      <c r="D201" s="91">
        <f t="shared" ref="D201:E264" si="43">A201/A$18</f>
        <v>0</v>
      </c>
      <c r="E201" s="91">
        <f t="shared" si="43"/>
        <v>0</v>
      </c>
      <c r="F201" s="33">
        <f t="shared" ref="F201:G264" si="44">$C201*D201</f>
        <v>0</v>
      </c>
      <c r="G201" s="33">
        <f t="shared" si="44"/>
        <v>0</v>
      </c>
      <c r="H201" s="33">
        <f t="shared" si="34"/>
        <v>0</v>
      </c>
      <c r="I201" s="33">
        <f t="shared" si="35"/>
        <v>0</v>
      </c>
      <c r="J201" s="33">
        <f t="shared" si="36"/>
        <v>0</v>
      </c>
      <c r="K201" s="33">
        <f t="shared" si="37"/>
        <v>0</v>
      </c>
      <c r="L201" s="33">
        <f t="shared" si="38"/>
        <v>0</v>
      </c>
      <c r="M201" s="33">
        <f t="shared" ca="1" si="32"/>
        <v>-0.1935706597530599</v>
      </c>
      <c r="N201" s="33">
        <f t="shared" ca="1" si="39"/>
        <v>0</v>
      </c>
      <c r="O201" s="92">
        <f t="shared" ca="1" si="40"/>
        <v>0</v>
      </c>
      <c r="P201" s="33">
        <f t="shared" ca="1" si="41"/>
        <v>0</v>
      </c>
      <c r="Q201" s="33">
        <f t="shared" ca="1" si="42"/>
        <v>0</v>
      </c>
      <c r="R201" s="20">
        <f t="shared" ca="1" si="33"/>
        <v>0.1935706597530599</v>
      </c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</row>
    <row r="202" spans="1:35" x14ac:dyDescent="0.2">
      <c r="A202" s="89"/>
      <c r="B202" s="89"/>
      <c r="C202" s="89"/>
      <c r="D202" s="91">
        <f t="shared" si="43"/>
        <v>0</v>
      </c>
      <c r="E202" s="91">
        <f t="shared" si="43"/>
        <v>0</v>
      </c>
      <c r="F202" s="33">
        <f t="shared" si="44"/>
        <v>0</v>
      </c>
      <c r="G202" s="33">
        <f t="shared" si="44"/>
        <v>0</v>
      </c>
      <c r="H202" s="33">
        <f t="shared" si="34"/>
        <v>0</v>
      </c>
      <c r="I202" s="33">
        <f t="shared" si="35"/>
        <v>0</v>
      </c>
      <c r="J202" s="33">
        <f t="shared" si="36"/>
        <v>0</v>
      </c>
      <c r="K202" s="33">
        <f t="shared" si="37"/>
        <v>0</v>
      </c>
      <c r="L202" s="33">
        <f t="shared" si="38"/>
        <v>0</v>
      </c>
      <c r="M202" s="33">
        <f t="shared" ca="1" si="32"/>
        <v>-0.1935706597530599</v>
      </c>
      <c r="N202" s="33">
        <f t="shared" ca="1" si="39"/>
        <v>0</v>
      </c>
      <c r="O202" s="92">
        <f t="shared" ca="1" si="40"/>
        <v>0</v>
      </c>
      <c r="P202" s="33">
        <f t="shared" ca="1" si="41"/>
        <v>0</v>
      </c>
      <c r="Q202" s="33">
        <f t="shared" ca="1" si="42"/>
        <v>0</v>
      </c>
      <c r="R202" s="20">
        <f t="shared" ca="1" si="33"/>
        <v>0.1935706597530599</v>
      </c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</row>
    <row r="203" spans="1:35" x14ac:dyDescent="0.2">
      <c r="A203" s="89"/>
      <c r="B203" s="89"/>
      <c r="C203" s="89"/>
      <c r="D203" s="91">
        <f t="shared" si="43"/>
        <v>0</v>
      </c>
      <c r="E203" s="91">
        <f t="shared" si="43"/>
        <v>0</v>
      </c>
      <c r="F203" s="33">
        <f t="shared" si="44"/>
        <v>0</v>
      </c>
      <c r="G203" s="33">
        <f t="shared" si="44"/>
        <v>0</v>
      </c>
      <c r="H203" s="33">
        <f t="shared" si="34"/>
        <v>0</v>
      </c>
      <c r="I203" s="33">
        <f t="shared" si="35"/>
        <v>0</v>
      </c>
      <c r="J203" s="33">
        <f t="shared" si="36"/>
        <v>0</v>
      </c>
      <c r="K203" s="33">
        <f t="shared" si="37"/>
        <v>0</v>
      </c>
      <c r="L203" s="33">
        <f t="shared" si="38"/>
        <v>0</v>
      </c>
      <c r="M203" s="33">
        <f t="shared" ca="1" si="32"/>
        <v>-0.1935706597530599</v>
      </c>
      <c r="N203" s="33">
        <f t="shared" ca="1" si="39"/>
        <v>0</v>
      </c>
      <c r="O203" s="92">
        <f t="shared" ca="1" si="40"/>
        <v>0</v>
      </c>
      <c r="P203" s="33">
        <f t="shared" ca="1" si="41"/>
        <v>0</v>
      </c>
      <c r="Q203" s="33">
        <f t="shared" ca="1" si="42"/>
        <v>0</v>
      </c>
      <c r="R203" s="20">
        <f t="shared" ca="1" si="33"/>
        <v>0.1935706597530599</v>
      </c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</row>
    <row r="204" spans="1:35" x14ac:dyDescent="0.2">
      <c r="A204" s="89"/>
      <c r="B204" s="89"/>
      <c r="C204" s="89"/>
      <c r="D204" s="91">
        <f t="shared" si="43"/>
        <v>0</v>
      </c>
      <c r="E204" s="91">
        <f t="shared" si="43"/>
        <v>0</v>
      </c>
      <c r="F204" s="33">
        <f t="shared" si="44"/>
        <v>0</v>
      </c>
      <c r="G204" s="33">
        <f t="shared" si="44"/>
        <v>0</v>
      </c>
      <c r="H204" s="33">
        <f t="shared" si="34"/>
        <v>0</v>
      </c>
      <c r="I204" s="33">
        <f t="shared" si="35"/>
        <v>0</v>
      </c>
      <c r="J204" s="33">
        <f t="shared" si="36"/>
        <v>0</v>
      </c>
      <c r="K204" s="33">
        <f t="shared" si="37"/>
        <v>0</v>
      </c>
      <c r="L204" s="33">
        <f t="shared" si="38"/>
        <v>0</v>
      </c>
      <c r="M204" s="33">
        <f t="shared" ca="1" si="32"/>
        <v>-0.1935706597530599</v>
      </c>
      <c r="N204" s="33">
        <f t="shared" ca="1" si="39"/>
        <v>0</v>
      </c>
      <c r="O204" s="92">
        <f t="shared" ca="1" si="40"/>
        <v>0</v>
      </c>
      <c r="P204" s="33">
        <f t="shared" ca="1" si="41"/>
        <v>0</v>
      </c>
      <c r="Q204" s="33">
        <f t="shared" ca="1" si="42"/>
        <v>0</v>
      </c>
      <c r="R204" s="20">
        <f t="shared" ca="1" si="33"/>
        <v>0.1935706597530599</v>
      </c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</row>
    <row r="205" spans="1:35" x14ac:dyDescent="0.2">
      <c r="A205" s="89"/>
      <c r="B205" s="89"/>
      <c r="C205" s="89"/>
      <c r="D205" s="91">
        <f t="shared" si="43"/>
        <v>0</v>
      </c>
      <c r="E205" s="91">
        <f t="shared" si="43"/>
        <v>0</v>
      </c>
      <c r="F205" s="33">
        <f t="shared" si="44"/>
        <v>0</v>
      </c>
      <c r="G205" s="33">
        <f t="shared" si="44"/>
        <v>0</v>
      </c>
      <c r="H205" s="33">
        <f t="shared" si="34"/>
        <v>0</v>
      </c>
      <c r="I205" s="33">
        <f t="shared" si="35"/>
        <v>0</v>
      </c>
      <c r="J205" s="33">
        <f t="shared" si="36"/>
        <v>0</v>
      </c>
      <c r="K205" s="33">
        <f t="shared" si="37"/>
        <v>0</v>
      </c>
      <c r="L205" s="33">
        <f t="shared" si="38"/>
        <v>0</v>
      </c>
      <c r="M205" s="33">
        <f t="shared" ref="M205:M268" ca="1" si="45">+E$4+E$5*D205+E$6*D205^2</f>
        <v>-0.1935706597530599</v>
      </c>
      <c r="N205" s="33">
        <f t="shared" ca="1" si="39"/>
        <v>0</v>
      </c>
      <c r="O205" s="92">
        <f t="shared" ca="1" si="40"/>
        <v>0</v>
      </c>
      <c r="P205" s="33">
        <f t="shared" ca="1" si="41"/>
        <v>0</v>
      </c>
      <c r="Q205" s="33">
        <f t="shared" ca="1" si="42"/>
        <v>0</v>
      </c>
      <c r="R205" s="20">
        <f t="shared" ref="R205:R268" ca="1" si="46">+E205-M205</f>
        <v>0.1935706597530599</v>
      </c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</row>
    <row r="206" spans="1:35" x14ac:dyDescent="0.2">
      <c r="A206" s="89"/>
      <c r="B206" s="89"/>
      <c r="C206" s="89"/>
      <c r="D206" s="91">
        <f t="shared" si="43"/>
        <v>0</v>
      </c>
      <c r="E206" s="91">
        <f t="shared" si="43"/>
        <v>0</v>
      </c>
      <c r="F206" s="33">
        <f t="shared" si="44"/>
        <v>0</v>
      </c>
      <c r="G206" s="33">
        <f t="shared" si="44"/>
        <v>0</v>
      </c>
      <c r="H206" s="33">
        <f t="shared" ref="H206:H269" si="47">C206*D206*D206</f>
        <v>0</v>
      </c>
      <c r="I206" s="33">
        <f t="shared" ref="I206:I269" si="48">C206*D206*D206*D206</f>
        <v>0</v>
      </c>
      <c r="J206" s="33">
        <f t="shared" ref="J206:J269" si="49">C206*D206*D206*D206*D206</f>
        <v>0</v>
      </c>
      <c r="K206" s="33">
        <f t="shared" ref="K206:K269" si="50">C206*E206*D206</f>
        <v>0</v>
      </c>
      <c r="L206" s="33">
        <f t="shared" ref="L206:L269" si="51">C206*E206*D206*D206</f>
        <v>0</v>
      </c>
      <c r="M206" s="33">
        <f t="shared" ca="1" si="45"/>
        <v>-0.1935706597530599</v>
      </c>
      <c r="N206" s="33">
        <f t="shared" ref="N206:N269" ca="1" si="52">C206*(M206-E206)^2</f>
        <v>0</v>
      </c>
      <c r="O206" s="92">
        <f t="shared" ref="O206:O269" ca="1" si="53">(C206*O$1-O$2*F206+O$3*H206)^2</f>
        <v>0</v>
      </c>
      <c r="P206" s="33">
        <f t="shared" ref="P206:P269" ca="1" si="54">(-C206*O$2+O$4*F206-O$5*H206)^2</f>
        <v>0</v>
      </c>
      <c r="Q206" s="33">
        <f t="shared" ref="Q206:Q269" ca="1" si="55">+(C206*O$3-F206*O$5+H206*O$6)^2</f>
        <v>0</v>
      </c>
      <c r="R206" s="20">
        <f t="shared" ca="1" si="46"/>
        <v>0.1935706597530599</v>
      </c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</row>
    <row r="207" spans="1:35" x14ac:dyDescent="0.2">
      <c r="A207" s="89"/>
      <c r="B207" s="89"/>
      <c r="C207" s="89"/>
      <c r="D207" s="91">
        <f t="shared" si="43"/>
        <v>0</v>
      </c>
      <c r="E207" s="91">
        <f t="shared" si="43"/>
        <v>0</v>
      </c>
      <c r="F207" s="33">
        <f t="shared" si="44"/>
        <v>0</v>
      </c>
      <c r="G207" s="33">
        <f t="shared" si="44"/>
        <v>0</v>
      </c>
      <c r="H207" s="33">
        <f t="shared" si="47"/>
        <v>0</v>
      </c>
      <c r="I207" s="33">
        <f t="shared" si="48"/>
        <v>0</v>
      </c>
      <c r="J207" s="33">
        <f t="shared" si="49"/>
        <v>0</v>
      </c>
      <c r="K207" s="33">
        <f t="shared" si="50"/>
        <v>0</v>
      </c>
      <c r="L207" s="33">
        <f t="shared" si="51"/>
        <v>0</v>
      </c>
      <c r="M207" s="33">
        <f t="shared" ca="1" si="45"/>
        <v>-0.1935706597530599</v>
      </c>
      <c r="N207" s="33">
        <f t="shared" ca="1" si="52"/>
        <v>0</v>
      </c>
      <c r="O207" s="92">
        <f t="shared" ca="1" si="53"/>
        <v>0</v>
      </c>
      <c r="P207" s="33">
        <f t="shared" ca="1" si="54"/>
        <v>0</v>
      </c>
      <c r="Q207" s="33">
        <f t="shared" ca="1" si="55"/>
        <v>0</v>
      </c>
      <c r="R207" s="20">
        <f t="shared" ca="1" si="46"/>
        <v>0.1935706597530599</v>
      </c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</row>
    <row r="208" spans="1:35" x14ac:dyDescent="0.2">
      <c r="A208" s="89"/>
      <c r="B208" s="89"/>
      <c r="C208" s="89"/>
      <c r="D208" s="91">
        <f t="shared" si="43"/>
        <v>0</v>
      </c>
      <c r="E208" s="91">
        <f t="shared" si="43"/>
        <v>0</v>
      </c>
      <c r="F208" s="33">
        <f t="shared" si="44"/>
        <v>0</v>
      </c>
      <c r="G208" s="33">
        <f t="shared" si="44"/>
        <v>0</v>
      </c>
      <c r="H208" s="33">
        <f t="shared" si="47"/>
        <v>0</v>
      </c>
      <c r="I208" s="33">
        <f t="shared" si="48"/>
        <v>0</v>
      </c>
      <c r="J208" s="33">
        <f t="shared" si="49"/>
        <v>0</v>
      </c>
      <c r="K208" s="33">
        <f t="shared" si="50"/>
        <v>0</v>
      </c>
      <c r="L208" s="33">
        <f t="shared" si="51"/>
        <v>0</v>
      </c>
      <c r="M208" s="33">
        <f t="shared" ca="1" si="45"/>
        <v>-0.1935706597530599</v>
      </c>
      <c r="N208" s="33">
        <f t="shared" ca="1" si="52"/>
        <v>0</v>
      </c>
      <c r="O208" s="92">
        <f t="shared" ca="1" si="53"/>
        <v>0</v>
      </c>
      <c r="P208" s="33">
        <f t="shared" ca="1" si="54"/>
        <v>0</v>
      </c>
      <c r="Q208" s="33">
        <f t="shared" ca="1" si="55"/>
        <v>0</v>
      </c>
      <c r="R208" s="20">
        <f t="shared" ca="1" si="46"/>
        <v>0.1935706597530599</v>
      </c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</row>
    <row r="209" spans="1:35" x14ac:dyDescent="0.2">
      <c r="A209" s="89"/>
      <c r="B209" s="89"/>
      <c r="C209" s="89"/>
      <c r="D209" s="91">
        <f t="shared" si="43"/>
        <v>0</v>
      </c>
      <c r="E209" s="91">
        <f t="shared" si="43"/>
        <v>0</v>
      </c>
      <c r="F209" s="33">
        <f t="shared" si="44"/>
        <v>0</v>
      </c>
      <c r="G209" s="33">
        <f t="shared" si="44"/>
        <v>0</v>
      </c>
      <c r="H209" s="33">
        <f t="shared" si="47"/>
        <v>0</v>
      </c>
      <c r="I209" s="33">
        <f t="shared" si="48"/>
        <v>0</v>
      </c>
      <c r="J209" s="33">
        <f t="shared" si="49"/>
        <v>0</v>
      </c>
      <c r="K209" s="33">
        <f t="shared" si="50"/>
        <v>0</v>
      </c>
      <c r="L209" s="33">
        <f t="shared" si="51"/>
        <v>0</v>
      </c>
      <c r="M209" s="33">
        <f t="shared" ca="1" si="45"/>
        <v>-0.1935706597530599</v>
      </c>
      <c r="N209" s="33">
        <f t="shared" ca="1" si="52"/>
        <v>0</v>
      </c>
      <c r="O209" s="92">
        <f t="shared" ca="1" si="53"/>
        <v>0</v>
      </c>
      <c r="P209" s="33">
        <f t="shared" ca="1" si="54"/>
        <v>0</v>
      </c>
      <c r="Q209" s="33">
        <f t="shared" ca="1" si="55"/>
        <v>0</v>
      </c>
      <c r="R209" s="20">
        <f t="shared" ca="1" si="46"/>
        <v>0.1935706597530599</v>
      </c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</row>
    <row r="210" spans="1:35" x14ac:dyDescent="0.2">
      <c r="A210" s="89"/>
      <c r="B210" s="89"/>
      <c r="C210" s="89"/>
      <c r="D210" s="91">
        <f t="shared" si="43"/>
        <v>0</v>
      </c>
      <c r="E210" s="91">
        <f t="shared" si="43"/>
        <v>0</v>
      </c>
      <c r="F210" s="33">
        <f t="shared" si="44"/>
        <v>0</v>
      </c>
      <c r="G210" s="33">
        <f t="shared" si="44"/>
        <v>0</v>
      </c>
      <c r="H210" s="33">
        <f t="shared" si="47"/>
        <v>0</v>
      </c>
      <c r="I210" s="33">
        <f t="shared" si="48"/>
        <v>0</v>
      </c>
      <c r="J210" s="33">
        <f t="shared" si="49"/>
        <v>0</v>
      </c>
      <c r="K210" s="33">
        <f t="shared" si="50"/>
        <v>0</v>
      </c>
      <c r="L210" s="33">
        <f t="shared" si="51"/>
        <v>0</v>
      </c>
      <c r="M210" s="33">
        <f t="shared" ca="1" si="45"/>
        <v>-0.1935706597530599</v>
      </c>
      <c r="N210" s="33">
        <f t="shared" ca="1" si="52"/>
        <v>0</v>
      </c>
      <c r="O210" s="92">
        <f t="shared" ca="1" si="53"/>
        <v>0</v>
      </c>
      <c r="P210" s="33">
        <f t="shared" ca="1" si="54"/>
        <v>0</v>
      </c>
      <c r="Q210" s="33">
        <f t="shared" ca="1" si="55"/>
        <v>0</v>
      </c>
      <c r="R210" s="20">
        <f t="shared" ca="1" si="46"/>
        <v>0.1935706597530599</v>
      </c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</row>
    <row r="211" spans="1:35" x14ac:dyDescent="0.2">
      <c r="A211" s="89"/>
      <c r="B211" s="89"/>
      <c r="C211" s="89"/>
      <c r="D211" s="91">
        <f t="shared" si="43"/>
        <v>0</v>
      </c>
      <c r="E211" s="91">
        <f t="shared" si="43"/>
        <v>0</v>
      </c>
      <c r="F211" s="33">
        <f t="shared" si="44"/>
        <v>0</v>
      </c>
      <c r="G211" s="33">
        <f t="shared" si="44"/>
        <v>0</v>
      </c>
      <c r="H211" s="33">
        <f t="shared" si="47"/>
        <v>0</v>
      </c>
      <c r="I211" s="33">
        <f t="shared" si="48"/>
        <v>0</v>
      </c>
      <c r="J211" s="33">
        <f t="shared" si="49"/>
        <v>0</v>
      </c>
      <c r="K211" s="33">
        <f t="shared" si="50"/>
        <v>0</v>
      </c>
      <c r="L211" s="33">
        <f t="shared" si="51"/>
        <v>0</v>
      </c>
      <c r="M211" s="33">
        <f t="shared" ca="1" si="45"/>
        <v>-0.1935706597530599</v>
      </c>
      <c r="N211" s="33">
        <f t="shared" ca="1" si="52"/>
        <v>0</v>
      </c>
      <c r="O211" s="92">
        <f t="shared" ca="1" si="53"/>
        <v>0</v>
      </c>
      <c r="P211" s="33">
        <f t="shared" ca="1" si="54"/>
        <v>0</v>
      </c>
      <c r="Q211" s="33">
        <f t="shared" ca="1" si="55"/>
        <v>0</v>
      </c>
      <c r="R211" s="20">
        <f t="shared" ca="1" si="46"/>
        <v>0.1935706597530599</v>
      </c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</row>
    <row r="212" spans="1:35" x14ac:dyDescent="0.2">
      <c r="A212" s="89"/>
      <c r="B212" s="89"/>
      <c r="C212" s="89"/>
      <c r="D212" s="91">
        <f t="shared" si="43"/>
        <v>0</v>
      </c>
      <c r="E212" s="91">
        <f t="shared" si="43"/>
        <v>0</v>
      </c>
      <c r="F212" s="33">
        <f t="shared" si="44"/>
        <v>0</v>
      </c>
      <c r="G212" s="33">
        <f t="shared" si="44"/>
        <v>0</v>
      </c>
      <c r="H212" s="33">
        <f t="shared" si="47"/>
        <v>0</v>
      </c>
      <c r="I212" s="33">
        <f t="shared" si="48"/>
        <v>0</v>
      </c>
      <c r="J212" s="33">
        <f t="shared" si="49"/>
        <v>0</v>
      </c>
      <c r="K212" s="33">
        <f t="shared" si="50"/>
        <v>0</v>
      </c>
      <c r="L212" s="33">
        <f t="shared" si="51"/>
        <v>0</v>
      </c>
      <c r="M212" s="33">
        <f t="shared" ca="1" si="45"/>
        <v>-0.1935706597530599</v>
      </c>
      <c r="N212" s="33">
        <f t="shared" ca="1" si="52"/>
        <v>0</v>
      </c>
      <c r="O212" s="92">
        <f t="shared" ca="1" si="53"/>
        <v>0</v>
      </c>
      <c r="P212" s="33">
        <f t="shared" ca="1" si="54"/>
        <v>0</v>
      </c>
      <c r="Q212" s="33">
        <f t="shared" ca="1" si="55"/>
        <v>0</v>
      </c>
      <c r="R212" s="20">
        <f t="shared" ca="1" si="46"/>
        <v>0.1935706597530599</v>
      </c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</row>
    <row r="213" spans="1:35" x14ac:dyDescent="0.2">
      <c r="A213" s="89"/>
      <c r="B213" s="89"/>
      <c r="C213" s="89"/>
      <c r="D213" s="91">
        <f t="shared" si="43"/>
        <v>0</v>
      </c>
      <c r="E213" s="91">
        <f t="shared" si="43"/>
        <v>0</v>
      </c>
      <c r="F213" s="33">
        <f t="shared" si="44"/>
        <v>0</v>
      </c>
      <c r="G213" s="33">
        <f t="shared" si="44"/>
        <v>0</v>
      </c>
      <c r="H213" s="33">
        <f t="shared" si="47"/>
        <v>0</v>
      </c>
      <c r="I213" s="33">
        <f t="shared" si="48"/>
        <v>0</v>
      </c>
      <c r="J213" s="33">
        <f t="shared" si="49"/>
        <v>0</v>
      </c>
      <c r="K213" s="33">
        <f t="shared" si="50"/>
        <v>0</v>
      </c>
      <c r="L213" s="33">
        <f t="shared" si="51"/>
        <v>0</v>
      </c>
      <c r="M213" s="33">
        <f t="shared" ca="1" si="45"/>
        <v>-0.1935706597530599</v>
      </c>
      <c r="N213" s="33">
        <f t="shared" ca="1" si="52"/>
        <v>0</v>
      </c>
      <c r="O213" s="92">
        <f t="shared" ca="1" si="53"/>
        <v>0</v>
      </c>
      <c r="P213" s="33">
        <f t="shared" ca="1" si="54"/>
        <v>0</v>
      </c>
      <c r="Q213" s="33">
        <f t="shared" ca="1" si="55"/>
        <v>0</v>
      </c>
      <c r="R213" s="20">
        <f t="shared" ca="1" si="46"/>
        <v>0.1935706597530599</v>
      </c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</row>
    <row r="214" spans="1:35" x14ac:dyDescent="0.2">
      <c r="A214" s="89"/>
      <c r="B214" s="89"/>
      <c r="C214" s="89"/>
      <c r="D214" s="91">
        <f t="shared" si="43"/>
        <v>0</v>
      </c>
      <c r="E214" s="91">
        <f t="shared" si="43"/>
        <v>0</v>
      </c>
      <c r="F214" s="33">
        <f t="shared" si="44"/>
        <v>0</v>
      </c>
      <c r="G214" s="33">
        <f t="shared" si="44"/>
        <v>0</v>
      </c>
      <c r="H214" s="33">
        <f t="shared" si="47"/>
        <v>0</v>
      </c>
      <c r="I214" s="33">
        <f t="shared" si="48"/>
        <v>0</v>
      </c>
      <c r="J214" s="33">
        <f t="shared" si="49"/>
        <v>0</v>
      </c>
      <c r="K214" s="33">
        <f t="shared" si="50"/>
        <v>0</v>
      </c>
      <c r="L214" s="33">
        <f t="shared" si="51"/>
        <v>0</v>
      </c>
      <c r="M214" s="33">
        <f t="shared" ca="1" si="45"/>
        <v>-0.1935706597530599</v>
      </c>
      <c r="N214" s="33">
        <f t="shared" ca="1" si="52"/>
        <v>0</v>
      </c>
      <c r="O214" s="92">
        <f t="shared" ca="1" si="53"/>
        <v>0</v>
      </c>
      <c r="P214" s="33">
        <f t="shared" ca="1" si="54"/>
        <v>0</v>
      </c>
      <c r="Q214" s="33">
        <f t="shared" ca="1" si="55"/>
        <v>0</v>
      </c>
      <c r="R214" s="20">
        <f t="shared" ca="1" si="46"/>
        <v>0.1935706597530599</v>
      </c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</row>
    <row r="215" spans="1:35" x14ac:dyDescent="0.2">
      <c r="A215" s="89"/>
      <c r="B215" s="89"/>
      <c r="C215" s="89"/>
      <c r="D215" s="91">
        <f t="shared" si="43"/>
        <v>0</v>
      </c>
      <c r="E215" s="91">
        <f t="shared" si="43"/>
        <v>0</v>
      </c>
      <c r="F215" s="33">
        <f t="shared" si="44"/>
        <v>0</v>
      </c>
      <c r="G215" s="33">
        <f t="shared" si="44"/>
        <v>0</v>
      </c>
      <c r="H215" s="33">
        <f t="shared" si="47"/>
        <v>0</v>
      </c>
      <c r="I215" s="33">
        <f t="shared" si="48"/>
        <v>0</v>
      </c>
      <c r="J215" s="33">
        <f t="shared" si="49"/>
        <v>0</v>
      </c>
      <c r="K215" s="33">
        <f t="shared" si="50"/>
        <v>0</v>
      </c>
      <c r="L215" s="33">
        <f t="shared" si="51"/>
        <v>0</v>
      </c>
      <c r="M215" s="33">
        <f t="shared" ca="1" si="45"/>
        <v>-0.1935706597530599</v>
      </c>
      <c r="N215" s="33">
        <f t="shared" ca="1" si="52"/>
        <v>0</v>
      </c>
      <c r="O215" s="92">
        <f t="shared" ca="1" si="53"/>
        <v>0</v>
      </c>
      <c r="P215" s="33">
        <f t="shared" ca="1" si="54"/>
        <v>0</v>
      </c>
      <c r="Q215" s="33">
        <f t="shared" ca="1" si="55"/>
        <v>0</v>
      </c>
      <c r="R215" s="20">
        <f t="shared" ca="1" si="46"/>
        <v>0.1935706597530599</v>
      </c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</row>
    <row r="216" spans="1:35" x14ac:dyDescent="0.2">
      <c r="A216" s="89"/>
      <c r="B216" s="89"/>
      <c r="C216" s="89"/>
      <c r="D216" s="91">
        <f t="shared" si="43"/>
        <v>0</v>
      </c>
      <c r="E216" s="91">
        <f t="shared" si="43"/>
        <v>0</v>
      </c>
      <c r="F216" s="33">
        <f t="shared" si="44"/>
        <v>0</v>
      </c>
      <c r="G216" s="33">
        <f t="shared" si="44"/>
        <v>0</v>
      </c>
      <c r="H216" s="33">
        <f t="shared" si="47"/>
        <v>0</v>
      </c>
      <c r="I216" s="33">
        <f t="shared" si="48"/>
        <v>0</v>
      </c>
      <c r="J216" s="33">
        <f t="shared" si="49"/>
        <v>0</v>
      </c>
      <c r="K216" s="33">
        <f t="shared" si="50"/>
        <v>0</v>
      </c>
      <c r="L216" s="33">
        <f t="shared" si="51"/>
        <v>0</v>
      </c>
      <c r="M216" s="33">
        <f t="shared" ca="1" si="45"/>
        <v>-0.1935706597530599</v>
      </c>
      <c r="N216" s="33">
        <f t="shared" ca="1" si="52"/>
        <v>0</v>
      </c>
      <c r="O216" s="92">
        <f t="shared" ca="1" si="53"/>
        <v>0</v>
      </c>
      <c r="P216" s="33">
        <f t="shared" ca="1" si="54"/>
        <v>0</v>
      </c>
      <c r="Q216" s="33">
        <f t="shared" ca="1" si="55"/>
        <v>0</v>
      </c>
      <c r="R216" s="20">
        <f t="shared" ca="1" si="46"/>
        <v>0.1935706597530599</v>
      </c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</row>
    <row r="217" spans="1:35" x14ac:dyDescent="0.2">
      <c r="A217" s="89"/>
      <c r="B217" s="89"/>
      <c r="C217" s="89"/>
      <c r="D217" s="91">
        <f t="shared" si="43"/>
        <v>0</v>
      </c>
      <c r="E217" s="91">
        <f t="shared" si="43"/>
        <v>0</v>
      </c>
      <c r="F217" s="33">
        <f t="shared" si="44"/>
        <v>0</v>
      </c>
      <c r="G217" s="33">
        <f t="shared" si="44"/>
        <v>0</v>
      </c>
      <c r="H217" s="33">
        <f t="shared" si="47"/>
        <v>0</v>
      </c>
      <c r="I217" s="33">
        <f t="shared" si="48"/>
        <v>0</v>
      </c>
      <c r="J217" s="33">
        <f t="shared" si="49"/>
        <v>0</v>
      </c>
      <c r="K217" s="33">
        <f t="shared" si="50"/>
        <v>0</v>
      </c>
      <c r="L217" s="33">
        <f t="shared" si="51"/>
        <v>0</v>
      </c>
      <c r="M217" s="33">
        <f t="shared" ca="1" si="45"/>
        <v>-0.1935706597530599</v>
      </c>
      <c r="N217" s="33">
        <f t="shared" ca="1" si="52"/>
        <v>0</v>
      </c>
      <c r="O217" s="92">
        <f t="shared" ca="1" si="53"/>
        <v>0</v>
      </c>
      <c r="P217" s="33">
        <f t="shared" ca="1" si="54"/>
        <v>0</v>
      </c>
      <c r="Q217" s="33">
        <f t="shared" ca="1" si="55"/>
        <v>0</v>
      </c>
      <c r="R217" s="20">
        <f t="shared" ca="1" si="46"/>
        <v>0.1935706597530599</v>
      </c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</row>
    <row r="218" spans="1:35" x14ac:dyDescent="0.2">
      <c r="A218" s="89"/>
      <c r="B218" s="89"/>
      <c r="C218" s="89"/>
      <c r="D218" s="91">
        <f t="shared" si="43"/>
        <v>0</v>
      </c>
      <c r="E218" s="91">
        <f t="shared" si="43"/>
        <v>0</v>
      </c>
      <c r="F218" s="33">
        <f t="shared" si="44"/>
        <v>0</v>
      </c>
      <c r="G218" s="33">
        <f t="shared" si="44"/>
        <v>0</v>
      </c>
      <c r="H218" s="33">
        <f t="shared" si="47"/>
        <v>0</v>
      </c>
      <c r="I218" s="33">
        <f t="shared" si="48"/>
        <v>0</v>
      </c>
      <c r="J218" s="33">
        <f t="shared" si="49"/>
        <v>0</v>
      </c>
      <c r="K218" s="33">
        <f t="shared" si="50"/>
        <v>0</v>
      </c>
      <c r="L218" s="33">
        <f t="shared" si="51"/>
        <v>0</v>
      </c>
      <c r="M218" s="33">
        <f t="shared" ca="1" si="45"/>
        <v>-0.1935706597530599</v>
      </c>
      <c r="N218" s="33">
        <f t="shared" ca="1" si="52"/>
        <v>0</v>
      </c>
      <c r="O218" s="92">
        <f t="shared" ca="1" si="53"/>
        <v>0</v>
      </c>
      <c r="P218" s="33">
        <f t="shared" ca="1" si="54"/>
        <v>0</v>
      </c>
      <c r="Q218" s="33">
        <f t="shared" ca="1" si="55"/>
        <v>0</v>
      </c>
      <c r="R218" s="20">
        <f t="shared" ca="1" si="46"/>
        <v>0.1935706597530599</v>
      </c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</row>
    <row r="219" spans="1:35" x14ac:dyDescent="0.2">
      <c r="A219" s="89"/>
      <c r="B219" s="89"/>
      <c r="C219" s="89"/>
      <c r="D219" s="91">
        <f t="shared" si="43"/>
        <v>0</v>
      </c>
      <c r="E219" s="91">
        <f t="shared" si="43"/>
        <v>0</v>
      </c>
      <c r="F219" s="33">
        <f t="shared" si="44"/>
        <v>0</v>
      </c>
      <c r="G219" s="33">
        <f t="shared" si="44"/>
        <v>0</v>
      </c>
      <c r="H219" s="33">
        <f t="shared" si="47"/>
        <v>0</v>
      </c>
      <c r="I219" s="33">
        <f t="shared" si="48"/>
        <v>0</v>
      </c>
      <c r="J219" s="33">
        <f t="shared" si="49"/>
        <v>0</v>
      </c>
      <c r="K219" s="33">
        <f t="shared" si="50"/>
        <v>0</v>
      </c>
      <c r="L219" s="33">
        <f t="shared" si="51"/>
        <v>0</v>
      </c>
      <c r="M219" s="33">
        <f t="shared" ca="1" si="45"/>
        <v>-0.1935706597530599</v>
      </c>
      <c r="N219" s="33">
        <f t="shared" ca="1" si="52"/>
        <v>0</v>
      </c>
      <c r="O219" s="92">
        <f t="shared" ca="1" si="53"/>
        <v>0</v>
      </c>
      <c r="P219" s="33">
        <f t="shared" ca="1" si="54"/>
        <v>0</v>
      </c>
      <c r="Q219" s="33">
        <f t="shared" ca="1" si="55"/>
        <v>0</v>
      </c>
      <c r="R219" s="20">
        <f t="shared" ca="1" si="46"/>
        <v>0.1935706597530599</v>
      </c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</row>
    <row r="220" spans="1:35" x14ac:dyDescent="0.2">
      <c r="A220" s="89"/>
      <c r="B220" s="89"/>
      <c r="C220" s="89"/>
      <c r="D220" s="91">
        <f t="shared" si="43"/>
        <v>0</v>
      </c>
      <c r="E220" s="91">
        <f t="shared" si="43"/>
        <v>0</v>
      </c>
      <c r="F220" s="33">
        <f t="shared" si="44"/>
        <v>0</v>
      </c>
      <c r="G220" s="33">
        <f t="shared" si="44"/>
        <v>0</v>
      </c>
      <c r="H220" s="33">
        <f t="shared" si="47"/>
        <v>0</v>
      </c>
      <c r="I220" s="33">
        <f t="shared" si="48"/>
        <v>0</v>
      </c>
      <c r="J220" s="33">
        <f t="shared" si="49"/>
        <v>0</v>
      </c>
      <c r="K220" s="33">
        <f t="shared" si="50"/>
        <v>0</v>
      </c>
      <c r="L220" s="33">
        <f t="shared" si="51"/>
        <v>0</v>
      </c>
      <c r="M220" s="33">
        <f t="shared" ca="1" si="45"/>
        <v>-0.1935706597530599</v>
      </c>
      <c r="N220" s="33">
        <f t="shared" ca="1" si="52"/>
        <v>0</v>
      </c>
      <c r="O220" s="92">
        <f t="shared" ca="1" si="53"/>
        <v>0</v>
      </c>
      <c r="P220" s="33">
        <f t="shared" ca="1" si="54"/>
        <v>0</v>
      </c>
      <c r="Q220" s="33">
        <f t="shared" ca="1" si="55"/>
        <v>0</v>
      </c>
      <c r="R220" s="20">
        <f t="shared" ca="1" si="46"/>
        <v>0.1935706597530599</v>
      </c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</row>
    <row r="221" spans="1:35" x14ac:dyDescent="0.2">
      <c r="A221" s="89"/>
      <c r="B221" s="89"/>
      <c r="C221" s="89"/>
      <c r="D221" s="91">
        <f t="shared" si="43"/>
        <v>0</v>
      </c>
      <c r="E221" s="91">
        <f t="shared" si="43"/>
        <v>0</v>
      </c>
      <c r="F221" s="33">
        <f t="shared" si="44"/>
        <v>0</v>
      </c>
      <c r="G221" s="33">
        <f t="shared" si="44"/>
        <v>0</v>
      </c>
      <c r="H221" s="33">
        <f t="shared" si="47"/>
        <v>0</v>
      </c>
      <c r="I221" s="33">
        <f t="shared" si="48"/>
        <v>0</v>
      </c>
      <c r="J221" s="33">
        <f t="shared" si="49"/>
        <v>0</v>
      </c>
      <c r="K221" s="33">
        <f t="shared" si="50"/>
        <v>0</v>
      </c>
      <c r="L221" s="33">
        <f t="shared" si="51"/>
        <v>0</v>
      </c>
      <c r="M221" s="33">
        <f t="shared" ca="1" si="45"/>
        <v>-0.1935706597530599</v>
      </c>
      <c r="N221" s="33">
        <f t="shared" ca="1" si="52"/>
        <v>0</v>
      </c>
      <c r="O221" s="92">
        <f t="shared" ca="1" si="53"/>
        <v>0</v>
      </c>
      <c r="P221" s="33">
        <f t="shared" ca="1" si="54"/>
        <v>0</v>
      </c>
      <c r="Q221" s="33">
        <f t="shared" ca="1" si="55"/>
        <v>0</v>
      </c>
      <c r="R221" s="20">
        <f t="shared" ca="1" si="46"/>
        <v>0.1935706597530599</v>
      </c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</row>
    <row r="222" spans="1:35" x14ac:dyDescent="0.2">
      <c r="A222" s="89"/>
      <c r="B222" s="89"/>
      <c r="C222" s="89"/>
      <c r="D222" s="91">
        <f t="shared" si="43"/>
        <v>0</v>
      </c>
      <c r="E222" s="91">
        <f t="shared" si="43"/>
        <v>0</v>
      </c>
      <c r="F222" s="33">
        <f t="shared" si="44"/>
        <v>0</v>
      </c>
      <c r="G222" s="33">
        <f t="shared" si="44"/>
        <v>0</v>
      </c>
      <c r="H222" s="33">
        <f t="shared" si="47"/>
        <v>0</v>
      </c>
      <c r="I222" s="33">
        <f t="shared" si="48"/>
        <v>0</v>
      </c>
      <c r="J222" s="33">
        <f t="shared" si="49"/>
        <v>0</v>
      </c>
      <c r="K222" s="33">
        <f t="shared" si="50"/>
        <v>0</v>
      </c>
      <c r="L222" s="33">
        <f t="shared" si="51"/>
        <v>0</v>
      </c>
      <c r="M222" s="33">
        <f t="shared" ca="1" si="45"/>
        <v>-0.1935706597530599</v>
      </c>
      <c r="N222" s="33">
        <f t="shared" ca="1" si="52"/>
        <v>0</v>
      </c>
      <c r="O222" s="92">
        <f t="shared" ca="1" si="53"/>
        <v>0</v>
      </c>
      <c r="P222" s="33">
        <f t="shared" ca="1" si="54"/>
        <v>0</v>
      </c>
      <c r="Q222" s="33">
        <f t="shared" ca="1" si="55"/>
        <v>0</v>
      </c>
      <c r="R222" s="20">
        <f t="shared" ca="1" si="46"/>
        <v>0.1935706597530599</v>
      </c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</row>
    <row r="223" spans="1:35" x14ac:dyDescent="0.2">
      <c r="A223" s="89"/>
      <c r="B223" s="89"/>
      <c r="C223" s="89"/>
      <c r="D223" s="91">
        <f t="shared" si="43"/>
        <v>0</v>
      </c>
      <c r="E223" s="91">
        <f t="shared" si="43"/>
        <v>0</v>
      </c>
      <c r="F223" s="33">
        <f t="shared" si="44"/>
        <v>0</v>
      </c>
      <c r="G223" s="33">
        <f t="shared" si="44"/>
        <v>0</v>
      </c>
      <c r="H223" s="33">
        <f t="shared" si="47"/>
        <v>0</v>
      </c>
      <c r="I223" s="33">
        <f t="shared" si="48"/>
        <v>0</v>
      </c>
      <c r="J223" s="33">
        <f t="shared" si="49"/>
        <v>0</v>
      </c>
      <c r="K223" s="33">
        <f t="shared" si="50"/>
        <v>0</v>
      </c>
      <c r="L223" s="33">
        <f t="shared" si="51"/>
        <v>0</v>
      </c>
      <c r="M223" s="33">
        <f t="shared" ca="1" si="45"/>
        <v>-0.1935706597530599</v>
      </c>
      <c r="N223" s="33">
        <f t="shared" ca="1" si="52"/>
        <v>0</v>
      </c>
      <c r="O223" s="92">
        <f t="shared" ca="1" si="53"/>
        <v>0</v>
      </c>
      <c r="P223" s="33">
        <f t="shared" ca="1" si="54"/>
        <v>0</v>
      </c>
      <c r="Q223" s="33">
        <f t="shared" ca="1" si="55"/>
        <v>0</v>
      </c>
      <c r="R223" s="20">
        <f t="shared" ca="1" si="46"/>
        <v>0.1935706597530599</v>
      </c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</row>
    <row r="224" spans="1:35" x14ac:dyDescent="0.2">
      <c r="A224" s="89"/>
      <c r="B224" s="89"/>
      <c r="C224" s="89"/>
      <c r="D224" s="91">
        <f t="shared" si="43"/>
        <v>0</v>
      </c>
      <c r="E224" s="91">
        <f t="shared" si="43"/>
        <v>0</v>
      </c>
      <c r="F224" s="33">
        <f t="shared" si="44"/>
        <v>0</v>
      </c>
      <c r="G224" s="33">
        <f t="shared" si="44"/>
        <v>0</v>
      </c>
      <c r="H224" s="33">
        <f t="shared" si="47"/>
        <v>0</v>
      </c>
      <c r="I224" s="33">
        <f t="shared" si="48"/>
        <v>0</v>
      </c>
      <c r="J224" s="33">
        <f t="shared" si="49"/>
        <v>0</v>
      </c>
      <c r="K224" s="33">
        <f t="shared" si="50"/>
        <v>0</v>
      </c>
      <c r="L224" s="33">
        <f t="shared" si="51"/>
        <v>0</v>
      </c>
      <c r="M224" s="33">
        <f t="shared" ca="1" si="45"/>
        <v>-0.1935706597530599</v>
      </c>
      <c r="N224" s="33">
        <f t="shared" ca="1" si="52"/>
        <v>0</v>
      </c>
      <c r="O224" s="92">
        <f t="shared" ca="1" si="53"/>
        <v>0</v>
      </c>
      <c r="P224" s="33">
        <f t="shared" ca="1" si="54"/>
        <v>0</v>
      </c>
      <c r="Q224" s="33">
        <f t="shared" ca="1" si="55"/>
        <v>0</v>
      </c>
      <c r="R224" s="20">
        <f t="shared" ca="1" si="46"/>
        <v>0.1935706597530599</v>
      </c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</row>
    <row r="225" spans="1:35" x14ac:dyDescent="0.2">
      <c r="A225" s="89"/>
      <c r="B225" s="89"/>
      <c r="C225" s="89"/>
      <c r="D225" s="91">
        <f t="shared" si="43"/>
        <v>0</v>
      </c>
      <c r="E225" s="91">
        <f t="shared" si="43"/>
        <v>0</v>
      </c>
      <c r="F225" s="33">
        <f t="shared" si="44"/>
        <v>0</v>
      </c>
      <c r="G225" s="33">
        <f t="shared" si="44"/>
        <v>0</v>
      </c>
      <c r="H225" s="33">
        <f t="shared" si="47"/>
        <v>0</v>
      </c>
      <c r="I225" s="33">
        <f t="shared" si="48"/>
        <v>0</v>
      </c>
      <c r="J225" s="33">
        <f t="shared" si="49"/>
        <v>0</v>
      </c>
      <c r="K225" s="33">
        <f t="shared" si="50"/>
        <v>0</v>
      </c>
      <c r="L225" s="33">
        <f t="shared" si="51"/>
        <v>0</v>
      </c>
      <c r="M225" s="33">
        <f t="shared" ca="1" si="45"/>
        <v>-0.1935706597530599</v>
      </c>
      <c r="N225" s="33">
        <f t="shared" ca="1" si="52"/>
        <v>0</v>
      </c>
      <c r="O225" s="92">
        <f t="shared" ca="1" si="53"/>
        <v>0</v>
      </c>
      <c r="P225" s="33">
        <f t="shared" ca="1" si="54"/>
        <v>0</v>
      </c>
      <c r="Q225" s="33">
        <f t="shared" ca="1" si="55"/>
        <v>0</v>
      </c>
      <c r="R225" s="20">
        <f t="shared" ca="1" si="46"/>
        <v>0.1935706597530599</v>
      </c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</row>
    <row r="226" spans="1:35" x14ac:dyDescent="0.2">
      <c r="A226" s="89"/>
      <c r="B226" s="89"/>
      <c r="C226" s="89"/>
      <c r="D226" s="91">
        <f t="shared" si="43"/>
        <v>0</v>
      </c>
      <c r="E226" s="91">
        <f t="shared" si="43"/>
        <v>0</v>
      </c>
      <c r="F226" s="33">
        <f t="shared" si="44"/>
        <v>0</v>
      </c>
      <c r="G226" s="33">
        <f t="shared" si="44"/>
        <v>0</v>
      </c>
      <c r="H226" s="33">
        <f t="shared" si="47"/>
        <v>0</v>
      </c>
      <c r="I226" s="33">
        <f t="shared" si="48"/>
        <v>0</v>
      </c>
      <c r="J226" s="33">
        <f t="shared" si="49"/>
        <v>0</v>
      </c>
      <c r="K226" s="33">
        <f t="shared" si="50"/>
        <v>0</v>
      </c>
      <c r="L226" s="33">
        <f t="shared" si="51"/>
        <v>0</v>
      </c>
      <c r="M226" s="33">
        <f t="shared" ca="1" si="45"/>
        <v>-0.1935706597530599</v>
      </c>
      <c r="N226" s="33">
        <f t="shared" ca="1" si="52"/>
        <v>0</v>
      </c>
      <c r="O226" s="92">
        <f t="shared" ca="1" si="53"/>
        <v>0</v>
      </c>
      <c r="P226" s="33">
        <f t="shared" ca="1" si="54"/>
        <v>0</v>
      </c>
      <c r="Q226" s="33">
        <f t="shared" ca="1" si="55"/>
        <v>0</v>
      </c>
      <c r="R226" s="20">
        <f t="shared" ca="1" si="46"/>
        <v>0.1935706597530599</v>
      </c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</row>
    <row r="227" spans="1:35" x14ac:dyDescent="0.2">
      <c r="A227" s="89"/>
      <c r="B227" s="89"/>
      <c r="C227" s="89"/>
      <c r="D227" s="91">
        <f t="shared" si="43"/>
        <v>0</v>
      </c>
      <c r="E227" s="91">
        <f t="shared" si="43"/>
        <v>0</v>
      </c>
      <c r="F227" s="33">
        <f t="shared" si="44"/>
        <v>0</v>
      </c>
      <c r="G227" s="33">
        <f t="shared" si="44"/>
        <v>0</v>
      </c>
      <c r="H227" s="33">
        <f t="shared" si="47"/>
        <v>0</v>
      </c>
      <c r="I227" s="33">
        <f t="shared" si="48"/>
        <v>0</v>
      </c>
      <c r="J227" s="33">
        <f t="shared" si="49"/>
        <v>0</v>
      </c>
      <c r="K227" s="33">
        <f t="shared" si="50"/>
        <v>0</v>
      </c>
      <c r="L227" s="33">
        <f t="shared" si="51"/>
        <v>0</v>
      </c>
      <c r="M227" s="33">
        <f t="shared" ca="1" si="45"/>
        <v>-0.1935706597530599</v>
      </c>
      <c r="N227" s="33">
        <f t="shared" ca="1" si="52"/>
        <v>0</v>
      </c>
      <c r="O227" s="92">
        <f t="shared" ca="1" si="53"/>
        <v>0</v>
      </c>
      <c r="P227" s="33">
        <f t="shared" ca="1" si="54"/>
        <v>0</v>
      </c>
      <c r="Q227" s="33">
        <f t="shared" ca="1" si="55"/>
        <v>0</v>
      </c>
      <c r="R227" s="20">
        <f t="shared" ca="1" si="46"/>
        <v>0.1935706597530599</v>
      </c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</row>
    <row r="228" spans="1:35" x14ac:dyDescent="0.2">
      <c r="A228" s="89"/>
      <c r="B228" s="89"/>
      <c r="C228" s="89"/>
      <c r="D228" s="91">
        <f t="shared" si="43"/>
        <v>0</v>
      </c>
      <c r="E228" s="91">
        <f t="shared" si="43"/>
        <v>0</v>
      </c>
      <c r="F228" s="33">
        <f t="shared" si="44"/>
        <v>0</v>
      </c>
      <c r="G228" s="33">
        <f t="shared" si="44"/>
        <v>0</v>
      </c>
      <c r="H228" s="33">
        <f t="shared" si="47"/>
        <v>0</v>
      </c>
      <c r="I228" s="33">
        <f t="shared" si="48"/>
        <v>0</v>
      </c>
      <c r="J228" s="33">
        <f t="shared" si="49"/>
        <v>0</v>
      </c>
      <c r="K228" s="33">
        <f t="shared" si="50"/>
        <v>0</v>
      </c>
      <c r="L228" s="33">
        <f t="shared" si="51"/>
        <v>0</v>
      </c>
      <c r="M228" s="33">
        <f t="shared" ca="1" si="45"/>
        <v>-0.1935706597530599</v>
      </c>
      <c r="N228" s="33">
        <f t="shared" ca="1" si="52"/>
        <v>0</v>
      </c>
      <c r="O228" s="92">
        <f t="shared" ca="1" si="53"/>
        <v>0</v>
      </c>
      <c r="P228" s="33">
        <f t="shared" ca="1" si="54"/>
        <v>0</v>
      </c>
      <c r="Q228" s="33">
        <f t="shared" ca="1" si="55"/>
        <v>0</v>
      </c>
      <c r="R228" s="20">
        <f t="shared" ca="1" si="46"/>
        <v>0.1935706597530599</v>
      </c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</row>
    <row r="229" spans="1:35" x14ac:dyDescent="0.2">
      <c r="A229" s="89"/>
      <c r="B229" s="89"/>
      <c r="C229" s="89"/>
      <c r="D229" s="91">
        <f t="shared" si="43"/>
        <v>0</v>
      </c>
      <c r="E229" s="91">
        <f t="shared" si="43"/>
        <v>0</v>
      </c>
      <c r="F229" s="33">
        <f t="shared" si="44"/>
        <v>0</v>
      </c>
      <c r="G229" s="33">
        <f t="shared" si="44"/>
        <v>0</v>
      </c>
      <c r="H229" s="33">
        <f t="shared" si="47"/>
        <v>0</v>
      </c>
      <c r="I229" s="33">
        <f t="shared" si="48"/>
        <v>0</v>
      </c>
      <c r="J229" s="33">
        <f t="shared" si="49"/>
        <v>0</v>
      </c>
      <c r="K229" s="33">
        <f t="shared" si="50"/>
        <v>0</v>
      </c>
      <c r="L229" s="33">
        <f t="shared" si="51"/>
        <v>0</v>
      </c>
      <c r="M229" s="33">
        <f t="shared" ca="1" si="45"/>
        <v>-0.1935706597530599</v>
      </c>
      <c r="N229" s="33">
        <f t="shared" ca="1" si="52"/>
        <v>0</v>
      </c>
      <c r="O229" s="92">
        <f t="shared" ca="1" si="53"/>
        <v>0</v>
      </c>
      <c r="P229" s="33">
        <f t="shared" ca="1" si="54"/>
        <v>0</v>
      </c>
      <c r="Q229" s="33">
        <f t="shared" ca="1" si="55"/>
        <v>0</v>
      </c>
      <c r="R229" s="20">
        <f t="shared" ca="1" si="46"/>
        <v>0.1935706597530599</v>
      </c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</row>
    <row r="230" spans="1:35" x14ac:dyDescent="0.2">
      <c r="A230" s="89"/>
      <c r="B230" s="89"/>
      <c r="C230" s="89"/>
      <c r="D230" s="91">
        <f t="shared" si="43"/>
        <v>0</v>
      </c>
      <c r="E230" s="91">
        <f t="shared" si="43"/>
        <v>0</v>
      </c>
      <c r="F230" s="33">
        <f t="shared" si="44"/>
        <v>0</v>
      </c>
      <c r="G230" s="33">
        <f t="shared" si="44"/>
        <v>0</v>
      </c>
      <c r="H230" s="33">
        <f t="shared" si="47"/>
        <v>0</v>
      </c>
      <c r="I230" s="33">
        <f t="shared" si="48"/>
        <v>0</v>
      </c>
      <c r="J230" s="33">
        <f t="shared" si="49"/>
        <v>0</v>
      </c>
      <c r="K230" s="33">
        <f t="shared" si="50"/>
        <v>0</v>
      </c>
      <c r="L230" s="33">
        <f t="shared" si="51"/>
        <v>0</v>
      </c>
      <c r="M230" s="33">
        <f t="shared" ca="1" si="45"/>
        <v>-0.1935706597530599</v>
      </c>
      <c r="N230" s="33">
        <f t="shared" ca="1" si="52"/>
        <v>0</v>
      </c>
      <c r="O230" s="92">
        <f t="shared" ca="1" si="53"/>
        <v>0</v>
      </c>
      <c r="P230" s="33">
        <f t="shared" ca="1" si="54"/>
        <v>0</v>
      </c>
      <c r="Q230" s="33">
        <f t="shared" ca="1" si="55"/>
        <v>0</v>
      </c>
      <c r="R230" s="20">
        <f t="shared" ca="1" si="46"/>
        <v>0.1935706597530599</v>
      </c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</row>
    <row r="231" spans="1:35" x14ac:dyDescent="0.2">
      <c r="A231" s="89"/>
      <c r="B231" s="89"/>
      <c r="C231" s="89"/>
      <c r="D231" s="91">
        <f t="shared" si="43"/>
        <v>0</v>
      </c>
      <c r="E231" s="91">
        <f t="shared" si="43"/>
        <v>0</v>
      </c>
      <c r="F231" s="33">
        <f t="shared" si="44"/>
        <v>0</v>
      </c>
      <c r="G231" s="33">
        <f t="shared" si="44"/>
        <v>0</v>
      </c>
      <c r="H231" s="33">
        <f t="shared" si="47"/>
        <v>0</v>
      </c>
      <c r="I231" s="33">
        <f t="shared" si="48"/>
        <v>0</v>
      </c>
      <c r="J231" s="33">
        <f t="shared" si="49"/>
        <v>0</v>
      </c>
      <c r="K231" s="33">
        <f t="shared" si="50"/>
        <v>0</v>
      </c>
      <c r="L231" s="33">
        <f t="shared" si="51"/>
        <v>0</v>
      </c>
      <c r="M231" s="33">
        <f t="shared" ca="1" si="45"/>
        <v>-0.1935706597530599</v>
      </c>
      <c r="N231" s="33">
        <f t="shared" ca="1" si="52"/>
        <v>0</v>
      </c>
      <c r="O231" s="92">
        <f t="shared" ca="1" si="53"/>
        <v>0</v>
      </c>
      <c r="P231" s="33">
        <f t="shared" ca="1" si="54"/>
        <v>0</v>
      </c>
      <c r="Q231" s="33">
        <f t="shared" ca="1" si="55"/>
        <v>0</v>
      </c>
      <c r="R231" s="20">
        <f t="shared" ca="1" si="46"/>
        <v>0.1935706597530599</v>
      </c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</row>
    <row r="232" spans="1:35" x14ac:dyDescent="0.2">
      <c r="A232" s="89"/>
      <c r="B232" s="89"/>
      <c r="C232" s="89"/>
      <c r="D232" s="91">
        <f t="shared" si="43"/>
        <v>0</v>
      </c>
      <c r="E232" s="91">
        <f t="shared" si="43"/>
        <v>0</v>
      </c>
      <c r="F232" s="33">
        <f t="shared" si="44"/>
        <v>0</v>
      </c>
      <c r="G232" s="33">
        <f t="shared" si="44"/>
        <v>0</v>
      </c>
      <c r="H232" s="33">
        <f t="shared" si="47"/>
        <v>0</v>
      </c>
      <c r="I232" s="33">
        <f t="shared" si="48"/>
        <v>0</v>
      </c>
      <c r="J232" s="33">
        <f t="shared" si="49"/>
        <v>0</v>
      </c>
      <c r="K232" s="33">
        <f t="shared" si="50"/>
        <v>0</v>
      </c>
      <c r="L232" s="33">
        <f t="shared" si="51"/>
        <v>0</v>
      </c>
      <c r="M232" s="33">
        <f t="shared" ca="1" si="45"/>
        <v>-0.1935706597530599</v>
      </c>
      <c r="N232" s="33">
        <f t="shared" ca="1" si="52"/>
        <v>0</v>
      </c>
      <c r="O232" s="92">
        <f t="shared" ca="1" si="53"/>
        <v>0</v>
      </c>
      <c r="P232" s="33">
        <f t="shared" ca="1" si="54"/>
        <v>0</v>
      </c>
      <c r="Q232" s="33">
        <f t="shared" ca="1" si="55"/>
        <v>0</v>
      </c>
      <c r="R232" s="20">
        <f t="shared" ca="1" si="46"/>
        <v>0.1935706597530599</v>
      </c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</row>
    <row r="233" spans="1:35" x14ac:dyDescent="0.2">
      <c r="A233" s="89"/>
      <c r="B233" s="89"/>
      <c r="C233" s="89"/>
      <c r="D233" s="91">
        <f t="shared" si="43"/>
        <v>0</v>
      </c>
      <c r="E233" s="91">
        <f t="shared" si="43"/>
        <v>0</v>
      </c>
      <c r="F233" s="33">
        <f t="shared" si="44"/>
        <v>0</v>
      </c>
      <c r="G233" s="33">
        <f t="shared" si="44"/>
        <v>0</v>
      </c>
      <c r="H233" s="33">
        <f t="shared" si="47"/>
        <v>0</v>
      </c>
      <c r="I233" s="33">
        <f t="shared" si="48"/>
        <v>0</v>
      </c>
      <c r="J233" s="33">
        <f t="shared" si="49"/>
        <v>0</v>
      </c>
      <c r="K233" s="33">
        <f t="shared" si="50"/>
        <v>0</v>
      </c>
      <c r="L233" s="33">
        <f t="shared" si="51"/>
        <v>0</v>
      </c>
      <c r="M233" s="33">
        <f t="shared" ca="1" si="45"/>
        <v>-0.1935706597530599</v>
      </c>
      <c r="N233" s="33">
        <f t="shared" ca="1" si="52"/>
        <v>0</v>
      </c>
      <c r="O233" s="92">
        <f t="shared" ca="1" si="53"/>
        <v>0</v>
      </c>
      <c r="P233" s="33">
        <f t="shared" ca="1" si="54"/>
        <v>0</v>
      </c>
      <c r="Q233" s="33">
        <f t="shared" ca="1" si="55"/>
        <v>0</v>
      </c>
      <c r="R233" s="20">
        <f t="shared" ca="1" si="46"/>
        <v>0.1935706597530599</v>
      </c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</row>
    <row r="234" spans="1:35" x14ac:dyDescent="0.2">
      <c r="A234" s="89"/>
      <c r="B234" s="89"/>
      <c r="C234" s="89"/>
      <c r="D234" s="91">
        <f t="shared" si="43"/>
        <v>0</v>
      </c>
      <c r="E234" s="91">
        <f t="shared" si="43"/>
        <v>0</v>
      </c>
      <c r="F234" s="33">
        <f t="shared" si="44"/>
        <v>0</v>
      </c>
      <c r="G234" s="33">
        <f t="shared" si="44"/>
        <v>0</v>
      </c>
      <c r="H234" s="33">
        <f t="shared" si="47"/>
        <v>0</v>
      </c>
      <c r="I234" s="33">
        <f t="shared" si="48"/>
        <v>0</v>
      </c>
      <c r="J234" s="33">
        <f t="shared" si="49"/>
        <v>0</v>
      </c>
      <c r="K234" s="33">
        <f t="shared" si="50"/>
        <v>0</v>
      </c>
      <c r="L234" s="33">
        <f t="shared" si="51"/>
        <v>0</v>
      </c>
      <c r="M234" s="33">
        <f t="shared" ca="1" si="45"/>
        <v>-0.1935706597530599</v>
      </c>
      <c r="N234" s="33">
        <f t="shared" ca="1" si="52"/>
        <v>0</v>
      </c>
      <c r="O234" s="92">
        <f t="shared" ca="1" si="53"/>
        <v>0</v>
      </c>
      <c r="P234" s="33">
        <f t="shared" ca="1" si="54"/>
        <v>0</v>
      </c>
      <c r="Q234" s="33">
        <f t="shared" ca="1" si="55"/>
        <v>0</v>
      </c>
      <c r="R234" s="20">
        <f t="shared" ca="1" si="46"/>
        <v>0.1935706597530599</v>
      </c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</row>
    <row r="235" spans="1:35" x14ac:dyDescent="0.2">
      <c r="A235" s="89"/>
      <c r="B235" s="89"/>
      <c r="C235" s="89"/>
      <c r="D235" s="91">
        <f t="shared" si="43"/>
        <v>0</v>
      </c>
      <c r="E235" s="91">
        <f t="shared" si="43"/>
        <v>0</v>
      </c>
      <c r="F235" s="33">
        <f t="shared" si="44"/>
        <v>0</v>
      </c>
      <c r="G235" s="33">
        <f t="shared" si="44"/>
        <v>0</v>
      </c>
      <c r="H235" s="33">
        <f t="shared" si="47"/>
        <v>0</v>
      </c>
      <c r="I235" s="33">
        <f t="shared" si="48"/>
        <v>0</v>
      </c>
      <c r="J235" s="33">
        <f t="shared" si="49"/>
        <v>0</v>
      </c>
      <c r="K235" s="33">
        <f t="shared" si="50"/>
        <v>0</v>
      </c>
      <c r="L235" s="33">
        <f t="shared" si="51"/>
        <v>0</v>
      </c>
      <c r="M235" s="33">
        <f t="shared" ca="1" si="45"/>
        <v>-0.1935706597530599</v>
      </c>
      <c r="N235" s="33">
        <f t="shared" ca="1" si="52"/>
        <v>0</v>
      </c>
      <c r="O235" s="92">
        <f t="shared" ca="1" si="53"/>
        <v>0</v>
      </c>
      <c r="P235" s="33">
        <f t="shared" ca="1" si="54"/>
        <v>0</v>
      </c>
      <c r="Q235" s="33">
        <f t="shared" ca="1" si="55"/>
        <v>0</v>
      </c>
      <c r="R235" s="20">
        <f t="shared" ca="1" si="46"/>
        <v>0.1935706597530599</v>
      </c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</row>
    <row r="236" spans="1:35" x14ac:dyDescent="0.2">
      <c r="A236" s="89"/>
      <c r="B236" s="89"/>
      <c r="C236" s="89"/>
      <c r="D236" s="91">
        <f t="shared" si="43"/>
        <v>0</v>
      </c>
      <c r="E236" s="91">
        <f t="shared" si="43"/>
        <v>0</v>
      </c>
      <c r="F236" s="33">
        <f t="shared" si="44"/>
        <v>0</v>
      </c>
      <c r="G236" s="33">
        <f t="shared" si="44"/>
        <v>0</v>
      </c>
      <c r="H236" s="33">
        <f t="shared" si="47"/>
        <v>0</v>
      </c>
      <c r="I236" s="33">
        <f t="shared" si="48"/>
        <v>0</v>
      </c>
      <c r="J236" s="33">
        <f t="shared" si="49"/>
        <v>0</v>
      </c>
      <c r="K236" s="33">
        <f t="shared" si="50"/>
        <v>0</v>
      </c>
      <c r="L236" s="33">
        <f t="shared" si="51"/>
        <v>0</v>
      </c>
      <c r="M236" s="33">
        <f t="shared" ca="1" si="45"/>
        <v>-0.1935706597530599</v>
      </c>
      <c r="N236" s="33">
        <f t="shared" ca="1" si="52"/>
        <v>0</v>
      </c>
      <c r="O236" s="92">
        <f t="shared" ca="1" si="53"/>
        <v>0</v>
      </c>
      <c r="P236" s="33">
        <f t="shared" ca="1" si="54"/>
        <v>0</v>
      </c>
      <c r="Q236" s="33">
        <f t="shared" ca="1" si="55"/>
        <v>0</v>
      </c>
      <c r="R236" s="20">
        <f t="shared" ca="1" si="46"/>
        <v>0.1935706597530599</v>
      </c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</row>
    <row r="237" spans="1:35" x14ac:dyDescent="0.2">
      <c r="A237" s="89"/>
      <c r="B237" s="89"/>
      <c r="C237" s="89"/>
      <c r="D237" s="91">
        <f t="shared" si="43"/>
        <v>0</v>
      </c>
      <c r="E237" s="91">
        <f t="shared" si="43"/>
        <v>0</v>
      </c>
      <c r="F237" s="33">
        <f t="shared" si="44"/>
        <v>0</v>
      </c>
      <c r="G237" s="33">
        <f t="shared" si="44"/>
        <v>0</v>
      </c>
      <c r="H237" s="33">
        <f t="shared" si="47"/>
        <v>0</v>
      </c>
      <c r="I237" s="33">
        <f t="shared" si="48"/>
        <v>0</v>
      </c>
      <c r="J237" s="33">
        <f t="shared" si="49"/>
        <v>0</v>
      </c>
      <c r="K237" s="33">
        <f t="shared" si="50"/>
        <v>0</v>
      </c>
      <c r="L237" s="33">
        <f t="shared" si="51"/>
        <v>0</v>
      </c>
      <c r="M237" s="33">
        <f t="shared" ca="1" si="45"/>
        <v>-0.1935706597530599</v>
      </c>
      <c r="N237" s="33">
        <f t="shared" ca="1" si="52"/>
        <v>0</v>
      </c>
      <c r="O237" s="92">
        <f t="shared" ca="1" si="53"/>
        <v>0</v>
      </c>
      <c r="P237" s="33">
        <f t="shared" ca="1" si="54"/>
        <v>0</v>
      </c>
      <c r="Q237" s="33">
        <f t="shared" ca="1" si="55"/>
        <v>0</v>
      </c>
      <c r="R237" s="20">
        <f t="shared" ca="1" si="46"/>
        <v>0.1935706597530599</v>
      </c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</row>
    <row r="238" spans="1:35" x14ac:dyDescent="0.2">
      <c r="A238" s="89"/>
      <c r="B238" s="89"/>
      <c r="C238" s="89"/>
      <c r="D238" s="91">
        <f t="shared" si="43"/>
        <v>0</v>
      </c>
      <c r="E238" s="91">
        <f t="shared" si="43"/>
        <v>0</v>
      </c>
      <c r="F238" s="33">
        <f t="shared" si="44"/>
        <v>0</v>
      </c>
      <c r="G238" s="33">
        <f t="shared" si="44"/>
        <v>0</v>
      </c>
      <c r="H238" s="33">
        <f t="shared" si="47"/>
        <v>0</v>
      </c>
      <c r="I238" s="33">
        <f t="shared" si="48"/>
        <v>0</v>
      </c>
      <c r="J238" s="33">
        <f t="shared" si="49"/>
        <v>0</v>
      </c>
      <c r="K238" s="33">
        <f t="shared" si="50"/>
        <v>0</v>
      </c>
      <c r="L238" s="33">
        <f t="shared" si="51"/>
        <v>0</v>
      </c>
      <c r="M238" s="33">
        <f t="shared" ca="1" si="45"/>
        <v>-0.1935706597530599</v>
      </c>
      <c r="N238" s="33">
        <f t="shared" ca="1" si="52"/>
        <v>0</v>
      </c>
      <c r="O238" s="92">
        <f t="shared" ca="1" si="53"/>
        <v>0</v>
      </c>
      <c r="P238" s="33">
        <f t="shared" ca="1" si="54"/>
        <v>0</v>
      </c>
      <c r="Q238" s="33">
        <f t="shared" ca="1" si="55"/>
        <v>0</v>
      </c>
      <c r="R238" s="20">
        <f t="shared" ca="1" si="46"/>
        <v>0.1935706597530599</v>
      </c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</row>
    <row r="239" spans="1:35" x14ac:dyDescent="0.2">
      <c r="A239" s="89"/>
      <c r="B239" s="89"/>
      <c r="C239" s="89"/>
      <c r="D239" s="91">
        <f t="shared" si="43"/>
        <v>0</v>
      </c>
      <c r="E239" s="91">
        <f t="shared" si="43"/>
        <v>0</v>
      </c>
      <c r="F239" s="33">
        <f t="shared" si="44"/>
        <v>0</v>
      </c>
      <c r="G239" s="33">
        <f t="shared" si="44"/>
        <v>0</v>
      </c>
      <c r="H239" s="33">
        <f t="shared" si="47"/>
        <v>0</v>
      </c>
      <c r="I239" s="33">
        <f t="shared" si="48"/>
        <v>0</v>
      </c>
      <c r="J239" s="33">
        <f t="shared" si="49"/>
        <v>0</v>
      </c>
      <c r="K239" s="33">
        <f t="shared" si="50"/>
        <v>0</v>
      </c>
      <c r="L239" s="33">
        <f t="shared" si="51"/>
        <v>0</v>
      </c>
      <c r="M239" s="33">
        <f t="shared" ca="1" si="45"/>
        <v>-0.1935706597530599</v>
      </c>
      <c r="N239" s="33">
        <f t="shared" ca="1" si="52"/>
        <v>0</v>
      </c>
      <c r="O239" s="92">
        <f t="shared" ca="1" si="53"/>
        <v>0</v>
      </c>
      <c r="P239" s="33">
        <f t="shared" ca="1" si="54"/>
        <v>0</v>
      </c>
      <c r="Q239" s="33">
        <f t="shared" ca="1" si="55"/>
        <v>0</v>
      </c>
      <c r="R239" s="20">
        <f t="shared" ca="1" si="46"/>
        <v>0.1935706597530599</v>
      </c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</row>
    <row r="240" spans="1:35" x14ac:dyDescent="0.2">
      <c r="A240" s="89"/>
      <c r="B240" s="89"/>
      <c r="C240" s="89"/>
      <c r="D240" s="91">
        <f t="shared" si="43"/>
        <v>0</v>
      </c>
      <c r="E240" s="91">
        <f t="shared" si="43"/>
        <v>0</v>
      </c>
      <c r="F240" s="33">
        <f t="shared" si="44"/>
        <v>0</v>
      </c>
      <c r="G240" s="33">
        <f t="shared" si="44"/>
        <v>0</v>
      </c>
      <c r="H240" s="33">
        <f t="shared" si="47"/>
        <v>0</v>
      </c>
      <c r="I240" s="33">
        <f t="shared" si="48"/>
        <v>0</v>
      </c>
      <c r="J240" s="33">
        <f t="shared" si="49"/>
        <v>0</v>
      </c>
      <c r="K240" s="33">
        <f t="shared" si="50"/>
        <v>0</v>
      </c>
      <c r="L240" s="33">
        <f t="shared" si="51"/>
        <v>0</v>
      </c>
      <c r="M240" s="33">
        <f t="shared" ca="1" si="45"/>
        <v>-0.1935706597530599</v>
      </c>
      <c r="N240" s="33">
        <f t="shared" ca="1" si="52"/>
        <v>0</v>
      </c>
      <c r="O240" s="92">
        <f t="shared" ca="1" si="53"/>
        <v>0</v>
      </c>
      <c r="P240" s="33">
        <f t="shared" ca="1" si="54"/>
        <v>0</v>
      </c>
      <c r="Q240" s="33">
        <f t="shared" ca="1" si="55"/>
        <v>0</v>
      </c>
      <c r="R240" s="20">
        <f t="shared" ca="1" si="46"/>
        <v>0.1935706597530599</v>
      </c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</row>
    <row r="241" spans="1:35" x14ac:dyDescent="0.2">
      <c r="A241" s="89"/>
      <c r="B241" s="89"/>
      <c r="C241" s="89"/>
      <c r="D241" s="91">
        <f t="shared" si="43"/>
        <v>0</v>
      </c>
      <c r="E241" s="91">
        <f t="shared" si="43"/>
        <v>0</v>
      </c>
      <c r="F241" s="33">
        <f t="shared" si="44"/>
        <v>0</v>
      </c>
      <c r="G241" s="33">
        <f t="shared" si="44"/>
        <v>0</v>
      </c>
      <c r="H241" s="33">
        <f t="shared" si="47"/>
        <v>0</v>
      </c>
      <c r="I241" s="33">
        <f t="shared" si="48"/>
        <v>0</v>
      </c>
      <c r="J241" s="33">
        <f t="shared" si="49"/>
        <v>0</v>
      </c>
      <c r="K241" s="33">
        <f t="shared" si="50"/>
        <v>0</v>
      </c>
      <c r="L241" s="33">
        <f t="shared" si="51"/>
        <v>0</v>
      </c>
      <c r="M241" s="33">
        <f t="shared" ca="1" si="45"/>
        <v>-0.1935706597530599</v>
      </c>
      <c r="N241" s="33">
        <f t="shared" ca="1" si="52"/>
        <v>0</v>
      </c>
      <c r="O241" s="92">
        <f t="shared" ca="1" si="53"/>
        <v>0</v>
      </c>
      <c r="P241" s="33">
        <f t="shared" ca="1" si="54"/>
        <v>0</v>
      </c>
      <c r="Q241" s="33">
        <f t="shared" ca="1" si="55"/>
        <v>0</v>
      </c>
      <c r="R241" s="20">
        <f t="shared" ca="1" si="46"/>
        <v>0.1935706597530599</v>
      </c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</row>
    <row r="242" spans="1:35" x14ac:dyDescent="0.2">
      <c r="A242" s="89"/>
      <c r="B242" s="89"/>
      <c r="C242" s="89"/>
      <c r="D242" s="91">
        <f t="shared" si="43"/>
        <v>0</v>
      </c>
      <c r="E242" s="91">
        <f t="shared" si="43"/>
        <v>0</v>
      </c>
      <c r="F242" s="33">
        <f t="shared" si="44"/>
        <v>0</v>
      </c>
      <c r="G242" s="33">
        <f t="shared" si="44"/>
        <v>0</v>
      </c>
      <c r="H242" s="33">
        <f t="shared" si="47"/>
        <v>0</v>
      </c>
      <c r="I242" s="33">
        <f t="shared" si="48"/>
        <v>0</v>
      </c>
      <c r="J242" s="33">
        <f t="shared" si="49"/>
        <v>0</v>
      </c>
      <c r="K242" s="33">
        <f t="shared" si="50"/>
        <v>0</v>
      </c>
      <c r="L242" s="33">
        <f t="shared" si="51"/>
        <v>0</v>
      </c>
      <c r="M242" s="33">
        <f t="shared" ca="1" si="45"/>
        <v>-0.1935706597530599</v>
      </c>
      <c r="N242" s="33">
        <f t="shared" ca="1" si="52"/>
        <v>0</v>
      </c>
      <c r="O242" s="92">
        <f t="shared" ca="1" si="53"/>
        <v>0</v>
      </c>
      <c r="P242" s="33">
        <f t="shared" ca="1" si="54"/>
        <v>0</v>
      </c>
      <c r="Q242" s="33">
        <f t="shared" ca="1" si="55"/>
        <v>0</v>
      </c>
      <c r="R242" s="20">
        <f t="shared" ca="1" si="46"/>
        <v>0.1935706597530599</v>
      </c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</row>
    <row r="243" spans="1:35" x14ac:dyDescent="0.2">
      <c r="A243" s="89"/>
      <c r="B243" s="89"/>
      <c r="C243" s="89"/>
      <c r="D243" s="91">
        <f t="shared" si="43"/>
        <v>0</v>
      </c>
      <c r="E243" s="91">
        <f t="shared" si="43"/>
        <v>0</v>
      </c>
      <c r="F243" s="33">
        <f t="shared" si="44"/>
        <v>0</v>
      </c>
      <c r="G243" s="33">
        <f t="shared" si="44"/>
        <v>0</v>
      </c>
      <c r="H243" s="33">
        <f t="shared" si="47"/>
        <v>0</v>
      </c>
      <c r="I243" s="33">
        <f t="shared" si="48"/>
        <v>0</v>
      </c>
      <c r="J243" s="33">
        <f t="shared" si="49"/>
        <v>0</v>
      </c>
      <c r="K243" s="33">
        <f t="shared" si="50"/>
        <v>0</v>
      </c>
      <c r="L243" s="33">
        <f t="shared" si="51"/>
        <v>0</v>
      </c>
      <c r="M243" s="33">
        <f t="shared" ca="1" si="45"/>
        <v>-0.1935706597530599</v>
      </c>
      <c r="N243" s="33">
        <f t="shared" ca="1" si="52"/>
        <v>0</v>
      </c>
      <c r="O243" s="92">
        <f t="shared" ca="1" si="53"/>
        <v>0</v>
      </c>
      <c r="P243" s="33">
        <f t="shared" ca="1" si="54"/>
        <v>0</v>
      </c>
      <c r="Q243" s="33">
        <f t="shared" ca="1" si="55"/>
        <v>0</v>
      </c>
      <c r="R243" s="20">
        <f t="shared" ca="1" si="46"/>
        <v>0.1935706597530599</v>
      </c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</row>
    <row r="244" spans="1:35" x14ac:dyDescent="0.2">
      <c r="A244" s="89"/>
      <c r="B244" s="89"/>
      <c r="C244" s="89"/>
      <c r="D244" s="91">
        <f t="shared" si="43"/>
        <v>0</v>
      </c>
      <c r="E244" s="91">
        <f t="shared" si="43"/>
        <v>0</v>
      </c>
      <c r="F244" s="33">
        <f t="shared" si="44"/>
        <v>0</v>
      </c>
      <c r="G244" s="33">
        <f t="shared" si="44"/>
        <v>0</v>
      </c>
      <c r="H244" s="33">
        <f t="shared" si="47"/>
        <v>0</v>
      </c>
      <c r="I244" s="33">
        <f t="shared" si="48"/>
        <v>0</v>
      </c>
      <c r="J244" s="33">
        <f t="shared" si="49"/>
        <v>0</v>
      </c>
      <c r="K244" s="33">
        <f t="shared" si="50"/>
        <v>0</v>
      </c>
      <c r="L244" s="33">
        <f t="shared" si="51"/>
        <v>0</v>
      </c>
      <c r="M244" s="33">
        <f t="shared" ca="1" si="45"/>
        <v>-0.1935706597530599</v>
      </c>
      <c r="N244" s="33">
        <f t="shared" ca="1" si="52"/>
        <v>0</v>
      </c>
      <c r="O244" s="92">
        <f t="shared" ca="1" si="53"/>
        <v>0</v>
      </c>
      <c r="P244" s="33">
        <f t="shared" ca="1" si="54"/>
        <v>0</v>
      </c>
      <c r="Q244" s="33">
        <f t="shared" ca="1" si="55"/>
        <v>0</v>
      </c>
      <c r="R244" s="20">
        <f t="shared" ca="1" si="46"/>
        <v>0.1935706597530599</v>
      </c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</row>
    <row r="245" spans="1:35" x14ac:dyDescent="0.2">
      <c r="A245" s="89"/>
      <c r="B245" s="89"/>
      <c r="C245" s="89"/>
      <c r="D245" s="91">
        <f t="shared" si="43"/>
        <v>0</v>
      </c>
      <c r="E245" s="91">
        <f t="shared" si="43"/>
        <v>0</v>
      </c>
      <c r="F245" s="33">
        <f t="shared" si="44"/>
        <v>0</v>
      </c>
      <c r="G245" s="33">
        <f t="shared" si="44"/>
        <v>0</v>
      </c>
      <c r="H245" s="33">
        <f t="shared" si="47"/>
        <v>0</v>
      </c>
      <c r="I245" s="33">
        <f t="shared" si="48"/>
        <v>0</v>
      </c>
      <c r="J245" s="33">
        <f t="shared" si="49"/>
        <v>0</v>
      </c>
      <c r="K245" s="33">
        <f t="shared" si="50"/>
        <v>0</v>
      </c>
      <c r="L245" s="33">
        <f t="shared" si="51"/>
        <v>0</v>
      </c>
      <c r="M245" s="33">
        <f t="shared" ca="1" si="45"/>
        <v>-0.1935706597530599</v>
      </c>
      <c r="N245" s="33">
        <f t="shared" ca="1" si="52"/>
        <v>0</v>
      </c>
      <c r="O245" s="92">
        <f t="shared" ca="1" si="53"/>
        <v>0</v>
      </c>
      <c r="P245" s="33">
        <f t="shared" ca="1" si="54"/>
        <v>0</v>
      </c>
      <c r="Q245" s="33">
        <f t="shared" ca="1" si="55"/>
        <v>0</v>
      </c>
      <c r="R245" s="20">
        <f t="shared" ca="1" si="46"/>
        <v>0.1935706597530599</v>
      </c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</row>
    <row r="246" spans="1:35" x14ac:dyDescent="0.2">
      <c r="A246" s="89"/>
      <c r="B246" s="89"/>
      <c r="C246" s="89"/>
      <c r="D246" s="91">
        <f t="shared" si="43"/>
        <v>0</v>
      </c>
      <c r="E246" s="91">
        <f t="shared" si="43"/>
        <v>0</v>
      </c>
      <c r="F246" s="33">
        <f t="shared" si="44"/>
        <v>0</v>
      </c>
      <c r="G246" s="33">
        <f t="shared" si="44"/>
        <v>0</v>
      </c>
      <c r="H246" s="33">
        <f t="shared" si="47"/>
        <v>0</v>
      </c>
      <c r="I246" s="33">
        <f t="shared" si="48"/>
        <v>0</v>
      </c>
      <c r="J246" s="33">
        <f t="shared" si="49"/>
        <v>0</v>
      </c>
      <c r="K246" s="33">
        <f t="shared" si="50"/>
        <v>0</v>
      </c>
      <c r="L246" s="33">
        <f t="shared" si="51"/>
        <v>0</v>
      </c>
      <c r="M246" s="33">
        <f t="shared" ca="1" si="45"/>
        <v>-0.1935706597530599</v>
      </c>
      <c r="N246" s="33">
        <f t="shared" ca="1" si="52"/>
        <v>0</v>
      </c>
      <c r="O246" s="92">
        <f t="shared" ca="1" si="53"/>
        <v>0</v>
      </c>
      <c r="P246" s="33">
        <f t="shared" ca="1" si="54"/>
        <v>0</v>
      </c>
      <c r="Q246" s="33">
        <f t="shared" ca="1" si="55"/>
        <v>0</v>
      </c>
      <c r="R246" s="20">
        <f t="shared" ca="1" si="46"/>
        <v>0.1935706597530599</v>
      </c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</row>
    <row r="247" spans="1:35" x14ac:dyDescent="0.2">
      <c r="A247" s="89"/>
      <c r="B247" s="89"/>
      <c r="C247" s="89"/>
      <c r="D247" s="91">
        <f t="shared" si="43"/>
        <v>0</v>
      </c>
      <c r="E247" s="91">
        <f t="shared" si="43"/>
        <v>0</v>
      </c>
      <c r="F247" s="33">
        <f t="shared" si="44"/>
        <v>0</v>
      </c>
      <c r="G247" s="33">
        <f t="shared" si="44"/>
        <v>0</v>
      </c>
      <c r="H247" s="33">
        <f t="shared" si="47"/>
        <v>0</v>
      </c>
      <c r="I247" s="33">
        <f t="shared" si="48"/>
        <v>0</v>
      </c>
      <c r="J247" s="33">
        <f t="shared" si="49"/>
        <v>0</v>
      </c>
      <c r="K247" s="33">
        <f t="shared" si="50"/>
        <v>0</v>
      </c>
      <c r="L247" s="33">
        <f t="shared" si="51"/>
        <v>0</v>
      </c>
      <c r="M247" s="33">
        <f t="shared" ca="1" si="45"/>
        <v>-0.1935706597530599</v>
      </c>
      <c r="N247" s="33">
        <f t="shared" ca="1" si="52"/>
        <v>0</v>
      </c>
      <c r="O247" s="92">
        <f t="shared" ca="1" si="53"/>
        <v>0</v>
      </c>
      <c r="P247" s="33">
        <f t="shared" ca="1" si="54"/>
        <v>0</v>
      </c>
      <c r="Q247" s="33">
        <f t="shared" ca="1" si="55"/>
        <v>0</v>
      </c>
      <c r="R247" s="20">
        <f t="shared" ca="1" si="46"/>
        <v>0.1935706597530599</v>
      </c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</row>
    <row r="248" spans="1:35" x14ac:dyDescent="0.2">
      <c r="A248" s="89"/>
      <c r="B248" s="89"/>
      <c r="C248" s="89"/>
      <c r="D248" s="91">
        <f t="shared" si="43"/>
        <v>0</v>
      </c>
      <c r="E248" s="91">
        <f t="shared" si="43"/>
        <v>0</v>
      </c>
      <c r="F248" s="33">
        <f t="shared" si="44"/>
        <v>0</v>
      </c>
      <c r="G248" s="33">
        <f t="shared" si="44"/>
        <v>0</v>
      </c>
      <c r="H248" s="33">
        <f t="shared" si="47"/>
        <v>0</v>
      </c>
      <c r="I248" s="33">
        <f t="shared" si="48"/>
        <v>0</v>
      </c>
      <c r="J248" s="33">
        <f t="shared" si="49"/>
        <v>0</v>
      </c>
      <c r="K248" s="33">
        <f t="shared" si="50"/>
        <v>0</v>
      </c>
      <c r="L248" s="33">
        <f t="shared" si="51"/>
        <v>0</v>
      </c>
      <c r="M248" s="33">
        <f t="shared" ca="1" si="45"/>
        <v>-0.1935706597530599</v>
      </c>
      <c r="N248" s="33">
        <f t="shared" ca="1" si="52"/>
        <v>0</v>
      </c>
      <c r="O248" s="92">
        <f t="shared" ca="1" si="53"/>
        <v>0</v>
      </c>
      <c r="P248" s="33">
        <f t="shared" ca="1" si="54"/>
        <v>0</v>
      </c>
      <c r="Q248" s="33">
        <f t="shared" ca="1" si="55"/>
        <v>0</v>
      </c>
      <c r="R248" s="20">
        <f t="shared" ca="1" si="46"/>
        <v>0.1935706597530599</v>
      </c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</row>
    <row r="249" spans="1:35" x14ac:dyDescent="0.2">
      <c r="A249" s="89"/>
      <c r="B249" s="89"/>
      <c r="C249" s="89"/>
      <c r="D249" s="91">
        <f t="shared" si="43"/>
        <v>0</v>
      </c>
      <c r="E249" s="91">
        <f t="shared" si="43"/>
        <v>0</v>
      </c>
      <c r="F249" s="33">
        <f t="shared" si="44"/>
        <v>0</v>
      </c>
      <c r="G249" s="33">
        <f t="shared" si="44"/>
        <v>0</v>
      </c>
      <c r="H249" s="33">
        <f t="shared" si="47"/>
        <v>0</v>
      </c>
      <c r="I249" s="33">
        <f t="shared" si="48"/>
        <v>0</v>
      </c>
      <c r="J249" s="33">
        <f t="shared" si="49"/>
        <v>0</v>
      </c>
      <c r="K249" s="33">
        <f t="shared" si="50"/>
        <v>0</v>
      </c>
      <c r="L249" s="33">
        <f t="shared" si="51"/>
        <v>0</v>
      </c>
      <c r="M249" s="33">
        <f t="shared" ca="1" si="45"/>
        <v>-0.1935706597530599</v>
      </c>
      <c r="N249" s="33">
        <f t="shared" ca="1" si="52"/>
        <v>0</v>
      </c>
      <c r="O249" s="92">
        <f t="shared" ca="1" si="53"/>
        <v>0</v>
      </c>
      <c r="P249" s="33">
        <f t="shared" ca="1" si="54"/>
        <v>0</v>
      </c>
      <c r="Q249" s="33">
        <f t="shared" ca="1" si="55"/>
        <v>0</v>
      </c>
      <c r="R249" s="20">
        <f t="shared" ca="1" si="46"/>
        <v>0.1935706597530599</v>
      </c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</row>
    <row r="250" spans="1:35" x14ac:dyDescent="0.2">
      <c r="A250" s="89"/>
      <c r="B250" s="89"/>
      <c r="C250" s="89"/>
      <c r="D250" s="91">
        <f t="shared" si="43"/>
        <v>0</v>
      </c>
      <c r="E250" s="91">
        <f t="shared" si="43"/>
        <v>0</v>
      </c>
      <c r="F250" s="33">
        <f t="shared" si="44"/>
        <v>0</v>
      </c>
      <c r="G250" s="33">
        <f t="shared" si="44"/>
        <v>0</v>
      </c>
      <c r="H250" s="33">
        <f t="shared" si="47"/>
        <v>0</v>
      </c>
      <c r="I250" s="33">
        <f t="shared" si="48"/>
        <v>0</v>
      </c>
      <c r="J250" s="33">
        <f t="shared" si="49"/>
        <v>0</v>
      </c>
      <c r="K250" s="33">
        <f t="shared" si="50"/>
        <v>0</v>
      </c>
      <c r="L250" s="33">
        <f t="shared" si="51"/>
        <v>0</v>
      </c>
      <c r="M250" s="33">
        <f t="shared" ca="1" si="45"/>
        <v>-0.1935706597530599</v>
      </c>
      <c r="N250" s="33">
        <f t="shared" ca="1" si="52"/>
        <v>0</v>
      </c>
      <c r="O250" s="92">
        <f t="shared" ca="1" si="53"/>
        <v>0</v>
      </c>
      <c r="P250" s="33">
        <f t="shared" ca="1" si="54"/>
        <v>0</v>
      </c>
      <c r="Q250" s="33">
        <f t="shared" ca="1" si="55"/>
        <v>0</v>
      </c>
      <c r="R250" s="20">
        <f t="shared" ca="1" si="46"/>
        <v>0.1935706597530599</v>
      </c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</row>
    <row r="251" spans="1:35" x14ac:dyDescent="0.2">
      <c r="A251" s="89"/>
      <c r="B251" s="89"/>
      <c r="C251" s="89"/>
      <c r="D251" s="91">
        <f t="shared" si="43"/>
        <v>0</v>
      </c>
      <c r="E251" s="91">
        <f t="shared" si="43"/>
        <v>0</v>
      </c>
      <c r="F251" s="33">
        <f t="shared" si="44"/>
        <v>0</v>
      </c>
      <c r="G251" s="33">
        <f t="shared" si="44"/>
        <v>0</v>
      </c>
      <c r="H251" s="33">
        <f t="shared" si="47"/>
        <v>0</v>
      </c>
      <c r="I251" s="33">
        <f t="shared" si="48"/>
        <v>0</v>
      </c>
      <c r="J251" s="33">
        <f t="shared" si="49"/>
        <v>0</v>
      </c>
      <c r="K251" s="33">
        <f t="shared" si="50"/>
        <v>0</v>
      </c>
      <c r="L251" s="33">
        <f t="shared" si="51"/>
        <v>0</v>
      </c>
      <c r="M251" s="33">
        <f t="shared" ca="1" si="45"/>
        <v>-0.1935706597530599</v>
      </c>
      <c r="N251" s="33">
        <f t="shared" ca="1" si="52"/>
        <v>0</v>
      </c>
      <c r="O251" s="92">
        <f t="shared" ca="1" si="53"/>
        <v>0</v>
      </c>
      <c r="P251" s="33">
        <f t="shared" ca="1" si="54"/>
        <v>0</v>
      </c>
      <c r="Q251" s="33">
        <f t="shared" ca="1" si="55"/>
        <v>0</v>
      </c>
      <c r="R251" s="20">
        <f t="shared" ca="1" si="46"/>
        <v>0.1935706597530599</v>
      </c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</row>
    <row r="252" spans="1:35" x14ac:dyDescent="0.2">
      <c r="A252" s="89"/>
      <c r="B252" s="89"/>
      <c r="C252" s="89"/>
      <c r="D252" s="91">
        <f t="shared" si="43"/>
        <v>0</v>
      </c>
      <c r="E252" s="91">
        <f t="shared" si="43"/>
        <v>0</v>
      </c>
      <c r="F252" s="33">
        <f t="shared" si="44"/>
        <v>0</v>
      </c>
      <c r="G252" s="33">
        <f t="shared" si="44"/>
        <v>0</v>
      </c>
      <c r="H252" s="33">
        <f t="shared" si="47"/>
        <v>0</v>
      </c>
      <c r="I252" s="33">
        <f t="shared" si="48"/>
        <v>0</v>
      </c>
      <c r="J252" s="33">
        <f t="shared" si="49"/>
        <v>0</v>
      </c>
      <c r="K252" s="33">
        <f t="shared" si="50"/>
        <v>0</v>
      </c>
      <c r="L252" s="33">
        <f t="shared" si="51"/>
        <v>0</v>
      </c>
      <c r="M252" s="33">
        <f t="shared" ca="1" si="45"/>
        <v>-0.1935706597530599</v>
      </c>
      <c r="N252" s="33">
        <f t="shared" ca="1" si="52"/>
        <v>0</v>
      </c>
      <c r="O252" s="92">
        <f t="shared" ca="1" si="53"/>
        <v>0</v>
      </c>
      <c r="P252" s="33">
        <f t="shared" ca="1" si="54"/>
        <v>0</v>
      </c>
      <c r="Q252" s="33">
        <f t="shared" ca="1" si="55"/>
        <v>0</v>
      </c>
      <c r="R252" s="20">
        <f t="shared" ca="1" si="46"/>
        <v>0.1935706597530599</v>
      </c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</row>
    <row r="253" spans="1:35" x14ac:dyDescent="0.2">
      <c r="A253" s="89"/>
      <c r="B253" s="89"/>
      <c r="C253" s="89"/>
      <c r="D253" s="91">
        <f t="shared" si="43"/>
        <v>0</v>
      </c>
      <c r="E253" s="91">
        <f t="shared" si="43"/>
        <v>0</v>
      </c>
      <c r="F253" s="33">
        <f t="shared" si="44"/>
        <v>0</v>
      </c>
      <c r="G253" s="33">
        <f t="shared" si="44"/>
        <v>0</v>
      </c>
      <c r="H253" s="33">
        <f t="shared" si="47"/>
        <v>0</v>
      </c>
      <c r="I253" s="33">
        <f t="shared" si="48"/>
        <v>0</v>
      </c>
      <c r="J253" s="33">
        <f t="shared" si="49"/>
        <v>0</v>
      </c>
      <c r="K253" s="33">
        <f t="shared" si="50"/>
        <v>0</v>
      </c>
      <c r="L253" s="33">
        <f t="shared" si="51"/>
        <v>0</v>
      </c>
      <c r="M253" s="33">
        <f t="shared" ca="1" si="45"/>
        <v>-0.1935706597530599</v>
      </c>
      <c r="N253" s="33">
        <f t="shared" ca="1" si="52"/>
        <v>0</v>
      </c>
      <c r="O253" s="92">
        <f t="shared" ca="1" si="53"/>
        <v>0</v>
      </c>
      <c r="P253" s="33">
        <f t="shared" ca="1" si="54"/>
        <v>0</v>
      </c>
      <c r="Q253" s="33">
        <f t="shared" ca="1" si="55"/>
        <v>0</v>
      </c>
      <c r="R253" s="20">
        <f t="shared" ca="1" si="46"/>
        <v>0.1935706597530599</v>
      </c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</row>
    <row r="254" spans="1:35" x14ac:dyDescent="0.2">
      <c r="A254" s="89"/>
      <c r="B254" s="89"/>
      <c r="C254" s="89"/>
      <c r="D254" s="91">
        <f t="shared" si="43"/>
        <v>0</v>
      </c>
      <c r="E254" s="91">
        <f t="shared" si="43"/>
        <v>0</v>
      </c>
      <c r="F254" s="33">
        <f t="shared" si="44"/>
        <v>0</v>
      </c>
      <c r="G254" s="33">
        <f t="shared" si="44"/>
        <v>0</v>
      </c>
      <c r="H254" s="33">
        <f t="shared" si="47"/>
        <v>0</v>
      </c>
      <c r="I254" s="33">
        <f t="shared" si="48"/>
        <v>0</v>
      </c>
      <c r="J254" s="33">
        <f t="shared" si="49"/>
        <v>0</v>
      </c>
      <c r="K254" s="33">
        <f t="shared" si="50"/>
        <v>0</v>
      </c>
      <c r="L254" s="33">
        <f t="shared" si="51"/>
        <v>0</v>
      </c>
      <c r="M254" s="33">
        <f t="shared" ca="1" si="45"/>
        <v>-0.1935706597530599</v>
      </c>
      <c r="N254" s="33">
        <f t="shared" ca="1" si="52"/>
        <v>0</v>
      </c>
      <c r="O254" s="92">
        <f t="shared" ca="1" si="53"/>
        <v>0</v>
      </c>
      <c r="P254" s="33">
        <f t="shared" ca="1" si="54"/>
        <v>0</v>
      </c>
      <c r="Q254" s="33">
        <f t="shared" ca="1" si="55"/>
        <v>0</v>
      </c>
      <c r="R254" s="20">
        <f t="shared" ca="1" si="46"/>
        <v>0.1935706597530599</v>
      </c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</row>
    <row r="255" spans="1:35" x14ac:dyDescent="0.2">
      <c r="A255" s="89"/>
      <c r="B255" s="89"/>
      <c r="C255" s="89"/>
      <c r="D255" s="91">
        <f t="shared" si="43"/>
        <v>0</v>
      </c>
      <c r="E255" s="91">
        <f t="shared" si="43"/>
        <v>0</v>
      </c>
      <c r="F255" s="33">
        <f t="shared" si="44"/>
        <v>0</v>
      </c>
      <c r="G255" s="33">
        <f t="shared" si="44"/>
        <v>0</v>
      </c>
      <c r="H255" s="33">
        <f t="shared" si="47"/>
        <v>0</v>
      </c>
      <c r="I255" s="33">
        <f t="shared" si="48"/>
        <v>0</v>
      </c>
      <c r="J255" s="33">
        <f t="shared" si="49"/>
        <v>0</v>
      </c>
      <c r="K255" s="33">
        <f t="shared" si="50"/>
        <v>0</v>
      </c>
      <c r="L255" s="33">
        <f t="shared" si="51"/>
        <v>0</v>
      </c>
      <c r="M255" s="33">
        <f t="shared" ca="1" si="45"/>
        <v>-0.1935706597530599</v>
      </c>
      <c r="N255" s="33">
        <f t="shared" ca="1" si="52"/>
        <v>0</v>
      </c>
      <c r="O255" s="92">
        <f t="shared" ca="1" si="53"/>
        <v>0</v>
      </c>
      <c r="P255" s="33">
        <f t="shared" ca="1" si="54"/>
        <v>0</v>
      </c>
      <c r="Q255" s="33">
        <f t="shared" ca="1" si="55"/>
        <v>0</v>
      </c>
      <c r="R255" s="20">
        <f t="shared" ca="1" si="46"/>
        <v>0.1935706597530599</v>
      </c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</row>
    <row r="256" spans="1:35" x14ac:dyDescent="0.2">
      <c r="A256" s="89"/>
      <c r="B256" s="89"/>
      <c r="C256" s="89"/>
      <c r="D256" s="91">
        <f t="shared" si="43"/>
        <v>0</v>
      </c>
      <c r="E256" s="91">
        <f t="shared" si="43"/>
        <v>0</v>
      </c>
      <c r="F256" s="33">
        <f t="shared" si="44"/>
        <v>0</v>
      </c>
      <c r="G256" s="33">
        <f t="shared" si="44"/>
        <v>0</v>
      </c>
      <c r="H256" s="33">
        <f t="shared" si="47"/>
        <v>0</v>
      </c>
      <c r="I256" s="33">
        <f t="shared" si="48"/>
        <v>0</v>
      </c>
      <c r="J256" s="33">
        <f t="shared" si="49"/>
        <v>0</v>
      </c>
      <c r="K256" s="33">
        <f t="shared" si="50"/>
        <v>0</v>
      </c>
      <c r="L256" s="33">
        <f t="shared" si="51"/>
        <v>0</v>
      </c>
      <c r="M256" s="33">
        <f t="shared" ca="1" si="45"/>
        <v>-0.1935706597530599</v>
      </c>
      <c r="N256" s="33">
        <f t="shared" ca="1" si="52"/>
        <v>0</v>
      </c>
      <c r="O256" s="92">
        <f t="shared" ca="1" si="53"/>
        <v>0</v>
      </c>
      <c r="P256" s="33">
        <f t="shared" ca="1" si="54"/>
        <v>0</v>
      </c>
      <c r="Q256" s="33">
        <f t="shared" ca="1" si="55"/>
        <v>0</v>
      </c>
      <c r="R256" s="20">
        <f t="shared" ca="1" si="46"/>
        <v>0.1935706597530599</v>
      </c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</row>
    <row r="257" spans="1:35" x14ac:dyDescent="0.2">
      <c r="A257" s="89"/>
      <c r="B257" s="89"/>
      <c r="C257" s="89"/>
      <c r="D257" s="91">
        <f t="shared" si="43"/>
        <v>0</v>
      </c>
      <c r="E257" s="91">
        <f t="shared" si="43"/>
        <v>0</v>
      </c>
      <c r="F257" s="33">
        <f t="shared" si="44"/>
        <v>0</v>
      </c>
      <c r="G257" s="33">
        <f t="shared" si="44"/>
        <v>0</v>
      </c>
      <c r="H257" s="33">
        <f t="shared" si="47"/>
        <v>0</v>
      </c>
      <c r="I257" s="33">
        <f t="shared" si="48"/>
        <v>0</v>
      </c>
      <c r="J257" s="33">
        <f t="shared" si="49"/>
        <v>0</v>
      </c>
      <c r="K257" s="33">
        <f t="shared" si="50"/>
        <v>0</v>
      </c>
      <c r="L257" s="33">
        <f t="shared" si="51"/>
        <v>0</v>
      </c>
      <c r="M257" s="33">
        <f t="shared" ca="1" si="45"/>
        <v>-0.1935706597530599</v>
      </c>
      <c r="N257" s="33">
        <f t="shared" ca="1" si="52"/>
        <v>0</v>
      </c>
      <c r="O257" s="92">
        <f t="shared" ca="1" si="53"/>
        <v>0</v>
      </c>
      <c r="P257" s="33">
        <f t="shared" ca="1" si="54"/>
        <v>0</v>
      </c>
      <c r="Q257" s="33">
        <f t="shared" ca="1" si="55"/>
        <v>0</v>
      </c>
      <c r="R257" s="20">
        <f t="shared" ca="1" si="46"/>
        <v>0.1935706597530599</v>
      </c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</row>
    <row r="258" spans="1:35" x14ac:dyDescent="0.2">
      <c r="A258" s="89"/>
      <c r="B258" s="89"/>
      <c r="C258" s="89"/>
      <c r="D258" s="91">
        <f t="shared" si="43"/>
        <v>0</v>
      </c>
      <c r="E258" s="91">
        <f t="shared" si="43"/>
        <v>0</v>
      </c>
      <c r="F258" s="33">
        <f t="shared" si="44"/>
        <v>0</v>
      </c>
      <c r="G258" s="33">
        <f t="shared" si="44"/>
        <v>0</v>
      </c>
      <c r="H258" s="33">
        <f t="shared" si="47"/>
        <v>0</v>
      </c>
      <c r="I258" s="33">
        <f t="shared" si="48"/>
        <v>0</v>
      </c>
      <c r="J258" s="33">
        <f t="shared" si="49"/>
        <v>0</v>
      </c>
      <c r="K258" s="33">
        <f t="shared" si="50"/>
        <v>0</v>
      </c>
      <c r="L258" s="33">
        <f t="shared" si="51"/>
        <v>0</v>
      </c>
      <c r="M258" s="33">
        <f t="shared" ca="1" si="45"/>
        <v>-0.1935706597530599</v>
      </c>
      <c r="N258" s="33">
        <f t="shared" ca="1" si="52"/>
        <v>0</v>
      </c>
      <c r="O258" s="92">
        <f t="shared" ca="1" si="53"/>
        <v>0</v>
      </c>
      <c r="P258" s="33">
        <f t="shared" ca="1" si="54"/>
        <v>0</v>
      </c>
      <c r="Q258" s="33">
        <f t="shared" ca="1" si="55"/>
        <v>0</v>
      </c>
      <c r="R258" s="20">
        <f t="shared" ca="1" si="46"/>
        <v>0.1935706597530599</v>
      </c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</row>
    <row r="259" spans="1:35" x14ac:dyDescent="0.2">
      <c r="A259" s="89"/>
      <c r="B259" s="89"/>
      <c r="C259" s="89"/>
      <c r="D259" s="91">
        <f t="shared" si="43"/>
        <v>0</v>
      </c>
      <c r="E259" s="91">
        <f t="shared" si="43"/>
        <v>0</v>
      </c>
      <c r="F259" s="33">
        <f t="shared" si="44"/>
        <v>0</v>
      </c>
      <c r="G259" s="33">
        <f t="shared" si="44"/>
        <v>0</v>
      </c>
      <c r="H259" s="33">
        <f t="shared" si="47"/>
        <v>0</v>
      </c>
      <c r="I259" s="33">
        <f t="shared" si="48"/>
        <v>0</v>
      </c>
      <c r="J259" s="33">
        <f t="shared" si="49"/>
        <v>0</v>
      </c>
      <c r="K259" s="33">
        <f t="shared" si="50"/>
        <v>0</v>
      </c>
      <c r="L259" s="33">
        <f t="shared" si="51"/>
        <v>0</v>
      </c>
      <c r="M259" s="33">
        <f t="shared" ca="1" si="45"/>
        <v>-0.1935706597530599</v>
      </c>
      <c r="N259" s="33">
        <f t="shared" ca="1" si="52"/>
        <v>0</v>
      </c>
      <c r="O259" s="92">
        <f t="shared" ca="1" si="53"/>
        <v>0</v>
      </c>
      <c r="P259" s="33">
        <f t="shared" ca="1" si="54"/>
        <v>0</v>
      </c>
      <c r="Q259" s="33">
        <f t="shared" ca="1" si="55"/>
        <v>0</v>
      </c>
      <c r="R259" s="20">
        <f t="shared" ca="1" si="46"/>
        <v>0.1935706597530599</v>
      </c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</row>
    <row r="260" spans="1:35" x14ac:dyDescent="0.2">
      <c r="A260" s="89"/>
      <c r="B260" s="89"/>
      <c r="C260" s="89"/>
      <c r="D260" s="91">
        <f t="shared" si="43"/>
        <v>0</v>
      </c>
      <c r="E260" s="91">
        <f t="shared" si="43"/>
        <v>0</v>
      </c>
      <c r="F260" s="33">
        <f t="shared" si="44"/>
        <v>0</v>
      </c>
      <c r="G260" s="33">
        <f t="shared" si="44"/>
        <v>0</v>
      </c>
      <c r="H260" s="33">
        <f t="shared" si="47"/>
        <v>0</v>
      </c>
      <c r="I260" s="33">
        <f t="shared" si="48"/>
        <v>0</v>
      </c>
      <c r="J260" s="33">
        <f t="shared" si="49"/>
        <v>0</v>
      </c>
      <c r="K260" s="33">
        <f t="shared" si="50"/>
        <v>0</v>
      </c>
      <c r="L260" s="33">
        <f t="shared" si="51"/>
        <v>0</v>
      </c>
      <c r="M260" s="33">
        <f t="shared" ca="1" si="45"/>
        <v>-0.1935706597530599</v>
      </c>
      <c r="N260" s="33">
        <f t="shared" ca="1" si="52"/>
        <v>0</v>
      </c>
      <c r="O260" s="92">
        <f t="shared" ca="1" si="53"/>
        <v>0</v>
      </c>
      <c r="P260" s="33">
        <f t="shared" ca="1" si="54"/>
        <v>0</v>
      </c>
      <c r="Q260" s="33">
        <f t="shared" ca="1" si="55"/>
        <v>0</v>
      </c>
      <c r="R260" s="20">
        <f t="shared" ca="1" si="46"/>
        <v>0.1935706597530599</v>
      </c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</row>
    <row r="261" spans="1:35" x14ac:dyDescent="0.2">
      <c r="A261" s="89"/>
      <c r="B261" s="89"/>
      <c r="C261" s="89"/>
      <c r="D261" s="91">
        <f t="shared" si="43"/>
        <v>0</v>
      </c>
      <c r="E261" s="91">
        <f t="shared" si="43"/>
        <v>0</v>
      </c>
      <c r="F261" s="33">
        <f t="shared" si="44"/>
        <v>0</v>
      </c>
      <c r="G261" s="33">
        <f t="shared" si="44"/>
        <v>0</v>
      </c>
      <c r="H261" s="33">
        <f t="shared" si="47"/>
        <v>0</v>
      </c>
      <c r="I261" s="33">
        <f t="shared" si="48"/>
        <v>0</v>
      </c>
      <c r="J261" s="33">
        <f t="shared" si="49"/>
        <v>0</v>
      </c>
      <c r="K261" s="33">
        <f t="shared" si="50"/>
        <v>0</v>
      </c>
      <c r="L261" s="33">
        <f t="shared" si="51"/>
        <v>0</v>
      </c>
      <c r="M261" s="33">
        <f t="shared" ca="1" si="45"/>
        <v>-0.1935706597530599</v>
      </c>
      <c r="N261" s="33">
        <f t="shared" ca="1" si="52"/>
        <v>0</v>
      </c>
      <c r="O261" s="92">
        <f t="shared" ca="1" si="53"/>
        <v>0</v>
      </c>
      <c r="P261" s="33">
        <f t="shared" ca="1" si="54"/>
        <v>0</v>
      </c>
      <c r="Q261" s="33">
        <f t="shared" ca="1" si="55"/>
        <v>0</v>
      </c>
      <c r="R261" s="20">
        <f t="shared" ca="1" si="46"/>
        <v>0.1935706597530599</v>
      </c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</row>
    <row r="262" spans="1:35" x14ac:dyDescent="0.2">
      <c r="A262" s="89"/>
      <c r="B262" s="89"/>
      <c r="C262" s="89"/>
      <c r="D262" s="91">
        <f t="shared" si="43"/>
        <v>0</v>
      </c>
      <c r="E262" s="91">
        <f t="shared" si="43"/>
        <v>0</v>
      </c>
      <c r="F262" s="33">
        <f t="shared" si="44"/>
        <v>0</v>
      </c>
      <c r="G262" s="33">
        <f t="shared" si="44"/>
        <v>0</v>
      </c>
      <c r="H262" s="33">
        <f t="shared" si="47"/>
        <v>0</v>
      </c>
      <c r="I262" s="33">
        <f t="shared" si="48"/>
        <v>0</v>
      </c>
      <c r="J262" s="33">
        <f t="shared" si="49"/>
        <v>0</v>
      </c>
      <c r="K262" s="33">
        <f t="shared" si="50"/>
        <v>0</v>
      </c>
      <c r="L262" s="33">
        <f t="shared" si="51"/>
        <v>0</v>
      </c>
      <c r="M262" s="33">
        <f t="shared" ca="1" si="45"/>
        <v>-0.1935706597530599</v>
      </c>
      <c r="N262" s="33">
        <f t="shared" ca="1" si="52"/>
        <v>0</v>
      </c>
      <c r="O262" s="92">
        <f t="shared" ca="1" si="53"/>
        <v>0</v>
      </c>
      <c r="P262" s="33">
        <f t="shared" ca="1" si="54"/>
        <v>0</v>
      </c>
      <c r="Q262" s="33">
        <f t="shared" ca="1" si="55"/>
        <v>0</v>
      </c>
      <c r="R262" s="20">
        <f t="shared" ca="1" si="46"/>
        <v>0.1935706597530599</v>
      </c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</row>
    <row r="263" spans="1:35" x14ac:dyDescent="0.2">
      <c r="A263" s="89"/>
      <c r="B263" s="89"/>
      <c r="C263" s="89"/>
      <c r="D263" s="91">
        <f t="shared" si="43"/>
        <v>0</v>
      </c>
      <c r="E263" s="91">
        <f t="shared" si="43"/>
        <v>0</v>
      </c>
      <c r="F263" s="33">
        <f t="shared" si="44"/>
        <v>0</v>
      </c>
      <c r="G263" s="33">
        <f t="shared" si="44"/>
        <v>0</v>
      </c>
      <c r="H263" s="33">
        <f t="shared" si="47"/>
        <v>0</v>
      </c>
      <c r="I263" s="33">
        <f t="shared" si="48"/>
        <v>0</v>
      </c>
      <c r="J263" s="33">
        <f t="shared" si="49"/>
        <v>0</v>
      </c>
      <c r="K263" s="33">
        <f t="shared" si="50"/>
        <v>0</v>
      </c>
      <c r="L263" s="33">
        <f t="shared" si="51"/>
        <v>0</v>
      </c>
      <c r="M263" s="33">
        <f t="shared" ca="1" si="45"/>
        <v>-0.1935706597530599</v>
      </c>
      <c r="N263" s="33">
        <f t="shared" ca="1" si="52"/>
        <v>0</v>
      </c>
      <c r="O263" s="92">
        <f t="shared" ca="1" si="53"/>
        <v>0</v>
      </c>
      <c r="P263" s="33">
        <f t="shared" ca="1" si="54"/>
        <v>0</v>
      </c>
      <c r="Q263" s="33">
        <f t="shared" ca="1" si="55"/>
        <v>0</v>
      </c>
      <c r="R263" s="20">
        <f t="shared" ca="1" si="46"/>
        <v>0.1935706597530599</v>
      </c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</row>
    <row r="264" spans="1:35" x14ac:dyDescent="0.2">
      <c r="A264" s="89"/>
      <c r="B264" s="89"/>
      <c r="C264" s="89"/>
      <c r="D264" s="91">
        <f t="shared" si="43"/>
        <v>0</v>
      </c>
      <c r="E264" s="91">
        <f t="shared" si="43"/>
        <v>0</v>
      </c>
      <c r="F264" s="33">
        <f t="shared" si="44"/>
        <v>0</v>
      </c>
      <c r="G264" s="33">
        <f t="shared" si="44"/>
        <v>0</v>
      </c>
      <c r="H264" s="33">
        <f t="shared" si="47"/>
        <v>0</v>
      </c>
      <c r="I264" s="33">
        <f t="shared" si="48"/>
        <v>0</v>
      </c>
      <c r="J264" s="33">
        <f t="shared" si="49"/>
        <v>0</v>
      </c>
      <c r="K264" s="33">
        <f t="shared" si="50"/>
        <v>0</v>
      </c>
      <c r="L264" s="33">
        <f t="shared" si="51"/>
        <v>0</v>
      </c>
      <c r="M264" s="33">
        <f t="shared" ca="1" si="45"/>
        <v>-0.1935706597530599</v>
      </c>
      <c r="N264" s="33">
        <f t="shared" ca="1" si="52"/>
        <v>0</v>
      </c>
      <c r="O264" s="92">
        <f t="shared" ca="1" si="53"/>
        <v>0</v>
      </c>
      <c r="P264" s="33">
        <f t="shared" ca="1" si="54"/>
        <v>0</v>
      </c>
      <c r="Q264" s="33">
        <f t="shared" ca="1" si="55"/>
        <v>0</v>
      </c>
      <c r="R264" s="20">
        <f t="shared" ca="1" si="46"/>
        <v>0.1935706597530599</v>
      </c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</row>
    <row r="265" spans="1:35" x14ac:dyDescent="0.2">
      <c r="A265" s="89"/>
      <c r="B265" s="89"/>
      <c r="C265" s="89"/>
      <c r="D265" s="91">
        <f t="shared" ref="D265:E328" si="56">A265/A$18</f>
        <v>0</v>
      </c>
      <c r="E265" s="91">
        <f t="shared" si="56"/>
        <v>0</v>
      </c>
      <c r="F265" s="33">
        <f t="shared" ref="F265:G328" si="57">$C265*D265</f>
        <v>0</v>
      </c>
      <c r="G265" s="33">
        <f t="shared" si="57"/>
        <v>0</v>
      </c>
      <c r="H265" s="33">
        <f t="shared" si="47"/>
        <v>0</v>
      </c>
      <c r="I265" s="33">
        <f t="shared" si="48"/>
        <v>0</v>
      </c>
      <c r="J265" s="33">
        <f t="shared" si="49"/>
        <v>0</v>
      </c>
      <c r="K265" s="33">
        <f t="shared" si="50"/>
        <v>0</v>
      </c>
      <c r="L265" s="33">
        <f t="shared" si="51"/>
        <v>0</v>
      </c>
      <c r="M265" s="33">
        <f t="shared" ca="1" si="45"/>
        <v>-0.1935706597530599</v>
      </c>
      <c r="N265" s="33">
        <f t="shared" ca="1" si="52"/>
        <v>0</v>
      </c>
      <c r="O265" s="92">
        <f t="shared" ca="1" si="53"/>
        <v>0</v>
      </c>
      <c r="P265" s="33">
        <f t="shared" ca="1" si="54"/>
        <v>0</v>
      </c>
      <c r="Q265" s="33">
        <f t="shared" ca="1" si="55"/>
        <v>0</v>
      </c>
      <c r="R265" s="20">
        <f t="shared" ca="1" si="46"/>
        <v>0.1935706597530599</v>
      </c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</row>
    <row r="266" spans="1:35" x14ac:dyDescent="0.2">
      <c r="A266" s="89"/>
      <c r="B266" s="89"/>
      <c r="C266" s="89"/>
      <c r="D266" s="91">
        <f t="shared" si="56"/>
        <v>0</v>
      </c>
      <c r="E266" s="91">
        <f t="shared" si="56"/>
        <v>0</v>
      </c>
      <c r="F266" s="33">
        <f t="shared" si="57"/>
        <v>0</v>
      </c>
      <c r="G266" s="33">
        <f t="shared" si="57"/>
        <v>0</v>
      </c>
      <c r="H266" s="33">
        <f t="shared" si="47"/>
        <v>0</v>
      </c>
      <c r="I266" s="33">
        <f t="shared" si="48"/>
        <v>0</v>
      </c>
      <c r="J266" s="33">
        <f t="shared" si="49"/>
        <v>0</v>
      </c>
      <c r="K266" s="33">
        <f t="shared" si="50"/>
        <v>0</v>
      </c>
      <c r="L266" s="33">
        <f t="shared" si="51"/>
        <v>0</v>
      </c>
      <c r="M266" s="33">
        <f t="shared" ca="1" si="45"/>
        <v>-0.1935706597530599</v>
      </c>
      <c r="N266" s="33">
        <f t="shared" ca="1" si="52"/>
        <v>0</v>
      </c>
      <c r="O266" s="92">
        <f t="shared" ca="1" si="53"/>
        <v>0</v>
      </c>
      <c r="P266" s="33">
        <f t="shared" ca="1" si="54"/>
        <v>0</v>
      </c>
      <c r="Q266" s="33">
        <f t="shared" ca="1" si="55"/>
        <v>0</v>
      </c>
      <c r="R266" s="20">
        <f t="shared" ca="1" si="46"/>
        <v>0.1935706597530599</v>
      </c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</row>
    <row r="267" spans="1:35" x14ac:dyDescent="0.2">
      <c r="A267" s="89"/>
      <c r="B267" s="89"/>
      <c r="C267" s="89"/>
      <c r="D267" s="91">
        <f t="shared" si="56"/>
        <v>0</v>
      </c>
      <c r="E267" s="91">
        <f t="shared" si="56"/>
        <v>0</v>
      </c>
      <c r="F267" s="33">
        <f t="shared" si="57"/>
        <v>0</v>
      </c>
      <c r="G267" s="33">
        <f t="shared" si="57"/>
        <v>0</v>
      </c>
      <c r="H267" s="33">
        <f t="shared" si="47"/>
        <v>0</v>
      </c>
      <c r="I267" s="33">
        <f t="shared" si="48"/>
        <v>0</v>
      </c>
      <c r="J267" s="33">
        <f t="shared" si="49"/>
        <v>0</v>
      </c>
      <c r="K267" s="33">
        <f t="shared" si="50"/>
        <v>0</v>
      </c>
      <c r="L267" s="33">
        <f t="shared" si="51"/>
        <v>0</v>
      </c>
      <c r="M267" s="33">
        <f t="shared" ca="1" si="45"/>
        <v>-0.1935706597530599</v>
      </c>
      <c r="N267" s="33">
        <f t="shared" ca="1" si="52"/>
        <v>0</v>
      </c>
      <c r="O267" s="92">
        <f t="shared" ca="1" si="53"/>
        <v>0</v>
      </c>
      <c r="P267" s="33">
        <f t="shared" ca="1" si="54"/>
        <v>0</v>
      </c>
      <c r="Q267" s="33">
        <f t="shared" ca="1" si="55"/>
        <v>0</v>
      </c>
      <c r="R267" s="20">
        <f t="shared" ca="1" si="46"/>
        <v>0.1935706597530599</v>
      </c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</row>
    <row r="268" spans="1:35" x14ac:dyDescent="0.2">
      <c r="A268" s="89"/>
      <c r="B268" s="89"/>
      <c r="C268" s="89"/>
      <c r="D268" s="91">
        <f t="shared" si="56"/>
        <v>0</v>
      </c>
      <c r="E268" s="91">
        <f t="shared" si="56"/>
        <v>0</v>
      </c>
      <c r="F268" s="33">
        <f t="shared" si="57"/>
        <v>0</v>
      </c>
      <c r="G268" s="33">
        <f t="shared" si="57"/>
        <v>0</v>
      </c>
      <c r="H268" s="33">
        <f t="shared" si="47"/>
        <v>0</v>
      </c>
      <c r="I268" s="33">
        <f t="shared" si="48"/>
        <v>0</v>
      </c>
      <c r="J268" s="33">
        <f t="shared" si="49"/>
        <v>0</v>
      </c>
      <c r="K268" s="33">
        <f t="shared" si="50"/>
        <v>0</v>
      </c>
      <c r="L268" s="33">
        <f t="shared" si="51"/>
        <v>0</v>
      </c>
      <c r="M268" s="33">
        <f t="shared" ca="1" si="45"/>
        <v>-0.1935706597530599</v>
      </c>
      <c r="N268" s="33">
        <f t="shared" ca="1" si="52"/>
        <v>0</v>
      </c>
      <c r="O268" s="92">
        <f t="shared" ca="1" si="53"/>
        <v>0</v>
      </c>
      <c r="P268" s="33">
        <f t="shared" ca="1" si="54"/>
        <v>0</v>
      </c>
      <c r="Q268" s="33">
        <f t="shared" ca="1" si="55"/>
        <v>0</v>
      </c>
      <c r="R268" s="20">
        <f t="shared" ca="1" si="46"/>
        <v>0.1935706597530599</v>
      </c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</row>
    <row r="269" spans="1:35" x14ac:dyDescent="0.2">
      <c r="A269" s="89"/>
      <c r="B269" s="89"/>
      <c r="C269" s="89"/>
      <c r="D269" s="91">
        <f t="shared" si="56"/>
        <v>0</v>
      </c>
      <c r="E269" s="91">
        <f t="shared" si="56"/>
        <v>0</v>
      </c>
      <c r="F269" s="33">
        <f t="shared" si="57"/>
        <v>0</v>
      </c>
      <c r="G269" s="33">
        <f t="shared" si="57"/>
        <v>0</v>
      </c>
      <c r="H269" s="33">
        <f t="shared" si="47"/>
        <v>0</v>
      </c>
      <c r="I269" s="33">
        <f t="shared" si="48"/>
        <v>0</v>
      </c>
      <c r="J269" s="33">
        <f t="shared" si="49"/>
        <v>0</v>
      </c>
      <c r="K269" s="33">
        <f t="shared" si="50"/>
        <v>0</v>
      </c>
      <c r="L269" s="33">
        <f t="shared" si="51"/>
        <v>0</v>
      </c>
      <c r="M269" s="33">
        <f t="shared" ref="M269:M329" ca="1" si="58">+E$4+E$5*D269+E$6*D269^2</f>
        <v>-0.1935706597530599</v>
      </c>
      <c r="N269" s="33">
        <f t="shared" ca="1" si="52"/>
        <v>0</v>
      </c>
      <c r="O269" s="92">
        <f t="shared" ca="1" si="53"/>
        <v>0</v>
      </c>
      <c r="P269" s="33">
        <f t="shared" ca="1" si="54"/>
        <v>0</v>
      </c>
      <c r="Q269" s="33">
        <f t="shared" ca="1" si="55"/>
        <v>0</v>
      </c>
      <c r="R269" s="20">
        <f t="shared" ref="R269:R329" ca="1" si="59">+E269-M269</f>
        <v>0.1935706597530599</v>
      </c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</row>
    <row r="270" spans="1:35" x14ac:dyDescent="0.2">
      <c r="A270" s="89"/>
      <c r="B270" s="89"/>
      <c r="C270" s="89"/>
      <c r="D270" s="91">
        <f t="shared" si="56"/>
        <v>0</v>
      </c>
      <c r="E270" s="91">
        <f t="shared" si="56"/>
        <v>0</v>
      </c>
      <c r="F270" s="33">
        <f t="shared" si="57"/>
        <v>0</v>
      </c>
      <c r="G270" s="33">
        <f t="shared" si="57"/>
        <v>0</v>
      </c>
      <c r="H270" s="33">
        <f t="shared" ref="H270:H328" si="60">C270*D270*D270</f>
        <v>0</v>
      </c>
      <c r="I270" s="33">
        <f t="shared" ref="I270:I328" si="61">C270*D270*D270*D270</f>
        <v>0</v>
      </c>
      <c r="J270" s="33">
        <f t="shared" ref="J270:J328" si="62">C270*D270*D270*D270*D270</f>
        <v>0</v>
      </c>
      <c r="K270" s="33">
        <f t="shared" ref="K270:K328" si="63">C270*E270*D270</f>
        <v>0</v>
      </c>
      <c r="L270" s="33">
        <f t="shared" ref="L270:L328" si="64">C270*E270*D270*D270</f>
        <v>0</v>
      </c>
      <c r="M270" s="33">
        <f t="shared" ca="1" si="58"/>
        <v>-0.1935706597530599</v>
      </c>
      <c r="N270" s="33">
        <f t="shared" ref="N270:N328" ca="1" si="65">C270*(M270-E270)^2</f>
        <v>0</v>
      </c>
      <c r="O270" s="92">
        <f t="shared" ref="O270:O328" ca="1" si="66">(C270*O$1-O$2*F270+O$3*H270)^2</f>
        <v>0</v>
      </c>
      <c r="P270" s="33">
        <f t="shared" ref="P270:P328" ca="1" si="67">(-C270*O$2+O$4*F270-O$5*H270)^2</f>
        <v>0</v>
      </c>
      <c r="Q270" s="33">
        <f t="shared" ref="Q270:Q328" ca="1" si="68">+(C270*O$3-F270*O$5+H270*O$6)^2</f>
        <v>0</v>
      </c>
      <c r="R270" s="20">
        <f t="shared" ca="1" si="59"/>
        <v>0.1935706597530599</v>
      </c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</row>
    <row r="271" spans="1:35" x14ac:dyDescent="0.2">
      <c r="A271" s="89"/>
      <c r="B271" s="89"/>
      <c r="C271" s="89"/>
      <c r="D271" s="91">
        <f t="shared" si="56"/>
        <v>0</v>
      </c>
      <c r="E271" s="91">
        <f t="shared" si="56"/>
        <v>0</v>
      </c>
      <c r="F271" s="33">
        <f t="shared" si="57"/>
        <v>0</v>
      </c>
      <c r="G271" s="33">
        <f t="shared" si="57"/>
        <v>0</v>
      </c>
      <c r="H271" s="33">
        <f t="shared" si="60"/>
        <v>0</v>
      </c>
      <c r="I271" s="33">
        <f t="shared" si="61"/>
        <v>0</v>
      </c>
      <c r="J271" s="33">
        <f t="shared" si="62"/>
        <v>0</v>
      </c>
      <c r="K271" s="33">
        <f t="shared" si="63"/>
        <v>0</v>
      </c>
      <c r="L271" s="33">
        <f t="shared" si="64"/>
        <v>0</v>
      </c>
      <c r="M271" s="33">
        <f t="shared" ca="1" si="58"/>
        <v>-0.1935706597530599</v>
      </c>
      <c r="N271" s="33">
        <f t="shared" ca="1" si="65"/>
        <v>0</v>
      </c>
      <c r="O271" s="92">
        <f t="shared" ca="1" si="66"/>
        <v>0</v>
      </c>
      <c r="P271" s="33">
        <f t="shared" ca="1" si="67"/>
        <v>0</v>
      </c>
      <c r="Q271" s="33">
        <f t="shared" ca="1" si="68"/>
        <v>0</v>
      </c>
      <c r="R271" s="20">
        <f t="shared" ca="1" si="59"/>
        <v>0.1935706597530599</v>
      </c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</row>
    <row r="272" spans="1:35" x14ac:dyDescent="0.2">
      <c r="A272" s="89"/>
      <c r="B272" s="89"/>
      <c r="C272" s="89"/>
      <c r="D272" s="91">
        <f t="shared" si="56"/>
        <v>0</v>
      </c>
      <c r="E272" s="91">
        <f t="shared" si="56"/>
        <v>0</v>
      </c>
      <c r="F272" s="33">
        <f t="shared" si="57"/>
        <v>0</v>
      </c>
      <c r="G272" s="33">
        <f t="shared" si="57"/>
        <v>0</v>
      </c>
      <c r="H272" s="33">
        <f t="shared" si="60"/>
        <v>0</v>
      </c>
      <c r="I272" s="33">
        <f t="shared" si="61"/>
        <v>0</v>
      </c>
      <c r="J272" s="33">
        <f t="shared" si="62"/>
        <v>0</v>
      </c>
      <c r="K272" s="33">
        <f t="shared" si="63"/>
        <v>0</v>
      </c>
      <c r="L272" s="33">
        <f t="shared" si="64"/>
        <v>0</v>
      </c>
      <c r="M272" s="33">
        <f t="shared" ca="1" si="58"/>
        <v>-0.1935706597530599</v>
      </c>
      <c r="N272" s="33">
        <f t="shared" ca="1" si="65"/>
        <v>0</v>
      </c>
      <c r="O272" s="92">
        <f t="shared" ca="1" si="66"/>
        <v>0</v>
      </c>
      <c r="P272" s="33">
        <f t="shared" ca="1" si="67"/>
        <v>0</v>
      </c>
      <c r="Q272" s="33">
        <f t="shared" ca="1" si="68"/>
        <v>0</v>
      </c>
      <c r="R272" s="20">
        <f t="shared" ca="1" si="59"/>
        <v>0.1935706597530599</v>
      </c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</row>
    <row r="273" spans="1:35" x14ac:dyDescent="0.2">
      <c r="A273" s="89"/>
      <c r="B273" s="89"/>
      <c r="C273" s="89"/>
      <c r="D273" s="91">
        <f t="shared" si="56"/>
        <v>0</v>
      </c>
      <c r="E273" s="91">
        <f t="shared" si="56"/>
        <v>0</v>
      </c>
      <c r="F273" s="33">
        <f t="shared" si="57"/>
        <v>0</v>
      </c>
      <c r="G273" s="33">
        <f t="shared" si="57"/>
        <v>0</v>
      </c>
      <c r="H273" s="33">
        <f t="shared" si="60"/>
        <v>0</v>
      </c>
      <c r="I273" s="33">
        <f t="shared" si="61"/>
        <v>0</v>
      </c>
      <c r="J273" s="33">
        <f t="shared" si="62"/>
        <v>0</v>
      </c>
      <c r="K273" s="33">
        <f t="shared" si="63"/>
        <v>0</v>
      </c>
      <c r="L273" s="33">
        <f t="shared" si="64"/>
        <v>0</v>
      </c>
      <c r="M273" s="33">
        <f t="shared" ca="1" si="58"/>
        <v>-0.1935706597530599</v>
      </c>
      <c r="N273" s="33">
        <f t="shared" ca="1" si="65"/>
        <v>0</v>
      </c>
      <c r="O273" s="92">
        <f t="shared" ca="1" si="66"/>
        <v>0</v>
      </c>
      <c r="P273" s="33">
        <f t="shared" ca="1" si="67"/>
        <v>0</v>
      </c>
      <c r="Q273" s="33">
        <f t="shared" ca="1" si="68"/>
        <v>0</v>
      </c>
      <c r="R273" s="20">
        <f t="shared" ca="1" si="59"/>
        <v>0.1935706597530599</v>
      </c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</row>
    <row r="274" spans="1:35" x14ac:dyDescent="0.2">
      <c r="A274" s="89"/>
      <c r="B274" s="89"/>
      <c r="C274" s="89"/>
      <c r="D274" s="91">
        <f t="shared" si="56"/>
        <v>0</v>
      </c>
      <c r="E274" s="91">
        <f t="shared" si="56"/>
        <v>0</v>
      </c>
      <c r="F274" s="33">
        <f t="shared" si="57"/>
        <v>0</v>
      </c>
      <c r="G274" s="33">
        <f t="shared" si="57"/>
        <v>0</v>
      </c>
      <c r="H274" s="33">
        <f t="shared" si="60"/>
        <v>0</v>
      </c>
      <c r="I274" s="33">
        <f t="shared" si="61"/>
        <v>0</v>
      </c>
      <c r="J274" s="33">
        <f t="shared" si="62"/>
        <v>0</v>
      </c>
      <c r="K274" s="33">
        <f t="shared" si="63"/>
        <v>0</v>
      </c>
      <c r="L274" s="33">
        <f t="shared" si="64"/>
        <v>0</v>
      </c>
      <c r="M274" s="33">
        <f t="shared" ca="1" si="58"/>
        <v>-0.1935706597530599</v>
      </c>
      <c r="N274" s="33">
        <f t="shared" ca="1" si="65"/>
        <v>0</v>
      </c>
      <c r="O274" s="92">
        <f t="shared" ca="1" si="66"/>
        <v>0</v>
      </c>
      <c r="P274" s="33">
        <f t="shared" ca="1" si="67"/>
        <v>0</v>
      </c>
      <c r="Q274" s="33">
        <f t="shared" ca="1" si="68"/>
        <v>0</v>
      </c>
      <c r="R274" s="20">
        <f t="shared" ca="1" si="59"/>
        <v>0.1935706597530599</v>
      </c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</row>
    <row r="275" spans="1:35" x14ac:dyDescent="0.2">
      <c r="A275" s="89"/>
      <c r="B275" s="89"/>
      <c r="C275" s="89"/>
      <c r="D275" s="91">
        <f t="shared" si="56"/>
        <v>0</v>
      </c>
      <c r="E275" s="91">
        <f t="shared" si="56"/>
        <v>0</v>
      </c>
      <c r="F275" s="33">
        <f t="shared" si="57"/>
        <v>0</v>
      </c>
      <c r="G275" s="33">
        <f t="shared" si="57"/>
        <v>0</v>
      </c>
      <c r="H275" s="33">
        <f t="shared" si="60"/>
        <v>0</v>
      </c>
      <c r="I275" s="33">
        <f t="shared" si="61"/>
        <v>0</v>
      </c>
      <c r="J275" s="33">
        <f t="shared" si="62"/>
        <v>0</v>
      </c>
      <c r="K275" s="33">
        <f t="shared" si="63"/>
        <v>0</v>
      </c>
      <c r="L275" s="33">
        <f t="shared" si="64"/>
        <v>0</v>
      </c>
      <c r="M275" s="33">
        <f t="shared" ca="1" si="58"/>
        <v>-0.1935706597530599</v>
      </c>
      <c r="N275" s="33">
        <f t="shared" ca="1" si="65"/>
        <v>0</v>
      </c>
      <c r="O275" s="92">
        <f t="shared" ca="1" si="66"/>
        <v>0</v>
      </c>
      <c r="P275" s="33">
        <f t="shared" ca="1" si="67"/>
        <v>0</v>
      </c>
      <c r="Q275" s="33">
        <f t="shared" ca="1" si="68"/>
        <v>0</v>
      </c>
      <c r="R275" s="20">
        <f t="shared" ca="1" si="59"/>
        <v>0.1935706597530599</v>
      </c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</row>
    <row r="276" spans="1:35" x14ac:dyDescent="0.2">
      <c r="A276" s="89"/>
      <c r="B276" s="89"/>
      <c r="C276" s="89"/>
      <c r="D276" s="91">
        <f t="shared" si="56"/>
        <v>0</v>
      </c>
      <c r="E276" s="91">
        <f t="shared" si="56"/>
        <v>0</v>
      </c>
      <c r="F276" s="33">
        <f t="shared" si="57"/>
        <v>0</v>
      </c>
      <c r="G276" s="33">
        <f t="shared" si="57"/>
        <v>0</v>
      </c>
      <c r="H276" s="33">
        <f t="shared" si="60"/>
        <v>0</v>
      </c>
      <c r="I276" s="33">
        <f t="shared" si="61"/>
        <v>0</v>
      </c>
      <c r="J276" s="33">
        <f t="shared" si="62"/>
        <v>0</v>
      </c>
      <c r="K276" s="33">
        <f t="shared" si="63"/>
        <v>0</v>
      </c>
      <c r="L276" s="33">
        <f t="shared" si="64"/>
        <v>0</v>
      </c>
      <c r="M276" s="33">
        <f t="shared" ca="1" si="58"/>
        <v>-0.1935706597530599</v>
      </c>
      <c r="N276" s="33">
        <f t="shared" ca="1" si="65"/>
        <v>0</v>
      </c>
      <c r="O276" s="92">
        <f t="shared" ca="1" si="66"/>
        <v>0</v>
      </c>
      <c r="P276" s="33">
        <f t="shared" ca="1" si="67"/>
        <v>0</v>
      </c>
      <c r="Q276" s="33">
        <f t="shared" ca="1" si="68"/>
        <v>0</v>
      </c>
      <c r="R276" s="20">
        <f t="shared" ca="1" si="59"/>
        <v>0.1935706597530599</v>
      </c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</row>
    <row r="277" spans="1:35" x14ac:dyDescent="0.2">
      <c r="A277" s="89"/>
      <c r="B277" s="89"/>
      <c r="C277" s="89"/>
      <c r="D277" s="91">
        <f t="shared" si="56"/>
        <v>0</v>
      </c>
      <c r="E277" s="91">
        <f t="shared" si="56"/>
        <v>0</v>
      </c>
      <c r="F277" s="33">
        <f t="shared" si="57"/>
        <v>0</v>
      </c>
      <c r="G277" s="33">
        <f t="shared" si="57"/>
        <v>0</v>
      </c>
      <c r="H277" s="33">
        <f t="shared" si="60"/>
        <v>0</v>
      </c>
      <c r="I277" s="33">
        <f t="shared" si="61"/>
        <v>0</v>
      </c>
      <c r="J277" s="33">
        <f t="shared" si="62"/>
        <v>0</v>
      </c>
      <c r="K277" s="33">
        <f t="shared" si="63"/>
        <v>0</v>
      </c>
      <c r="L277" s="33">
        <f t="shared" si="64"/>
        <v>0</v>
      </c>
      <c r="M277" s="33">
        <f t="shared" ca="1" si="58"/>
        <v>-0.1935706597530599</v>
      </c>
      <c r="N277" s="33">
        <f t="shared" ca="1" si="65"/>
        <v>0</v>
      </c>
      <c r="O277" s="92">
        <f t="shared" ca="1" si="66"/>
        <v>0</v>
      </c>
      <c r="P277" s="33">
        <f t="shared" ca="1" si="67"/>
        <v>0</v>
      </c>
      <c r="Q277" s="33">
        <f t="shared" ca="1" si="68"/>
        <v>0</v>
      </c>
      <c r="R277" s="20">
        <f t="shared" ca="1" si="59"/>
        <v>0.1935706597530599</v>
      </c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</row>
    <row r="278" spans="1:35" x14ac:dyDescent="0.2">
      <c r="A278" s="89"/>
      <c r="B278" s="89"/>
      <c r="C278" s="89"/>
      <c r="D278" s="91">
        <f t="shared" si="56"/>
        <v>0</v>
      </c>
      <c r="E278" s="91">
        <f t="shared" si="56"/>
        <v>0</v>
      </c>
      <c r="F278" s="33">
        <f t="shared" si="57"/>
        <v>0</v>
      </c>
      <c r="G278" s="33">
        <f t="shared" si="57"/>
        <v>0</v>
      </c>
      <c r="H278" s="33">
        <f t="shared" si="60"/>
        <v>0</v>
      </c>
      <c r="I278" s="33">
        <f t="shared" si="61"/>
        <v>0</v>
      </c>
      <c r="J278" s="33">
        <f t="shared" si="62"/>
        <v>0</v>
      </c>
      <c r="K278" s="33">
        <f t="shared" si="63"/>
        <v>0</v>
      </c>
      <c r="L278" s="33">
        <f t="shared" si="64"/>
        <v>0</v>
      </c>
      <c r="M278" s="33">
        <f t="shared" ca="1" si="58"/>
        <v>-0.1935706597530599</v>
      </c>
      <c r="N278" s="33">
        <f t="shared" ca="1" si="65"/>
        <v>0</v>
      </c>
      <c r="O278" s="92">
        <f t="shared" ca="1" si="66"/>
        <v>0</v>
      </c>
      <c r="P278" s="33">
        <f t="shared" ca="1" si="67"/>
        <v>0</v>
      </c>
      <c r="Q278" s="33">
        <f t="shared" ca="1" si="68"/>
        <v>0</v>
      </c>
      <c r="R278" s="20">
        <f t="shared" ca="1" si="59"/>
        <v>0.1935706597530599</v>
      </c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</row>
    <row r="279" spans="1:35" x14ac:dyDescent="0.2">
      <c r="A279" s="89"/>
      <c r="B279" s="89"/>
      <c r="C279" s="89"/>
      <c r="D279" s="91">
        <f t="shared" si="56"/>
        <v>0</v>
      </c>
      <c r="E279" s="91">
        <f t="shared" si="56"/>
        <v>0</v>
      </c>
      <c r="F279" s="33">
        <f t="shared" si="57"/>
        <v>0</v>
      </c>
      <c r="G279" s="33">
        <f t="shared" si="57"/>
        <v>0</v>
      </c>
      <c r="H279" s="33">
        <f t="shared" si="60"/>
        <v>0</v>
      </c>
      <c r="I279" s="33">
        <f t="shared" si="61"/>
        <v>0</v>
      </c>
      <c r="J279" s="33">
        <f t="shared" si="62"/>
        <v>0</v>
      </c>
      <c r="K279" s="33">
        <f t="shared" si="63"/>
        <v>0</v>
      </c>
      <c r="L279" s="33">
        <f t="shared" si="64"/>
        <v>0</v>
      </c>
      <c r="M279" s="33">
        <f t="shared" ca="1" si="58"/>
        <v>-0.1935706597530599</v>
      </c>
      <c r="N279" s="33">
        <f t="shared" ca="1" si="65"/>
        <v>0</v>
      </c>
      <c r="O279" s="92">
        <f t="shared" ca="1" si="66"/>
        <v>0</v>
      </c>
      <c r="P279" s="33">
        <f t="shared" ca="1" si="67"/>
        <v>0</v>
      </c>
      <c r="Q279" s="33">
        <f t="shared" ca="1" si="68"/>
        <v>0</v>
      </c>
      <c r="R279" s="20">
        <f t="shared" ca="1" si="59"/>
        <v>0.1935706597530599</v>
      </c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</row>
    <row r="280" spans="1:35" x14ac:dyDescent="0.2">
      <c r="A280" s="89"/>
      <c r="B280" s="89"/>
      <c r="C280" s="89"/>
      <c r="D280" s="91">
        <f t="shared" si="56"/>
        <v>0</v>
      </c>
      <c r="E280" s="91">
        <f t="shared" si="56"/>
        <v>0</v>
      </c>
      <c r="F280" s="33">
        <f t="shared" si="57"/>
        <v>0</v>
      </c>
      <c r="G280" s="33">
        <f t="shared" si="57"/>
        <v>0</v>
      </c>
      <c r="H280" s="33">
        <f t="shared" si="60"/>
        <v>0</v>
      </c>
      <c r="I280" s="33">
        <f t="shared" si="61"/>
        <v>0</v>
      </c>
      <c r="J280" s="33">
        <f t="shared" si="62"/>
        <v>0</v>
      </c>
      <c r="K280" s="33">
        <f t="shared" si="63"/>
        <v>0</v>
      </c>
      <c r="L280" s="33">
        <f t="shared" si="64"/>
        <v>0</v>
      </c>
      <c r="M280" s="33">
        <f t="shared" ca="1" si="58"/>
        <v>-0.1935706597530599</v>
      </c>
      <c r="N280" s="33">
        <f t="shared" ca="1" si="65"/>
        <v>0</v>
      </c>
      <c r="O280" s="92">
        <f t="shared" ca="1" si="66"/>
        <v>0</v>
      </c>
      <c r="P280" s="33">
        <f t="shared" ca="1" si="67"/>
        <v>0</v>
      </c>
      <c r="Q280" s="33">
        <f t="shared" ca="1" si="68"/>
        <v>0</v>
      </c>
      <c r="R280" s="20">
        <f t="shared" ca="1" si="59"/>
        <v>0.1935706597530599</v>
      </c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</row>
    <row r="281" spans="1:35" x14ac:dyDescent="0.2">
      <c r="A281" s="89"/>
      <c r="B281" s="89"/>
      <c r="C281" s="89"/>
      <c r="D281" s="91">
        <f t="shared" si="56"/>
        <v>0</v>
      </c>
      <c r="E281" s="91">
        <f t="shared" si="56"/>
        <v>0</v>
      </c>
      <c r="F281" s="33">
        <f t="shared" si="57"/>
        <v>0</v>
      </c>
      <c r="G281" s="33">
        <f t="shared" si="57"/>
        <v>0</v>
      </c>
      <c r="H281" s="33">
        <f t="shared" si="60"/>
        <v>0</v>
      </c>
      <c r="I281" s="33">
        <f t="shared" si="61"/>
        <v>0</v>
      </c>
      <c r="J281" s="33">
        <f t="shared" si="62"/>
        <v>0</v>
      </c>
      <c r="K281" s="33">
        <f t="shared" si="63"/>
        <v>0</v>
      </c>
      <c r="L281" s="33">
        <f t="shared" si="64"/>
        <v>0</v>
      </c>
      <c r="M281" s="33">
        <f t="shared" ca="1" si="58"/>
        <v>-0.1935706597530599</v>
      </c>
      <c r="N281" s="33">
        <f t="shared" ca="1" si="65"/>
        <v>0</v>
      </c>
      <c r="O281" s="92">
        <f t="shared" ca="1" si="66"/>
        <v>0</v>
      </c>
      <c r="P281" s="33">
        <f t="shared" ca="1" si="67"/>
        <v>0</v>
      </c>
      <c r="Q281" s="33">
        <f t="shared" ca="1" si="68"/>
        <v>0</v>
      </c>
      <c r="R281" s="20">
        <f t="shared" ca="1" si="59"/>
        <v>0.1935706597530599</v>
      </c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</row>
    <row r="282" spans="1:35" x14ac:dyDescent="0.2">
      <c r="A282" s="89"/>
      <c r="B282" s="89"/>
      <c r="C282" s="89"/>
      <c r="D282" s="91">
        <f t="shared" si="56"/>
        <v>0</v>
      </c>
      <c r="E282" s="91">
        <f t="shared" si="56"/>
        <v>0</v>
      </c>
      <c r="F282" s="33">
        <f t="shared" si="57"/>
        <v>0</v>
      </c>
      <c r="G282" s="33">
        <f t="shared" si="57"/>
        <v>0</v>
      </c>
      <c r="H282" s="33">
        <f t="shared" si="60"/>
        <v>0</v>
      </c>
      <c r="I282" s="33">
        <f t="shared" si="61"/>
        <v>0</v>
      </c>
      <c r="J282" s="33">
        <f t="shared" si="62"/>
        <v>0</v>
      </c>
      <c r="K282" s="33">
        <f t="shared" si="63"/>
        <v>0</v>
      </c>
      <c r="L282" s="33">
        <f t="shared" si="64"/>
        <v>0</v>
      </c>
      <c r="M282" s="33">
        <f t="shared" ca="1" si="58"/>
        <v>-0.1935706597530599</v>
      </c>
      <c r="N282" s="33">
        <f t="shared" ca="1" si="65"/>
        <v>0</v>
      </c>
      <c r="O282" s="92">
        <f t="shared" ca="1" si="66"/>
        <v>0</v>
      </c>
      <c r="P282" s="33">
        <f t="shared" ca="1" si="67"/>
        <v>0</v>
      </c>
      <c r="Q282" s="33">
        <f t="shared" ca="1" si="68"/>
        <v>0</v>
      </c>
      <c r="R282" s="20">
        <f t="shared" ca="1" si="59"/>
        <v>0.1935706597530599</v>
      </c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</row>
    <row r="283" spans="1:35" x14ac:dyDescent="0.2">
      <c r="A283" s="89"/>
      <c r="B283" s="89"/>
      <c r="C283" s="89"/>
      <c r="D283" s="91">
        <f t="shared" si="56"/>
        <v>0</v>
      </c>
      <c r="E283" s="91">
        <f t="shared" si="56"/>
        <v>0</v>
      </c>
      <c r="F283" s="33">
        <f t="shared" si="57"/>
        <v>0</v>
      </c>
      <c r="G283" s="33">
        <f t="shared" si="57"/>
        <v>0</v>
      </c>
      <c r="H283" s="33">
        <f t="shared" si="60"/>
        <v>0</v>
      </c>
      <c r="I283" s="33">
        <f t="shared" si="61"/>
        <v>0</v>
      </c>
      <c r="J283" s="33">
        <f t="shared" si="62"/>
        <v>0</v>
      </c>
      <c r="K283" s="33">
        <f t="shared" si="63"/>
        <v>0</v>
      </c>
      <c r="L283" s="33">
        <f t="shared" si="64"/>
        <v>0</v>
      </c>
      <c r="M283" s="33">
        <f t="shared" ca="1" si="58"/>
        <v>-0.1935706597530599</v>
      </c>
      <c r="N283" s="33">
        <f t="shared" ca="1" si="65"/>
        <v>0</v>
      </c>
      <c r="O283" s="92">
        <f t="shared" ca="1" si="66"/>
        <v>0</v>
      </c>
      <c r="P283" s="33">
        <f t="shared" ca="1" si="67"/>
        <v>0</v>
      </c>
      <c r="Q283" s="33">
        <f t="shared" ca="1" si="68"/>
        <v>0</v>
      </c>
      <c r="R283" s="20">
        <f t="shared" ca="1" si="59"/>
        <v>0.1935706597530599</v>
      </c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</row>
    <row r="284" spans="1:35" x14ac:dyDescent="0.2">
      <c r="A284" s="89"/>
      <c r="B284" s="89"/>
      <c r="C284" s="89"/>
      <c r="D284" s="91">
        <f t="shared" si="56"/>
        <v>0</v>
      </c>
      <c r="E284" s="91">
        <f t="shared" si="56"/>
        <v>0</v>
      </c>
      <c r="F284" s="33">
        <f t="shared" si="57"/>
        <v>0</v>
      </c>
      <c r="G284" s="33">
        <f t="shared" si="57"/>
        <v>0</v>
      </c>
      <c r="H284" s="33">
        <f t="shared" si="60"/>
        <v>0</v>
      </c>
      <c r="I284" s="33">
        <f t="shared" si="61"/>
        <v>0</v>
      </c>
      <c r="J284" s="33">
        <f t="shared" si="62"/>
        <v>0</v>
      </c>
      <c r="K284" s="33">
        <f t="shared" si="63"/>
        <v>0</v>
      </c>
      <c r="L284" s="33">
        <f t="shared" si="64"/>
        <v>0</v>
      </c>
      <c r="M284" s="33">
        <f t="shared" ca="1" si="58"/>
        <v>-0.1935706597530599</v>
      </c>
      <c r="N284" s="33">
        <f t="shared" ca="1" si="65"/>
        <v>0</v>
      </c>
      <c r="O284" s="92">
        <f t="shared" ca="1" si="66"/>
        <v>0</v>
      </c>
      <c r="P284" s="33">
        <f t="shared" ca="1" si="67"/>
        <v>0</v>
      </c>
      <c r="Q284" s="33">
        <f t="shared" ca="1" si="68"/>
        <v>0</v>
      </c>
      <c r="R284" s="20">
        <f t="shared" ca="1" si="59"/>
        <v>0.1935706597530599</v>
      </c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</row>
    <row r="285" spans="1:35" x14ac:dyDescent="0.2">
      <c r="A285" s="89"/>
      <c r="B285" s="89"/>
      <c r="C285" s="89"/>
      <c r="D285" s="91">
        <f t="shared" si="56"/>
        <v>0</v>
      </c>
      <c r="E285" s="91">
        <f t="shared" si="56"/>
        <v>0</v>
      </c>
      <c r="F285" s="33">
        <f t="shared" si="57"/>
        <v>0</v>
      </c>
      <c r="G285" s="33">
        <f t="shared" si="57"/>
        <v>0</v>
      </c>
      <c r="H285" s="33">
        <f t="shared" si="60"/>
        <v>0</v>
      </c>
      <c r="I285" s="33">
        <f t="shared" si="61"/>
        <v>0</v>
      </c>
      <c r="J285" s="33">
        <f t="shared" si="62"/>
        <v>0</v>
      </c>
      <c r="K285" s="33">
        <f t="shared" si="63"/>
        <v>0</v>
      </c>
      <c r="L285" s="33">
        <f t="shared" si="64"/>
        <v>0</v>
      </c>
      <c r="M285" s="33">
        <f t="shared" ca="1" si="58"/>
        <v>-0.1935706597530599</v>
      </c>
      <c r="N285" s="33">
        <f t="shared" ca="1" si="65"/>
        <v>0</v>
      </c>
      <c r="O285" s="92">
        <f t="shared" ca="1" si="66"/>
        <v>0</v>
      </c>
      <c r="P285" s="33">
        <f t="shared" ca="1" si="67"/>
        <v>0</v>
      </c>
      <c r="Q285" s="33">
        <f t="shared" ca="1" si="68"/>
        <v>0</v>
      </c>
      <c r="R285" s="20">
        <f t="shared" ca="1" si="59"/>
        <v>0.1935706597530599</v>
      </c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</row>
    <row r="286" spans="1:35" x14ac:dyDescent="0.2">
      <c r="A286" s="89"/>
      <c r="B286" s="89"/>
      <c r="C286" s="89"/>
      <c r="D286" s="91">
        <f t="shared" si="56"/>
        <v>0</v>
      </c>
      <c r="E286" s="91">
        <f t="shared" si="56"/>
        <v>0</v>
      </c>
      <c r="F286" s="33">
        <f t="shared" si="57"/>
        <v>0</v>
      </c>
      <c r="G286" s="33">
        <f t="shared" si="57"/>
        <v>0</v>
      </c>
      <c r="H286" s="33">
        <f t="shared" si="60"/>
        <v>0</v>
      </c>
      <c r="I286" s="33">
        <f t="shared" si="61"/>
        <v>0</v>
      </c>
      <c r="J286" s="33">
        <f t="shared" si="62"/>
        <v>0</v>
      </c>
      <c r="K286" s="33">
        <f t="shared" si="63"/>
        <v>0</v>
      </c>
      <c r="L286" s="33">
        <f t="shared" si="64"/>
        <v>0</v>
      </c>
      <c r="M286" s="33">
        <f t="shared" ca="1" si="58"/>
        <v>-0.1935706597530599</v>
      </c>
      <c r="N286" s="33">
        <f t="shared" ca="1" si="65"/>
        <v>0</v>
      </c>
      <c r="O286" s="92">
        <f t="shared" ca="1" si="66"/>
        <v>0</v>
      </c>
      <c r="P286" s="33">
        <f t="shared" ca="1" si="67"/>
        <v>0</v>
      </c>
      <c r="Q286" s="33">
        <f t="shared" ca="1" si="68"/>
        <v>0</v>
      </c>
      <c r="R286" s="20">
        <f t="shared" ca="1" si="59"/>
        <v>0.1935706597530599</v>
      </c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</row>
    <row r="287" spans="1:35" x14ac:dyDescent="0.2">
      <c r="A287" s="89"/>
      <c r="B287" s="89"/>
      <c r="C287" s="89"/>
      <c r="D287" s="91">
        <f t="shared" si="56"/>
        <v>0</v>
      </c>
      <c r="E287" s="91">
        <f t="shared" si="56"/>
        <v>0</v>
      </c>
      <c r="F287" s="33">
        <f t="shared" si="57"/>
        <v>0</v>
      </c>
      <c r="G287" s="33">
        <f t="shared" si="57"/>
        <v>0</v>
      </c>
      <c r="H287" s="33">
        <f t="shared" si="60"/>
        <v>0</v>
      </c>
      <c r="I287" s="33">
        <f t="shared" si="61"/>
        <v>0</v>
      </c>
      <c r="J287" s="33">
        <f t="shared" si="62"/>
        <v>0</v>
      </c>
      <c r="K287" s="33">
        <f t="shared" si="63"/>
        <v>0</v>
      </c>
      <c r="L287" s="33">
        <f t="shared" si="64"/>
        <v>0</v>
      </c>
      <c r="M287" s="33">
        <f t="shared" ca="1" si="58"/>
        <v>-0.1935706597530599</v>
      </c>
      <c r="N287" s="33">
        <f t="shared" ca="1" si="65"/>
        <v>0</v>
      </c>
      <c r="O287" s="92">
        <f t="shared" ca="1" si="66"/>
        <v>0</v>
      </c>
      <c r="P287" s="33">
        <f t="shared" ca="1" si="67"/>
        <v>0</v>
      </c>
      <c r="Q287" s="33">
        <f t="shared" ca="1" si="68"/>
        <v>0</v>
      </c>
      <c r="R287" s="20">
        <f t="shared" ca="1" si="59"/>
        <v>0.1935706597530599</v>
      </c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</row>
    <row r="288" spans="1:35" x14ac:dyDescent="0.2">
      <c r="A288" s="89"/>
      <c r="B288" s="89"/>
      <c r="C288" s="89"/>
      <c r="D288" s="91">
        <f t="shared" si="56"/>
        <v>0</v>
      </c>
      <c r="E288" s="91">
        <f t="shared" si="56"/>
        <v>0</v>
      </c>
      <c r="F288" s="33">
        <f t="shared" si="57"/>
        <v>0</v>
      </c>
      <c r="G288" s="33">
        <f t="shared" si="57"/>
        <v>0</v>
      </c>
      <c r="H288" s="33">
        <f t="shared" si="60"/>
        <v>0</v>
      </c>
      <c r="I288" s="33">
        <f t="shared" si="61"/>
        <v>0</v>
      </c>
      <c r="J288" s="33">
        <f t="shared" si="62"/>
        <v>0</v>
      </c>
      <c r="K288" s="33">
        <f t="shared" si="63"/>
        <v>0</v>
      </c>
      <c r="L288" s="33">
        <f t="shared" si="64"/>
        <v>0</v>
      </c>
      <c r="M288" s="33">
        <f t="shared" ca="1" si="58"/>
        <v>-0.1935706597530599</v>
      </c>
      <c r="N288" s="33">
        <f t="shared" ca="1" si="65"/>
        <v>0</v>
      </c>
      <c r="O288" s="92">
        <f t="shared" ca="1" si="66"/>
        <v>0</v>
      </c>
      <c r="P288" s="33">
        <f t="shared" ca="1" si="67"/>
        <v>0</v>
      </c>
      <c r="Q288" s="33">
        <f t="shared" ca="1" si="68"/>
        <v>0</v>
      </c>
      <c r="R288" s="20">
        <f t="shared" ca="1" si="59"/>
        <v>0.1935706597530599</v>
      </c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</row>
    <row r="289" spans="1:35" x14ac:dyDescent="0.2">
      <c r="A289" s="89"/>
      <c r="B289" s="89"/>
      <c r="C289" s="89"/>
      <c r="D289" s="91">
        <f t="shared" si="56"/>
        <v>0</v>
      </c>
      <c r="E289" s="91">
        <f t="shared" si="56"/>
        <v>0</v>
      </c>
      <c r="F289" s="33">
        <f t="shared" si="57"/>
        <v>0</v>
      </c>
      <c r="G289" s="33">
        <f t="shared" si="57"/>
        <v>0</v>
      </c>
      <c r="H289" s="33">
        <f t="shared" si="60"/>
        <v>0</v>
      </c>
      <c r="I289" s="33">
        <f t="shared" si="61"/>
        <v>0</v>
      </c>
      <c r="J289" s="33">
        <f t="shared" si="62"/>
        <v>0</v>
      </c>
      <c r="K289" s="33">
        <f t="shared" si="63"/>
        <v>0</v>
      </c>
      <c r="L289" s="33">
        <f t="shared" si="64"/>
        <v>0</v>
      </c>
      <c r="M289" s="33">
        <f t="shared" ca="1" si="58"/>
        <v>-0.1935706597530599</v>
      </c>
      <c r="N289" s="33">
        <f t="shared" ca="1" si="65"/>
        <v>0</v>
      </c>
      <c r="O289" s="92">
        <f t="shared" ca="1" si="66"/>
        <v>0</v>
      </c>
      <c r="P289" s="33">
        <f t="shared" ca="1" si="67"/>
        <v>0</v>
      </c>
      <c r="Q289" s="33">
        <f t="shared" ca="1" si="68"/>
        <v>0</v>
      </c>
      <c r="R289" s="20">
        <f t="shared" ca="1" si="59"/>
        <v>0.1935706597530599</v>
      </c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</row>
    <row r="290" spans="1:35" x14ac:dyDescent="0.2">
      <c r="A290" s="89"/>
      <c r="B290" s="89"/>
      <c r="C290" s="89"/>
      <c r="D290" s="91">
        <f t="shared" si="56"/>
        <v>0</v>
      </c>
      <c r="E290" s="91">
        <f t="shared" si="56"/>
        <v>0</v>
      </c>
      <c r="F290" s="33">
        <f t="shared" si="57"/>
        <v>0</v>
      </c>
      <c r="G290" s="33">
        <f t="shared" si="57"/>
        <v>0</v>
      </c>
      <c r="H290" s="33">
        <f t="shared" si="60"/>
        <v>0</v>
      </c>
      <c r="I290" s="33">
        <f t="shared" si="61"/>
        <v>0</v>
      </c>
      <c r="J290" s="33">
        <f t="shared" si="62"/>
        <v>0</v>
      </c>
      <c r="K290" s="33">
        <f t="shared" si="63"/>
        <v>0</v>
      </c>
      <c r="L290" s="33">
        <f t="shared" si="64"/>
        <v>0</v>
      </c>
      <c r="M290" s="33">
        <f t="shared" ca="1" si="58"/>
        <v>-0.1935706597530599</v>
      </c>
      <c r="N290" s="33">
        <f t="shared" ca="1" si="65"/>
        <v>0</v>
      </c>
      <c r="O290" s="92">
        <f t="shared" ca="1" si="66"/>
        <v>0</v>
      </c>
      <c r="P290" s="33">
        <f t="shared" ca="1" si="67"/>
        <v>0</v>
      </c>
      <c r="Q290" s="33">
        <f t="shared" ca="1" si="68"/>
        <v>0</v>
      </c>
      <c r="R290" s="20">
        <f t="shared" ca="1" si="59"/>
        <v>0.1935706597530599</v>
      </c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</row>
    <row r="291" spans="1:35" x14ac:dyDescent="0.2">
      <c r="A291" s="89"/>
      <c r="B291" s="89"/>
      <c r="C291" s="89"/>
      <c r="D291" s="91">
        <f t="shared" si="56"/>
        <v>0</v>
      </c>
      <c r="E291" s="91">
        <f t="shared" si="56"/>
        <v>0</v>
      </c>
      <c r="F291" s="33">
        <f t="shared" si="57"/>
        <v>0</v>
      </c>
      <c r="G291" s="33">
        <f t="shared" si="57"/>
        <v>0</v>
      </c>
      <c r="H291" s="33">
        <f t="shared" si="60"/>
        <v>0</v>
      </c>
      <c r="I291" s="33">
        <f t="shared" si="61"/>
        <v>0</v>
      </c>
      <c r="J291" s="33">
        <f t="shared" si="62"/>
        <v>0</v>
      </c>
      <c r="K291" s="33">
        <f t="shared" si="63"/>
        <v>0</v>
      </c>
      <c r="L291" s="33">
        <f t="shared" si="64"/>
        <v>0</v>
      </c>
      <c r="M291" s="33">
        <f t="shared" ca="1" si="58"/>
        <v>-0.1935706597530599</v>
      </c>
      <c r="N291" s="33">
        <f t="shared" ca="1" si="65"/>
        <v>0</v>
      </c>
      <c r="O291" s="92">
        <f t="shared" ca="1" si="66"/>
        <v>0</v>
      </c>
      <c r="P291" s="33">
        <f t="shared" ca="1" si="67"/>
        <v>0</v>
      </c>
      <c r="Q291" s="33">
        <f t="shared" ca="1" si="68"/>
        <v>0</v>
      </c>
      <c r="R291" s="20">
        <f t="shared" ca="1" si="59"/>
        <v>0.1935706597530599</v>
      </c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</row>
    <row r="292" spans="1:35" x14ac:dyDescent="0.2">
      <c r="A292" s="89"/>
      <c r="B292" s="89"/>
      <c r="C292" s="89"/>
      <c r="D292" s="91">
        <f t="shared" si="56"/>
        <v>0</v>
      </c>
      <c r="E292" s="91">
        <f t="shared" si="56"/>
        <v>0</v>
      </c>
      <c r="F292" s="33">
        <f t="shared" si="57"/>
        <v>0</v>
      </c>
      <c r="G292" s="33">
        <f t="shared" si="57"/>
        <v>0</v>
      </c>
      <c r="H292" s="33">
        <f t="shared" si="60"/>
        <v>0</v>
      </c>
      <c r="I292" s="33">
        <f t="shared" si="61"/>
        <v>0</v>
      </c>
      <c r="J292" s="33">
        <f t="shared" si="62"/>
        <v>0</v>
      </c>
      <c r="K292" s="33">
        <f t="shared" si="63"/>
        <v>0</v>
      </c>
      <c r="L292" s="33">
        <f t="shared" si="64"/>
        <v>0</v>
      </c>
      <c r="M292" s="33">
        <f t="shared" ca="1" si="58"/>
        <v>-0.1935706597530599</v>
      </c>
      <c r="N292" s="33">
        <f t="shared" ca="1" si="65"/>
        <v>0</v>
      </c>
      <c r="O292" s="92">
        <f t="shared" ca="1" si="66"/>
        <v>0</v>
      </c>
      <c r="P292" s="33">
        <f t="shared" ca="1" si="67"/>
        <v>0</v>
      </c>
      <c r="Q292" s="33">
        <f t="shared" ca="1" si="68"/>
        <v>0</v>
      </c>
      <c r="R292" s="20">
        <f t="shared" ca="1" si="59"/>
        <v>0.1935706597530599</v>
      </c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</row>
    <row r="293" spans="1:35" x14ac:dyDescent="0.2">
      <c r="A293" s="89"/>
      <c r="B293" s="89"/>
      <c r="C293" s="89"/>
      <c r="D293" s="91">
        <f t="shared" si="56"/>
        <v>0</v>
      </c>
      <c r="E293" s="91">
        <f t="shared" si="56"/>
        <v>0</v>
      </c>
      <c r="F293" s="33">
        <f t="shared" si="57"/>
        <v>0</v>
      </c>
      <c r="G293" s="33">
        <f t="shared" si="57"/>
        <v>0</v>
      </c>
      <c r="H293" s="33">
        <f t="shared" si="60"/>
        <v>0</v>
      </c>
      <c r="I293" s="33">
        <f t="shared" si="61"/>
        <v>0</v>
      </c>
      <c r="J293" s="33">
        <f t="shared" si="62"/>
        <v>0</v>
      </c>
      <c r="K293" s="33">
        <f t="shared" si="63"/>
        <v>0</v>
      </c>
      <c r="L293" s="33">
        <f t="shared" si="64"/>
        <v>0</v>
      </c>
      <c r="M293" s="33">
        <f t="shared" ca="1" si="58"/>
        <v>-0.1935706597530599</v>
      </c>
      <c r="N293" s="33">
        <f t="shared" ca="1" si="65"/>
        <v>0</v>
      </c>
      <c r="O293" s="92">
        <f t="shared" ca="1" si="66"/>
        <v>0</v>
      </c>
      <c r="P293" s="33">
        <f t="shared" ca="1" si="67"/>
        <v>0</v>
      </c>
      <c r="Q293" s="33">
        <f t="shared" ca="1" si="68"/>
        <v>0</v>
      </c>
      <c r="R293" s="20">
        <f t="shared" ca="1" si="59"/>
        <v>0.1935706597530599</v>
      </c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</row>
    <row r="294" spans="1:35" x14ac:dyDescent="0.2">
      <c r="A294" s="89"/>
      <c r="B294" s="89"/>
      <c r="C294" s="89"/>
      <c r="D294" s="91">
        <f t="shared" si="56"/>
        <v>0</v>
      </c>
      <c r="E294" s="91">
        <f t="shared" si="56"/>
        <v>0</v>
      </c>
      <c r="F294" s="33">
        <f t="shared" si="57"/>
        <v>0</v>
      </c>
      <c r="G294" s="33">
        <f t="shared" si="57"/>
        <v>0</v>
      </c>
      <c r="H294" s="33">
        <f t="shared" si="60"/>
        <v>0</v>
      </c>
      <c r="I294" s="33">
        <f t="shared" si="61"/>
        <v>0</v>
      </c>
      <c r="J294" s="33">
        <f t="shared" si="62"/>
        <v>0</v>
      </c>
      <c r="K294" s="33">
        <f t="shared" si="63"/>
        <v>0</v>
      </c>
      <c r="L294" s="33">
        <f t="shared" si="64"/>
        <v>0</v>
      </c>
      <c r="M294" s="33">
        <f t="shared" ca="1" si="58"/>
        <v>-0.1935706597530599</v>
      </c>
      <c r="N294" s="33">
        <f t="shared" ca="1" si="65"/>
        <v>0</v>
      </c>
      <c r="O294" s="92">
        <f t="shared" ca="1" si="66"/>
        <v>0</v>
      </c>
      <c r="P294" s="33">
        <f t="shared" ca="1" si="67"/>
        <v>0</v>
      </c>
      <c r="Q294" s="33">
        <f t="shared" ca="1" si="68"/>
        <v>0</v>
      </c>
      <c r="R294" s="20">
        <f t="shared" ca="1" si="59"/>
        <v>0.1935706597530599</v>
      </c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</row>
    <row r="295" spans="1:35" x14ac:dyDescent="0.2">
      <c r="A295" s="89"/>
      <c r="B295" s="89"/>
      <c r="C295" s="89"/>
      <c r="D295" s="91">
        <f t="shared" si="56"/>
        <v>0</v>
      </c>
      <c r="E295" s="91">
        <f t="shared" si="56"/>
        <v>0</v>
      </c>
      <c r="F295" s="33">
        <f t="shared" si="57"/>
        <v>0</v>
      </c>
      <c r="G295" s="33">
        <f t="shared" si="57"/>
        <v>0</v>
      </c>
      <c r="H295" s="33">
        <f t="shared" si="60"/>
        <v>0</v>
      </c>
      <c r="I295" s="33">
        <f t="shared" si="61"/>
        <v>0</v>
      </c>
      <c r="J295" s="33">
        <f t="shared" si="62"/>
        <v>0</v>
      </c>
      <c r="K295" s="33">
        <f t="shared" si="63"/>
        <v>0</v>
      </c>
      <c r="L295" s="33">
        <f t="shared" si="64"/>
        <v>0</v>
      </c>
      <c r="M295" s="33">
        <f t="shared" ca="1" si="58"/>
        <v>-0.1935706597530599</v>
      </c>
      <c r="N295" s="33">
        <f t="shared" ca="1" si="65"/>
        <v>0</v>
      </c>
      <c r="O295" s="92">
        <f t="shared" ca="1" si="66"/>
        <v>0</v>
      </c>
      <c r="P295" s="33">
        <f t="shared" ca="1" si="67"/>
        <v>0</v>
      </c>
      <c r="Q295" s="33">
        <f t="shared" ca="1" si="68"/>
        <v>0</v>
      </c>
      <c r="R295" s="20">
        <f t="shared" ca="1" si="59"/>
        <v>0.1935706597530599</v>
      </c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</row>
    <row r="296" spans="1:35" x14ac:dyDescent="0.2">
      <c r="A296" s="89"/>
      <c r="B296" s="89"/>
      <c r="C296" s="89"/>
      <c r="D296" s="91">
        <f t="shared" si="56"/>
        <v>0</v>
      </c>
      <c r="E296" s="91">
        <f t="shared" si="56"/>
        <v>0</v>
      </c>
      <c r="F296" s="33">
        <f t="shared" si="57"/>
        <v>0</v>
      </c>
      <c r="G296" s="33">
        <f t="shared" si="57"/>
        <v>0</v>
      </c>
      <c r="H296" s="33">
        <f t="shared" si="60"/>
        <v>0</v>
      </c>
      <c r="I296" s="33">
        <f t="shared" si="61"/>
        <v>0</v>
      </c>
      <c r="J296" s="33">
        <f t="shared" si="62"/>
        <v>0</v>
      </c>
      <c r="K296" s="33">
        <f t="shared" si="63"/>
        <v>0</v>
      </c>
      <c r="L296" s="33">
        <f t="shared" si="64"/>
        <v>0</v>
      </c>
      <c r="M296" s="33">
        <f t="shared" ca="1" si="58"/>
        <v>-0.1935706597530599</v>
      </c>
      <c r="N296" s="33">
        <f t="shared" ca="1" si="65"/>
        <v>0</v>
      </c>
      <c r="O296" s="92">
        <f t="shared" ca="1" si="66"/>
        <v>0</v>
      </c>
      <c r="P296" s="33">
        <f t="shared" ca="1" si="67"/>
        <v>0</v>
      </c>
      <c r="Q296" s="33">
        <f t="shared" ca="1" si="68"/>
        <v>0</v>
      </c>
      <c r="R296" s="20">
        <f t="shared" ca="1" si="59"/>
        <v>0.1935706597530599</v>
      </c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</row>
    <row r="297" spans="1:35" x14ac:dyDescent="0.2">
      <c r="A297" s="89"/>
      <c r="B297" s="89"/>
      <c r="C297" s="89"/>
      <c r="D297" s="91">
        <f t="shared" si="56"/>
        <v>0</v>
      </c>
      <c r="E297" s="91">
        <f t="shared" si="56"/>
        <v>0</v>
      </c>
      <c r="F297" s="33">
        <f t="shared" si="57"/>
        <v>0</v>
      </c>
      <c r="G297" s="33">
        <f t="shared" si="57"/>
        <v>0</v>
      </c>
      <c r="H297" s="33">
        <f t="shared" si="60"/>
        <v>0</v>
      </c>
      <c r="I297" s="33">
        <f t="shared" si="61"/>
        <v>0</v>
      </c>
      <c r="J297" s="33">
        <f t="shared" si="62"/>
        <v>0</v>
      </c>
      <c r="K297" s="33">
        <f t="shared" si="63"/>
        <v>0</v>
      </c>
      <c r="L297" s="33">
        <f t="shared" si="64"/>
        <v>0</v>
      </c>
      <c r="M297" s="33">
        <f t="shared" ca="1" si="58"/>
        <v>-0.1935706597530599</v>
      </c>
      <c r="N297" s="33">
        <f t="shared" ca="1" si="65"/>
        <v>0</v>
      </c>
      <c r="O297" s="92">
        <f t="shared" ca="1" si="66"/>
        <v>0</v>
      </c>
      <c r="P297" s="33">
        <f t="shared" ca="1" si="67"/>
        <v>0</v>
      </c>
      <c r="Q297" s="33">
        <f t="shared" ca="1" si="68"/>
        <v>0</v>
      </c>
      <c r="R297" s="20">
        <f t="shared" ca="1" si="59"/>
        <v>0.1935706597530599</v>
      </c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</row>
    <row r="298" spans="1:35" x14ac:dyDescent="0.2">
      <c r="A298" s="89"/>
      <c r="B298" s="89"/>
      <c r="C298" s="89"/>
      <c r="D298" s="91">
        <f t="shared" si="56"/>
        <v>0</v>
      </c>
      <c r="E298" s="91">
        <f t="shared" si="56"/>
        <v>0</v>
      </c>
      <c r="F298" s="33">
        <f t="shared" si="57"/>
        <v>0</v>
      </c>
      <c r="G298" s="33">
        <f t="shared" si="57"/>
        <v>0</v>
      </c>
      <c r="H298" s="33">
        <f t="shared" si="60"/>
        <v>0</v>
      </c>
      <c r="I298" s="33">
        <f t="shared" si="61"/>
        <v>0</v>
      </c>
      <c r="J298" s="33">
        <f t="shared" si="62"/>
        <v>0</v>
      </c>
      <c r="K298" s="33">
        <f t="shared" si="63"/>
        <v>0</v>
      </c>
      <c r="L298" s="33">
        <f t="shared" si="64"/>
        <v>0</v>
      </c>
      <c r="M298" s="33">
        <f t="shared" ca="1" si="58"/>
        <v>-0.1935706597530599</v>
      </c>
      <c r="N298" s="33">
        <f t="shared" ca="1" si="65"/>
        <v>0</v>
      </c>
      <c r="O298" s="92">
        <f t="shared" ca="1" si="66"/>
        <v>0</v>
      </c>
      <c r="P298" s="33">
        <f t="shared" ca="1" si="67"/>
        <v>0</v>
      </c>
      <c r="Q298" s="33">
        <f t="shared" ca="1" si="68"/>
        <v>0</v>
      </c>
      <c r="R298" s="20">
        <f t="shared" ca="1" si="59"/>
        <v>0.1935706597530599</v>
      </c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</row>
    <row r="299" spans="1:35" x14ac:dyDescent="0.2">
      <c r="A299" s="89"/>
      <c r="B299" s="89"/>
      <c r="C299" s="89"/>
      <c r="D299" s="91">
        <f t="shared" si="56"/>
        <v>0</v>
      </c>
      <c r="E299" s="91">
        <f t="shared" si="56"/>
        <v>0</v>
      </c>
      <c r="F299" s="33">
        <f t="shared" si="57"/>
        <v>0</v>
      </c>
      <c r="G299" s="33">
        <f t="shared" si="57"/>
        <v>0</v>
      </c>
      <c r="H299" s="33">
        <f t="shared" si="60"/>
        <v>0</v>
      </c>
      <c r="I299" s="33">
        <f t="shared" si="61"/>
        <v>0</v>
      </c>
      <c r="J299" s="33">
        <f t="shared" si="62"/>
        <v>0</v>
      </c>
      <c r="K299" s="33">
        <f t="shared" si="63"/>
        <v>0</v>
      </c>
      <c r="L299" s="33">
        <f t="shared" si="64"/>
        <v>0</v>
      </c>
      <c r="M299" s="33">
        <f t="shared" ca="1" si="58"/>
        <v>-0.1935706597530599</v>
      </c>
      <c r="N299" s="33">
        <f t="shared" ca="1" si="65"/>
        <v>0</v>
      </c>
      <c r="O299" s="92">
        <f t="shared" ca="1" si="66"/>
        <v>0</v>
      </c>
      <c r="P299" s="33">
        <f t="shared" ca="1" si="67"/>
        <v>0</v>
      </c>
      <c r="Q299" s="33">
        <f t="shared" ca="1" si="68"/>
        <v>0</v>
      </c>
      <c r="R299" s="20">
        <f t="shared" ca="1" si="59"/>
        <v>0.1935706597530599</v>
      </c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</row>
    <row r="300" spans="1:35" x14ac:dyDescent="0.2">
      <c r="A300" s="89"/>
      <c r="B300" s="89"/>
      <c r="C300" s="89"/>
      <c r="D300" s="91">
        <f t="shared" si="56"/>
        <v>0</v>
      </c>
      <c r="E300" s="91">
        <f t="shared" si="56"/>
        <v>0</v>
      </c>
      <c r="F300" s="33">
        <f t="shared" si="57"/>
        <v>0</v>
      </c>
      <c r="G300" s="33">
        <f t="shared" si="57"/>
        <v>0</v>
      </c>
      <c r="H300" s="33">
        <f t="shared" si="60"/>
        <v>0</v>
      </c>
      <c r="I300" s="33">
        <f t="shared" si="61"/>
        <v>0</v>
      </c>
      <c r="J300" s="33">
        <f t="shared" si="62"/>
        <v>0</v>
      </c>
      <c r="K300" s="33">
        <f t="shared" si="63"/>
        <v>0</v>
      </c>
      <c r="L300" s="33">
        <f t="shared" si="64"/>
        <v>0</v>
      </c>
      <c r="M300" s="33">
        <f t="shared" ca="1" si="58"/>
        <v>-0.1935706597530599</v>
      </c>
      <c r="N300" s="33">
        <f t="shared" ca="1" si="65"/>
        <v>0</v>
      </c>
      <c r="O300" s="92">
        <f t="shared" ca="1" si="66"/>
        <v>0</v>
      </c>
      <c r="P300" s="33">
        <f t="shared" ca="1" si="67"/>
        <v>0</v>
      </c>
      <c r="Q300" s="33">
        <f t="shared" ca="1" si="68"/>
        <v>0</v>
      </c>
      <c r="R300" s="20">
        <f t="shared" ca="1" si="59"/>
        <v>0.1935706597530599</v>
      </c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</row>
    <row r="301" spans="1:35" x14ac:dyDescent="0.2">
      <c r="A301" s="89"/>
      <c r="B301" s="89"/>
      <c r="C301" s="89"/>
      <c r="D301" s="91">
        <f t="shared" si="56"/>
        <v>0</v>
      </c>
      <c r="E301" s="91">
        <f t="shared" si="56"/>
        <v>0</v>
      </c>
      <c r="F301" s="33">
        <f t="shared" si="57"/>
        <v>0</v>
      </c>
      <c r="G301" s="33">
        <f t="shared" si="57"/>
        <v>0</v>
      </c>
      <c r="H301" s="33">
        <f t="shared" si="60"/>
        <v>0</v>
      </c>
      <c r="I301" s="33">
        <f t="shared" si="61"/>
        <v>0</v>
      </c>
      <c r="J301" s="33">
        <f t="shared" si="62"/>
        <v>0</v>
      </c>
      <c r="K301" s="33">
        <f t="shared" si="63"/>
        <v>0</v>
      </c>
      <c r="L301" s="33">
        <f t="shared" si="64"/>
        <v>0</v>
      </c>
      <c r="M301" s="33">
        <f t="shared" ca="1" si="58"/>
        <v>-0.1935706597530599</v>
      </c>
      <c r="N301" s="33">
        <f t="shared" ca="1" si="65"/>
        <v>0</v>
      </c>
      <c r="O301" s="92">
        <f t="shared" ca="1" si="66"/>
        <v>0</v>
      </c>
      <c r="P301" s="33">
        <f t="shared" ca="1" si="67"/>
        <v>0</v>
      </c>
      <c r="Q301" s="33">
        <f t="shared" ca="1" si="68"/>
        <v>0</v>
      </c>
      <c r="R301" s="20">
        <f t="shared" ca="1" si="59"/>
        <v>0.1935706597530599</v>
      </c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</row>
    <row r="302" spans="1:35" x14ac:dyDescent="0.2">
      <c r="A302" s="89"/>
      <c r="B302" s="89"/>
      <c r="C302" s="89"/>
      <c r="D302" s="91">
        <f t="shared" si="56"/>
        <v>0</v>
      </c>
      <c r="E302" s="91">
        <f t="shared" si="56"/>
        <v>0</v>
      </c>
      <c r="F302" s="33">
        <f t="shared" si="57"/>
        <v>0</v>
      </c>
      <c r="G302" s="33">
        <f t="shared" si="57"/>
        <v>0</v>
      </c>
      <c r="H302" s="33">
        <f t="shared" si="60"/>
        <v>0</v>
      </c>
      <c r="I302" s="33">
        <f t="shared" si="61"/>
        <v>0</v>
      </c>
      <c r="J302" s="33">
        <f t="shared" si="62"/>
        <v>0</v>
      </c>
      <c r="K302" s="33">
        <f t="shared" si="63"/>
        <v>0</v>
      </c>
      <c r="L302" s="33">
        <f t="shared" si="64"/>
        <v>0</v>
      </c>
      <c r="M302" s="33">
        <f t="shared" ca="1" si="58"/>
        <v>-0.1935706597530599</v>
      </c>
      <c r="N302" s="33">
        <f t="shared" ca="1" si="65"/>
        <v>0</v>
      </c>
      <c r="O302" s="92">
        <f t="shared" ca="1" si="66"/>
        <v>0</v>
      </c>
      <c r="P302" s="33">
        <f t="shared" ca="1" si="67"/>
        <v>0</v>
      </c>
      <c r="Q302" s="33">
        <f t="shared" ca="1" si="68"/>
        <v>0</v>
      </c>
      <c r="R302" s="20">
        <f t="shared" ca="1" si="59"/>
        <v>0.1935706597530599</v>
      </c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</row>
    <row r="303" spans="1:35" x14ac:dyDescent="0.2">
      <c r="A303" s="89"/>
      <c r="B303" s="89"/>
      <c r="C303" s="89"/>
      <c r="D303" s="91">
        <f t="shared" si="56"/>
        <v>0</v>
      </c>
      <c r="E303" s="91">
        <f t="shared" si="56"/>
        <v>0</v>
      </c>
      <c r="F303" s="33">
        <f t="shared" si="57"/>
        <v>0</v>
      </c>
      <c r="G303" s="33">
        <f t="shared" si="57"/>
        <v>0</v>
      </c>
      <c r="H303" s="33">
        <f t="shared" si="60"/>
        <v>0</v>
      </c>
      <c r="I303" s="33">
        <f t="shared" si="61"/>
        <v>0</v>
      </c>
      <c r="J303" s="33">
        <f t="shared" si="62"/>
        <v>0</v>
      </c>
      <c r="K303" s="33">
        <f t="shared" si="63"/>
        <v>0</v>
      </c>
      <c r="L303" s="33">
        <f t="shared" si="64"/>
        <v>0</v>
      </c>
      <c r="M303" s="33">
        <f t="shared" ca="1" si="58"/>
        <v>-0.1935706597530599</v>
      </c>
      <c r="N303" s="33">
        <f t="shared" ca="1" si="65"/>
        <v>0</v>
      </c>
      <c r="O303" s="92">
        <f t="shared" ca="1" si="66"/>
        <v>0</v>
      </c>
      <c r="P303" s="33">
        <f t="shared" ca="1" si="67"/>
        <v>0</v>
      </c>
      <c r="Q303" s="33">
        <f t="shared" ca="1" si="68"/>
        <v>0</v>
      </c>
      <c r="R303" s="20">
        <f t="shared" ca="1" si="59"/>
        <v>0.1935706597530599</v>
      </c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</row>
    <row r="304" spans="1:35" x14ac:dyDescent="0.2">
      <c r="A304" s="89"/>
      <c r="B304" s="89"/>
      <c r="C304" s="89"/>
      <c r="D304" s="91">
        <f t="shared" si="56"/>
        <v>0</v>
      </c>
      <c r="E304" s="91">
        <f t="shared" si="56"/>
        <v>0</v>
      </c>
      <c r="F304" s="33">
        <f t="shared" si="57"/>
        <v>0</v>
      </c>
      <c r="G304" s="33">
        <f t="shared" si="57"/>
        <v>0</v>
      </c>
      <c r="H304" s="33">
        <f t="shared" si="60"/>
        <v>0</v>
      </c>
      <c r="I304" s="33">
        <f t="shared" si="61"/>
        <v>0</v>
      </c>
      <c r="J304" s="33">
        <f t="shared" si="62"/>
        <v>0</v>
      </c>
      <c r="K304" s="33">
        <f t="shared" si="63"/>
        <v>0</v>
      </c>
      <c r="L304" s="33">
        <f t="shared" si="64"/>
        <v>0</v>
      </c>
      <c r="M304" s="33">
        <f t="shared" ca="1" si="58"/>
        <v>-0.1935706597530599</v>
      </c>
      <c r="N304" s="33">
        <f t="shared" ca="1" si="65"/>
        <v>0</v>
      </c>
      <c r="O304" s="92">
        <f t="shared" ca="1" si="66"/>
        <v>0</v>
      </c>
      <c r="P304" s="33">
        <f t="shared" ca="1" si="67"/>
        <v>0</v>
      </c>
      <c r="Q304" s="33">
        <f t="shared" ca="1" si="68"/>
        <v>0</v>
      </c>
      <c r="R304" s="20">
        <f t="shared" ca="1" si="59"/>
        <v>0.1935706597530599</v>
      </c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</row>
    <row r="305" spans="1:35" x14ac:dyDescent="0.2">
      <c r="A305" s="89"/>
      <c r="B305" s="89"/>
      <c r="C305" s="89"/>
      <c r="D305" s="91">
        <f t="shared" si="56"/>
        <v>0</v>
      </c>
      <c r="E305" s="91">
        <f t="shared" si="56"/>
        <v>0</v>
      </c>
      <c r="F305" s="33">
        <f t="shared" si="57"/>
        <v>0</v>
      </c>
      <c r="G305" s="33">
        <f t="shared" si="57"/>
        <v>0</v>
      </c>
      <c r="H305" s="33">
        <f t="shared" si="60"/>
        <v>0</v>
      </c>
      <c r="I305" s="33">
        <f t="shared" si="61"/>
        <v>0</v>
      </c>
      <c r="J305" s="33">
        <f t="shared" si="62"/>
        <v>0</v>
      </c>
      <c r="K305" s="33">
        <f t="shared" si="63"/>
        <v>0</v>
      </c>
      <c r="L305" s="33">
        <f t="shared" si="64"/>
        <v>0</v>
      </c>
      <c r="M305" s="33">
        <f t="shared" ca="1" si="58"/>
        <v>-0.1935706597530599</v>
      </c>
      <c r="N305" s="33">
        <f t="shared" ca="1" si="65"/>
        <v>0</v>
      </c>
      <c r="O305" s="92">
        <f t="shared" ca="1" si="66"/>
        <v>0</v>
      </c>
      <c r="P305" s="33">
        <f t="shared" ca="1" si="67"/>
        <v>0</v>
      </c>
      <c r="Q305" s="33">
        <f t="shared" ca="1" si="68"/>
        <v>0</v>
      </c>
      <c r="R305" s="20">
        <f t="shared" ca="1" si="59"/>
        <v>0.1935706597530599</v>
      </c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</row>
    <row r="306" spans="1:35" x14ac:dyDescent="0.2">
      <c r="A306" s="89"/>
      <c r="B306" s="89"/>
      <c r="C306" s="89"/>
      <c r="D306" s="91">
        <f t="shared" si="56"/>
        <v>0</v>
      </c>
      <c r="E306" s="91">
        <f t="shared" si="56"/>
        <v>0</v>
      </c>
      <c r="F306" s="33">
        <f t="shared" si="57"/>
        <v>0</v>
      </c>
      <c r="G306" s="33">
        <f t="shared" si="57"/>
        <v>0</v>
      </c>
      <c r="H306" s="33">
        <f t="shared" si="60"/>
        <v>0</v>
      </c>
      <c r="I306" s="33">
        <f t="shared" si="61"/>
        <v>0</v>
      </c>
      <c r="J306" s="33">
        <f t="shared" si="62"/>
        <v>0</v>
      </c>
      <c r="K306" s="33">
        <f t="shared" si="63"/>
        <v>0</v>
      </c>
      <c r="L306" s="33">
        <f t="shared" si="64"/>
        <v>0</v>
      </c>
      <c r="M306" s="33">
        <f t="shared" ca="1" si="58"/>
        <v>-0.1935706597530599</v>
      </c>
      <c r="N306" s="33">
        <f t="shared" ca="1" si="65"/>
        <v>0</v>
      </c>
      <c r="O306" s="92">
        <f t="shared" ca="1" si="66"/>
        <v>0</v>
      </c>
      <c r="P306" s="33">
        <f t="shared" ca="1" si="67"/>
        <v>0</v>
      </c>
      <c r="Q306" s="33">
        <f t="shared" ca="1" si="68"/>
        <v>0</v>
      </c>
      <c r="R306" s="20">
        <f t="shared" ca="1" si="59"/>
        <v>0.1935706597530599</v>
      </c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</row>
    <row r="307" spans="1:35" x14ac:dyDescent="0.2">
      <c r="A307" s="89"/>
      <c r="B307" s="89"/>
      <c r="C307" s="89"/>
      <c r="D307" s="91">
        <f t="shared" si="56"/>
        <v>0</v>
      </c>
      <c r="E307" s="91">
        <f t="shared" si="56"/>
        <v>0</v>
      </c>
      <c r="F307" s="33">
        <f t="shared" si="57"/>
        <v>0</v>
      </c>
      <c r="G307" s="33">
        <f t="shared" si="57"/>
        <v>0</v>
      </c>
      <c r="H307" s="33">
        <f t="shared" si="60"/>
        <v>0</v>
      </c>
      <c r="I307" s="33">
        <f t="shared" si="61"/>
        <v>0</v>
      </c>
      <c r="J307" s="33">
        <f t="shared" si="62"/>
        <v>0</v>
      </c>
      <c r="K307" s="33">
        <f t="shared" si="63"/>
        <v>0</v>
      </c>
      <c r="L307" s="33">
        <f t="shared" si="64"/>
        <v>0</v>
      </c>
      <c r="M307" s="33">
        <f t="shared" ca="1" si="58"/>
        <v>-0.1935706597530599</v>
      </c>
      <c r="N307" s="33">
        <f t="shared" ca="1" si="65"/>
        <v>0</v>
      </c>
      <c r="O307" s="92">
        <f t="shared" ca="1" si="66"/>
        <v>0</v>
      </c>
      <c r="P307" s="33">
        <f t="shared" ca="1" si="67"/>
        <v>0</v>
      </c>
      <c r="Q307" s="33">
        <f t="shared" ca="1" si="68"/>
        <v>0</v>
      </c>
      <c r="R307" s="20">
        <f t="shared" ca="1" si="59"/>
        <v>0.1935706597530599</v>
      </c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</row>
    <row r="308" spans="1:35" x14ac:dyDescent="0.2">
      <c r="A308" s="89"/>
      <c r="B308" s="89"/>
      <c r="C308" s="89"/>
      <c r="D308" s="91">
        <f t="shared" si="56"/>
        <v>0</v>
      </c>
      <c r="E308" s="91">
        <f t="shared" si="56"/>
        <v>0</v>
      </c>
      <c r="F308" s="33">
        <f t="shared" si="57"/>
        <v>0</v>
      </c>
      <c r="G308" s="33">
        <f t="shared" si="57"/>
        <v>0</v>
      </c>
      <c r="H308" s="33">
        <f t="shared" si="60"/>
        <v>0</v>
      </c>
      <c r="I308" s="33">
        <f t="shared" si="61"/>
        <v>0</v>
      </c>
      <c r="J308" s="33">
        <f t="shared" si="62"/>
        <v>0</v>
      </c>
      <c r="K308" s="33">
        <f t="shared" si="63"/>
        <v>0</v>
      </c>
      <c r="L308" s="33">
        <f t="shared" si="64"/>
        <v>0</v>
      </c>
      <c r="M308" s="33">
        <f t="shared" ca="1" si="58"/>
        <v>-0.1935706597530599</v>
      </c>
      <c r="N308" s="33">
        <f t="shared" ca="1" si="65"/>
        <v>0</v>
      </c>
      <c r="O308" s="92">
        <f t="shared" ca="1" si="66"/>
        <v>0</v>
      </c>
      <c r="P308" s="33">
        <f t="shared" ca="1" si="67"/>
        <v>0</v>
      </c>
      <c r="Q308" s="33">
        <f t="shared" ca="1" si="68"/>
        <v>0</v>
      </c>
      <c r="R308" s="20">
        <f t="shared" ca="1" si="59"/>
        <v>0.1935706597530599</v>
      </c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</row>
    <row r="309" spans="1:35" x14ac:dyDescent="0.2">
      <c r="A309" s="89"/>
      <c r="B309" s="89"/>
      <c r="C309" s="89"/>
      <c r="D309" s="91">
        <f t="shared" si="56"/>
        <v>0</v>
      </c>
      <c r="E309" s="91">
        <f t="shared" si="56"/>
        <v>0</v>
      </c>
      <c r="F309" s="33">
        <f t="shared" si="57"/>
        <v>0</v>
      </c>
      <c r="G309" s="33">
        <f t="shared" si="57"/>
        <v>0</v>
      </c>
      <c r="H309" s="33">
        <f t="shared" si="60"/>
        <v>0</v>
      </c>
      <c r="I309" s="33">
        <f t="shared" si="61"/>
        <v>0</v>
      </c>
      <c r="J309" s="33">
        <f t="shared" si="62"/>
        <v>0</v>
      </c>
      <c r="K309" s="33">
        <f t="shared" si="63"/>
        <v>0</v>
      </c>
      <c r="L309" s="33">
        <f t="shared" si="64"/>
        <v>0</v>
      </c>
      <c r="M309" s="33">
        <f t="shared" ca="1" si="58"/>
        <v>-0.1935706597530599</v>
      </c>
      <c r="N309" s="33">
        <f t="shared" ca="1" si="65"/>
        <v>0</v>
      </c>
      <c r="O309" s="92">
        <f t="shared" ca="1" si="66"/>
        <v>0</v>
      </c>
      <c r="P309" s="33">
        <f t="shared" ca="1" si="67"/>
        <v>0</v>
      </c>
      <c r="Q309" s="33">
        <f t="shared" ca="1" si="68"/>
        <v>0</v>
      </c>
      <c r="R309" s="20">
        <f t="shared" ca="1" si="59"/>
        <v>0.1935706597530599</v>
      </c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</row>
    <row r="310" spans="1:35" x14ac:dyDescent="0.2">
      <c r="A310" s="89"/>
      <c r="B310" s="89"/>
      <c r="C310" s="89"/>
      <c r="D310" s="91">
        <f t="shared" si="56"/>
        <v>0</v>
      </c>
      <c r="E310" s="91">
        <f t="shared" si="56"/>
        <v>0</v>
      </c>
      <c r="F310" s="33">
        <f t="shared" si="57"/>
        <v>0</v>
      </c>
      <c r="G310" s="33">
        <f t="shared" si="57"/>
        <v>0</v>
      </c>
      <c r="H310" s="33">
        <f t="shared" si="60"/>
        <v>0</v>
      </c>
      <c r="I310" s="33">
        <f t="shared" si="61"/>
        <v>0</v>
      </c>
      <c r="J310" s="33">
        <f t="shared" si="62"/>
        <v>0</v>
      </c>
      <c r="K310" s="33">
        <f t="shared" si="63"/>
        <v>0</v>
      </c>
      <c r="L310" s="33">
        <f t="shared" si="64"/>
        <v>0</v>
      </c>
      <c r="M310" s="33">
        <f t="shared" ca="1" si="58"/>
        <v>-0.1935706597530599</v>
      </c>
      <c r="N310" s="33">
        <f t="shared" ca="1" si="65"/>
        <v>0</v>
      </c>
      <c r="O310" s="92">
        <f t="shared" ca="1" si="66"/>
        <v>0</v>
      </c>
      <c r="P310" s="33">
        <f t="shared" ca="1" si="67"/>
        <v>0</v>
      </c>
      <c r="Q310" s="33">
        <f t="shared" ca="1" si="68"/>
        <v>0</v>
      </c>
      <c r="R310" s="20">
        <f t="shared" ca="1" si="59"/>
        <v>0.1935706597530599</v>
      </c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</row>
    <row r="311" spans="1:35" x14ac:dyDescent="0.2">
      <c r="A311" s="89"/>
      <c r="B311" s="89"/>
      <c r="C311" s="89"/>
      <c r="D311" s="91">
        <f t="shared" si="56"/>
        <v>0</v>
      </c>
      <c r="E311" s="91">
        <f t="shared" si="56"/>
        <v>0</v>
      </c>
      <c r="F311" s="33">
        <f t="shared" si="57"/>
        <v>0</v>
      </c>
      <c r="G311" s="33">
        <f t="shared" si="57"/>
        <v>0</v>
      </c>
      <c r="H311" s="33">
        <f t="shared" si="60"/>
        <v>0</v>
      </c>
      <c r="I311" s="33">
        <f t="shared" si="61"/>
        <v>0</v>
      </c>
      <c r="J311" s="33">
        <f t="shared" si="62"/>
        <v>0</v>
      </c>
      <c r="K311" s="33">
        <f t="shared" si="63"/>
        <v>0</v>
      </c>
      <c r="L311" s="33">
        <f t="shared" si="64"/>
        <v>0</v>
      </c>
      <c r="M311" s="33">
        <f t="shared" ca="1" si="58"/>
        <v>-0.1935706597530599</v>
      </c>
      <c r="N311" s="33">
        <f t="shared" ca="1" si="65"/>
        <v>0</v>
      </c>
      <c r="O311" s="92">
        <f t="shared" ca="1" si="66"/>
        <v>0</v>
      </c>
      <c r="P311" s="33">
        <f t="shared" ca="1" si="67"/>
        <v>0</v>
      </c>
      <c r="Q311" s="33">
        <f t="shared" ca="1" si="68"/>
        <v>0</v>
      </c>
      <c r="R311" s="20">
        <f t="shared" ca="1" si="59"/>
        <v>0.1935706597530599</v>
      </c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</row>
    <row r="312" spans="1:35" x14ac:dyDescent="0.2">
      <c r="A312" s="89"/>
      <c r="B312" s="89"/>
      <c r="C312" s="89"/>
      <c r="D312" s="91">
        <f t="shared" si="56"/>
        <v>0</v>
      </c>
      <c r="E312" s="91">
        <f t="shared" si="56"/>
        <v>0</v>
      </c>
      <c r="F312" s="33">
        <f t="shared" si="57"/>
        <v>0</v>
      </c>
      <c r="G312" s="33">
        <f t="shared" si="57"/>
        <v>0</v>
      </c>
      <c r="H312" s="33">
        <f t="shared" si="60"/>
        <v>0</v>
      </c>
      <c r="I312" s="33">
        <f t="shared" si="61"/>
        <v>0</v>
      </c>
      <c r="J312" s="33">
        <f t="shared" si="62"/>
        <v>0</v>
      </c>
      <c r="K312" s="33">
        <f t="shared" si="63"/>
        <v>0</v>
      </c>
      <c r="L312" s="33">
        <f t="shared" si="64"/>
        <v>0</v>
      </c>
      <c r="M312" s="33">
        <f t="shared" ca="1" si="58"/>
        <v>-0.1935706597530599</v>
      </c>
      <c r="N312" s="33">
        <f t="shared" ca="1" si="65"/>
        <v>0</v>
      </c>
      <c r="O312" s="92">
        <f t="shared" ca="1" si="66"/>
        <v>0</v>
      </c>
      <c r="P312" s="33">
        <f t="shared" ca="1" si="67"/>
        <v>0</v>
      </c>
      <c r="Q312" s="33">
        <f t="shared" ca="1" si="68"/>
        <v>0</v>
      </c>
      <c r="R312" s="20">
        <f t="shared" ca="1" si="59"/>
        <v>0.1935706597530599</v>
      </c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</row>
    <row r="313" spans="1:35" x14ac:dyDescent="0.2">
      <c r="A313" s="89"/>
      <c r="B313" s="89"/>
      <c r="C313" s="89"/>
      <c r="D313" s="91">
        <f t="shared" si="56"/>
        <v>0</v>
      </c>
      <c r="E313" s="91">
        <f t="shared" si="56"/>
        <v>0</v>
      </c>
      <c r="F313" s="33">
        <f t="shared" si="57"/>
        <v>0</v>
      </c>
      <c r="G313" s="33">
        <f t="shared" si="57"/>
        <v>0</v>
      </c>
      <c r="H313" s="33">
        <f t="shared" si="60"/>
        <v>0</v>
      </c>
      <c r="I313" s="33">
        <f t="shared" si="61"/>
        <v>0</v>
      </c>
      <c r="J313" s="33">
        <f t="shared" si="62"/>
        <v>0</v>
      </c>
      <c r="K313" s="33">
        <f t="shared" si="63"/>
        <v>0</v>
      </c>
      <c r="L313" s="33">
        <f t="shared" si="64"/>
        <v>0</v>
      </c>
      <c r="M313" s="33">
        <f t="shared" ca="1" si="58"/>
        <v>-0.1935706597530599</v>
      </c>
      <c r="N313" s="33">
        <f t="shared" ca="1" si="65"/>
        <v>0</v>
      </c>
      <c r="O313" s="92">
        <f t="shared" ca="1" si="66"/>
        <v>0</v>
      </c>
      <c r="P313" s="33">
        <f t="shared" ca="1" si="67"/>
        <v>0</v>
      </c>
      <c r="Q313" s="33">
        <f t="shared" ca="1" si="68"/>
        <v>0</v>
      </c>
      <c r="R313" s="20">
        <f t="shared" ca="1" si="59"/>
        <v>0.1935706597530599</v>
      </c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</row>
    <row r="314" spans="1:35" x14ac:dyDescent="0.2">
      <c r="A314" s="89"/>
      <c r="B314" s="89"/>
      <c r="C314" s="89"/>
      <c r="D314" s="91">
        <f t="shared" si="56"/>
        <v>0</v>
      </c>
      <c r="E314" s="91">
        <f t="shared" si="56"/>
        <v>0</v>
      </c>
      <c r="F314" s="33">
        <f t="shared" si="57"/>
        <v>0</v>
      </c>
      <c r="G314" s="33">
        <f t="shared" si="57"/>
        <v>0</v>
      </c>
      <c r="H314" s="33">
        <f t="shared" si="60"/>
        <v>0</v>
      </c>
      <c r="I314" s="33">
        <f t="shared" si="61"/>
        <v>0</v>
      </c>
      <c r="J314" s="33">
        <f t="shared" si="62"/>
        <v>0</v>
      </c>
      <c r="K314" s="33">
        <f t="shared" si="63"/>
        <v>0</v>
      </c>
      <c r="L314" s="33">
        <f t="shared" si="64"/>
        <v>0</v>
      </c>
      <c r="M314" s="33">
        <f t="shared" ca="1" si="58"/>
        <v>-0.1935706597530599</v>
      </c>
      <c r="N314" s="33">
        <f t="shared" ca="1" si="65"/>
        <v>0</v>
      </c>
      <c r="O314" s="92">
        <f t="shared" ca="1" si="66"/>
        <v>0</v>
      </c>
      <c r="P314" s="33">
        <f t="shared" ca="1" si="67"/>
        <v>0</v>
      </c>
      <c r="Q314" s="33">
        <f t="shared" ca="1" si="68"/>
        <v>0</v>
      </c>
      <c r="R314" s="20">
        <f t="shared" ca="1" si="59"/>
        <v>0.1935706597530599</v>
      </c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</row>
    <row r="315" spans="1:35" x14ac:dyDescent="0.2">
      <c r="A315" s="89"/>
      <c r="B315" s="89"/>
      <c r="C315" s="89"/>
      <c r="D315" s="91">
        <f t="shared" si="56"/>
        <v>0</v>
      </c>
      <c r="E315" s="91">
        <f t="shared" si="56"/>
        <v>0</v>
      </c>
      <c r="F315" s="33">
        <f t="shared" si="57"/>
        <v>0</v>
      </c>
      <c r="G315" s="33">
        <f t="shared" si="57"/>
        <v>0</v>
      </c>
      <c r="H315" s="33">
        <f t="shared" si="60"/>
        <v>0</v>
      </c>
      <c r="I315" s="33">
        <f t="shared" si="61"/>
        <v>0</v>
      </c>
      <c r="J315" s="33">
        <f t="shared" si="62"/>
        <v>0</v>
      </c>
      <c r="K315" s="33">
        <f t="shared" si="63"/>
        <v>0</v>
      </c>
      <c r="L315" s="33">
        <f t="shared" si="64"/>
        <v>0</v>
      </c>
      <c r="M315" s="33">
        <f t="shared" ca="1" si="58"/>
        <v>-0.1935706597530599</v>
      </c>
      <c r="N315" s="33">
        <f t="shared" ca="1" si="65"/>
        <v>0</v>
      </c>
      <c r="O315" s="92">
        <f t="shared" ca="1" si="66"/>
        <v>0</v>
      </c>
      <c r="P315" s="33">
        <f t="shared" ca="1" si="67"/>
        <v>0</v>
      </c>
      <c r="Q315" s="33">
        <f t="shared" ca="1" si="68"/>
        <v>0</v>
      </c>
      <c r="R315" s="20">
        <f t="shared" ca="1" si="59"/>
        <v>0.1935706597530599</v>
      </c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</row>
    <row r="316" spans="1:35" x14ac:dyDescent="0.2">
      <c r="A316" s="89"/>
      <c r="B316" s="89"/>
      <c r="C316" s="89"/>
      <c r="D316" s="91">
        <f t="shared" si="56"/>
        <v>0</v>
      </c>
      <c r="E316" s="91">
        <f t="shared" si="56"/>
        <v>0</v>
      </c>
      <c r="F316" s="33">
        <f t="shared" si="57"/>
        <v>0</v>
      </c>
      <c r="G316" s="33">
        <f t="shared" si="57"/>
        <v>0</v>
      </c>
      <c r="H316" s="33">
        <f t="shared" si="60"/>
        <v>0</v>
      </c>
      <c r="I316" s="33">
        <f t="shared" si="61"/>
        <v>0</v>
      </c>
      <c r="J316" s="33">
        <f t="shared" si="62"/>
        <v>0</v>
      </c>
      <c r="K316" s="33">
        <f t="shared" si="63"/>
        <v>0</v>
      </c>
      <c r="L316" s="33">
        <f t="shared" si="64"/>
        <v>0</v>
      </c>
      <c r="M316" s="33">
        <f t="shared" ca="1" si="58"/>
        <v>-0.1935706597530599</v>
      </c>
      <c r="N316" s="33">
        <f t="shared" ca="1" si="65"/>
        <v>0</v>
      </c>
      <c r="O316" s="92">
        <f t="shared" ca="1" si="66"/>
        <v>0</v>
      </c>
      <c r="P316" s="33">
        <f t="shared" ca="1" si="67"/>
        <v>0</v>
      </c>
      <c r="Q316" s="33">
        <f t="shared" ca="1" si="68"/>
        <v>0</v>
      </c>
      <c r="R316" s="20">
        <f t="shared" ca="1" si="59"/>
        <v>0.1935706597530599</v>
      </c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</row>
    <row r="317" spans="1:35" x14ac:dyDescent="0.2">
      <c r="A317" s="89"/>
      <c r="B317" s="89"/>
      <c r="C317" s="89"/>
      <c r="D317" s="91">
        <f t="shared" si="56"/>
        <v>0</v>
      </c>
      <c r="E317" s="91">
        <f t="shared" si="56"/>
        <v>0</v>
      </c>
      <c r="F317" s="33">
        <f t="shared" si="57"/>
        <v>0</v>
      </c>
      <c r="G317" s="33">
        <f t="shared" si="57"/>
        <v>0</v>
      </c>
      <c r="H317" s="33">
        <f t="shared" si="60"/>
        <v>0</v>
      </c>
      <c r="I317" s="33">
        <f t="shared" si="61"/>
        <v>0</v>
      </c>
      <c r="J317" s="33">
        <f t="shared" si="62"/>
        <v>0</v>
      </c>
      <c r="K317" s="33">
        <f t="shared" si="63"/>
        <v>0</v>
      </c>
      <c r="L317" s="33">
        <f t="shared" si="64"/>
        <v>0</v>
      </c>
      <c r="M317" s="33">
        <f t="shared" ca="1" si="58"/>
        <v>-0.1935706597530599</v>
      </c>
      <c r="N317" s="33">
        <f t="shared" ca="1" si="65"/>
        <v>0</v>
      </c>
      <c r="O317" s="92">
        <f t="shared" ca="1" si="66"/>
        <v>0</v>
      </c>
      <c r="P317" s="33">
        <f t="shared" ca="1" si="67"/>
        <v>0</v>
      </c>
      <c r="Q317" s="33">
        <f t="shared" ca="1" si="68"/>
        <v>0</v>
      </c>
      <c r="R317" s="20">
        <f t="shared" ca="1" si="59"/>
        <v>0.1935706597530599</v>
      </c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</row>
    <row r="318" spans="1:35" x14ac:dyDescent="0.2">
      <c r="A318" s="89"/>
      <c r="B318" s="89"/>
      <c r="C318" s="89"/>
      <c r="D318" s="91">
        <f t="shared" si="56"/>
        <v>0</v>
      </c>
      <c r="E318" s="91">
        <f t="shared" si="56"/>
        <v>0</v>
      </c>
      <c r="F318" s="33">
        <f t="shared" si="57"/>
        <v>0</v>
      </c>
      <c r="G318" s="33">
        <f t="shared" si="57"/>
        <v>0</v>
      </c>
      <c r="H318" s="33">
        <f t="shared" si="60"/>
        <v>0</v>
      </c>
      <c r="I318" s="33">
        <f t="shared" si="61"/>
        <v>0</v>
      </c>
      <c r="J318" s="33">
        <f t="shared" si="62"/>
        <v>0</v>
      </c>
      <c r="K318" s="33">
        <f t="shared" si="63"/>
        <v>0</v>
      </c>
      <c r="L318" s="33">
        <f t="shared" si="64"/>
        <v>0</v>
      </c>
      <c r="M318" s="33">
        <f t="shared" ca="1" si="58"/>
        <v>-0.1935706597530599</v>
      </c>
      <c r="N318" s="33">
        <f t="shared" ca="1" si="65"/>
        <v>0</v>
      </c>
      <c r="O318" s="92">
        <f t="shared" ca="1" si="66"/>
        <v>0</v>
      </c>
      <c r="P318" s="33">
        <f t="shared" ca="1" si="67"/>
        <v>0</v>
      </c>
      <c r="Q318" s="33">
        <f t="shared" ca="1" si="68"/>
        <v>0</v>
      </c>
      <c r="R318" s="20">
        <f t="shared" ca="1" si="59"/>
        <v>0.1935706597530599</v>
      </c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</row>
    <row r="319" spans="1:35" x14ac:dyDescent="0.2">
      <c r="A319" s="89"/>
      <c r="B319" s="89"/>
      <c r="C319" s="89"/>
      <c r="D319" s="91">
        <f t="shared" si="56"/>
        <v>0</v>
      </c>
      <c r="E319" s="91">
        <f t="shared" si="56"/>
        <v>0</v>
      </c>
      <c r="F319" s="33">
        <f t="shared" si="57"/>
        <v>0</v>
      </c>
      <c r="G319" s="33">
        <f t="shared" si="57"/>
        <v>0</v>
      </c>
      <c r="H319" s="33">
        <f t="shared" si="60"/>
        <v>0</v>
      </c>
      <c r="I319" s="33">
        <f t="shared" si="61"/>
        <v>0</v>
      </c>
      <c r="J319" s="33">
        <f t="shared" si="62"/>
        <v>0</v>
      </c>
      <c r="K319" s="33">
        <f t="shared" si="63"/>
        <v>0</v>
      </c>
      <c r="L319" s="33">
        <f t="shared" si="64"/>
        <v>0</v>
      </c>
      <c r="M319" s="33">
        <f t="shared" ca="1" si="58"/>
        <v>-0.1935706597530599</v>
      </c>
      <c r="N319" s="33">
        <f t="shared" ca="1" si="65"/>
        <v>0</v>
      </c>
      <c r="O319" s="92">
        <f t="shared" ca="1" si="66"/>
        <v>0</v>
      </c>
      <c r="P319" s="33">
        <f t="shared" ca="1" si="67"/>
        <v>0</v>
      </c>
      <c r="Q319" s="33">
        <f t="shared" ca="1" si="68"/>
        <v>0</v>
      </c>
      <c r="R319" s="20">
        <f t="shared" ca="1" si="59"/>
        <v>0.1935706597530599</v>
      </c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</row>
    <row r="320" spans="1:35" x14ac:dyDescent="0.2">
      <c r="A320" s="89"/>
      <c r="B320" s="89"/>
      <c r="C320" s="89"/>
      <c r="D320" s="91">
        <f t="shared" si="56"/>
        <v>0</v>
      </c>
      <c r="E320" s="91">
        <f t="shared" si="56"/>
        <v>0</v>
      </c>
      <c r="F320" s="33">
        <f t="shared" si="57"/>
        <v>0</v>
      </c>
      <c r="G320" s="33">
        <f t="shared" si="57"/>
        <v>0</v>
      </c>
      <c r="H320" s="33">
        <f t="shared" si="60"/>
        <v>0</v>
      </c>
      <c r="I320" s="33">
        <f t="shared" si="61"/>
        <v>0</v>
      </c>
      <c r="J320" s="33">
        <f t="shared" si="62"/>
        <v>0</v>
      </c>
      <c r="K320" s="33">
        <f t="shared" si="63"/>
        <v>0</v>
      </c>
      <c r="L320" s="33">
        <f t="shared" si="64"/>
        <v>0</v>
      </c>
      <c r="M320" s="33">
        <f t="shared" ca="1" si="58"/>
        <v>-0.1935706597530599</v>
      </c>
      <c r="N320" s="33">
        <f t="shared" ca="1" si="65"/>
        <v>0</v>
      </c>
      <c r="O320" s="92">
        <f t="shared" ca="1" si="66"/>
        <v>0</v>
      </c>
      <c r="P320" s="33">
        <f t="shared" ca="1" si="67"/>
        <v>0</v>
      </c>
      <c r="Q320" s="33">
        <f t="shared" ca="1" si="68"/>
        <v>0</v>
      </c>
      <c r="R320" s="20">
        <f t="shared" ca="1" si="59"/>
        <v>0.1935706597530599</v>
      </c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</row>
    <row r="321" spans="1:35" x14ac:dyDescent="0.2">
      <c r="A321" s="89"/>
      <c r="B321" s="89"/>
      <c r="C321" s="89"/>
      <c r="D321" s="91">
        <f t="shared" si="56"/>
        <v>0</v>
      </c>
      <c r="E321" s="91">
        <f t="shared" si="56"/>
        <v>0</v>
      </c>
      <c r="F321" s="33">
        <f t="shared" si="57"/>
        <v>0</v>
      </c>
      <c r="G321" s="33">
        <f t="shared" si="57"/>
        <v>0</v>
      </c>
      <c r="H321" s="33">
        <f t="shared" si="60"/>
        <v>0</v>
      </c>
      <c r="I321" s="33">
        <f t="shared" si="61"/>
        <v>0</v>
      </c>
      <c r="J321" s="33">
        <f t="shared" si="62"/>
        <v>0</v>
      </c>
      <c r="K321" s="33">
        <f t="shared" si="63"/>
        <v>0</v>
      </c>
      <c r="L321" s="33">
        <f t="shared" si="64"/>
        <v>0</v>
      </c>
      <c r="M321" s="33">
        <f t="shared" ca="1" si="58"/>
        <v>-0.1935706597530599</v>
      </c>
      <c r="N321" s="33">
        <f t="shared" ca="1" si="65"/>
        <v>0</v>
      </c>
      <c r="O321" s="92">
        <f t="shared" ca="1" si="66"/>
        <v>0</v>
      </c>
      <c r="P321" s="33">
        <f t="shared" ca="1" si="67"/>
        <v>0</v>
      </c>
      <c r="Q321" s="33">
        <f t="shared" ca="1" si="68"/>
        <v>0</v>
      </c>
      <c r="R321" s="20">
        <f t="shared" ca="1" si="59"/>
        <v>0.1935706597530599</v>
      </c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</row>
    <row r="322" spans="1:35" x14ac:dyDescent="0.2">
      <c r="A322" s="89"/>
      <c r="B322" s="89"/>
      <c r="C322" s="89"/>
      <c r="D322" s="91">
        <f t="shared" si="56"/>
        <v>0</v>
      </c>
      <c r="E322" s="91">
        <f t="shared" si="56"/>
        <v>0</v>
      </c>
      <c r="F322" s="33">
        <f t="shared" si="57"/>
        <v>0</v>
      </c>
      <c r="G322" s="33">
        <f t="shared" si="57"/>
        <v>0</v>
      </c>
      <c r="H322" s="33">
        <f t="shared" si="60"/>
        <v>0</v>
      </c>
      <c r="I322" s="33">
        <f t="shared" si="61"/>
        <v>0</v>
      </c>
      <c r="J322" s="33">
        <f t="shared" si="62"/>
        <v>0</v>
      </c>
      <c r="K322" s="33">
        <f t="shared" si="63"/>
        <v>0</v>
      </c>
      <c r="L322" s="33">
        <f t="shared" si="64"/>
        <v>0</v>
      </c>
      <c r="M322" s="33">
        <f t="shared" ca="1" si="58"/>
        <v>-0.1935706597530599</v>
      </c>
      <c r="N322" s="33">
        <f t="shared" ca="1" si="65"/>
        <v>0</v>
      </c>
      <c r="O322" s="92">
        <f t="shared" ca="1" si="66"/>
        <v>0</v>
      </c>
      <c r="P322" s="33">
        <f t="shared" ca="1" si="67"/>
        <v>0</v>
      </c>
      <c r="Q322" s="33">
        <f t="shared" ca="1" si="68"/>
        <v>0</v>
      </c>
      <c r="R322" s="20">
        <f t="shared" ca="1" si="59"/>
        <v>0.1935706597530599</v>
      </c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</row>
    <row r="323" spans="1:35" x14ac:dyDescent="0.2">
      <c r="A323" s="89"/>
      <c r="B323" s="89"/>
      <c r="C323" s="89"/>
      <c r="D323" s="91">
        <f t="shared" si="56"/>
        <v>0</v>
      </c>
      <c r="E323" s="91">
        <f t="shared" si="56"/>
        <v>0</v>
      </c>
      <c r="F323" s="33">
        <f t="shared" si="57"/>
        <v>0</v>
      </c>
      <c r="G323" s="33">
        <f t="shared" si="57"/>
        <v>0</v>
      </c>
      <c r="H323" s="33">
        <f t="shared" si="60"/>
        <v>0</v>
      </c>
      <c r="I323" s="33">
        <f t="shared" si="61"/>
        <v>0</v>
      </c>
      <c r="J323" s="33">
        <f t="shared" si="62"/>
        <v>0</v>
      </c>
      <c r="K323" s="33">
        <f t="shared" si="63"/>
        <v>0</v>
      </c>
      <c r="L323" s="33">
        <f t="shared" si="64"/>
        <v>0</v>
      </c>
      <c r="M323" s="33">
        <f t="shared" ca="1" si="58"/>
        <v>-0.1935706597530599</v>
      </c>
      <c r="N323" s="33">
        <f t="shared" ca="1" si="65"/>
        <v>0</v>
      </c>
      <c r="O323" s="92">
        <f t="shared" ca="1" si="66"/>
        <v>0</v>
      </c>
      <c r="P323" s="33">
        <f t="shared" ca="1" si="67"/>
        <v>0</v>
      </c>
      <c r="Q323" s="33">
        <f t="shared" ca="1" si="68"/>
        <v>0</v>
      </c>
      <c r="R323" s="20">
        <f t="shared" ca="1" si="59"/>
        <v>0.1935706597530599</v>
      </c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</row>
    <row r="324" spans="1:35" x14ac:dyDescent="0.2">
      <c r="A324" s="89"/>
      <c r="B324" s="89"/>
      <c r="C324" s="89"/>
      <c r="D324" s="91">
        <f t="shared" si="56"/>
        <v>0</v>
      </c>
      <c r="E324" s="91">
        <f t="shared" si="56"/>
        <v>0</v>
      </c>
      <c r="F324" s="33">
        <f t="shared" si="57"/>
        <v>0</v>
      </c>
      <c r="G324" s="33">
        <f t="shared" si="57"/>
        <v>0</v>
      </c>
      <c r="H324" s="33">
        <f t="shared" si="60"/>
        <v>0</v>
      </c>
      <c r="I324" s="33">
        <f t="shared" si="61"/>
        <v>0</v>
      </c>
      <c r="J324" s="33">
        <f t="shared" si="62"/>
        <v>0</v>
      </c>
      <c r="K324" s="33">
        <f t="shared" si="63"/>
        <v>0</v>
      </c>
      <c r="L324" s="33">
        <f t="shared" si="64"/>
        <v>0</v>
      </c>
      <c r="M324" s="33">
        <f t="shared" ca="1" si="58"/>
        <v>-0.1935706597530599</v>
      </c>
      <c r="N324" s="33">
        <f t="shared" ca="1" si="65"/>
        <v>0</v>
      </c>
      <c r="O324" s="92">
        <f t="shared" ca="1" si="66"/>
        <v>0</v>
      </c>
      <c r="P324" s="33">
        <f t="shared" ca="1" si="67"/>
        <v>0</v>
      </c>
      <c r="Q324" s="33">
        <f t="shared" ca="1" si="68"/>
        <v>0</v>
      </c>
      <c r="R324" s="20">
        <f t="shared" ca="1" si="59"/>
        <v>0.1935706597530599</v>
      </c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</row>
    <row r="325" spans="1:35" x14ac:dyDescent="0.2">
      <c r="A325" s="89"/>
      <c r="B325" s="89"/>
      <c r="C325" s="89"/>
      <c r="D325" s="91">
        <f t="shared" si="56"/>
        <v>0</v>
      </c>
      <c r="E325" s="91">
        <f t="shared" si="56"/>
        <v>0</v>
      </c>
      <c r="F325" s="33">
        <f t="shared" si="57"/>
        <v>0</v>
      </c>
      <c r="G325" s="33">
        <f t="shared" si="57"/>
        <v>0</v>
      </c>
      <c r="H325" s="33">
        <f t="shared" si="60"/>
        <v>0</v>
      </c>
      <c r="I325" s="33">
        <f t="shared" si="61"/>
        <v>0</v>
      </c>
      <c r="J325" s="33">
        <f t="shared" si="62"/>
        <v>0</v>
      </c>
      <c r="K325" s="33">
        <f t="shared" si="63"/>
        <v>0</v>
      </c>
      <c r="L325" s="33">
        <f t="shared" si="64"/>
        <v>0</v>
      </c>
      <c r="M325" s="33">
        <f t="shared" ca="1" si="58"/>
        <v>-0.1935706597530599</v>
      </c>
      <c r="N325" s="33">
        <f t="shared" ca="1" si="65"/>
        <v>0</v>
      </c>
      <c r="O325" s="92">
        <f t="shared" ca="1" si="66"/>
        <v>0</v>
      </c>
      <c r="P325" s="33">
        <f t="shared" ca="1" si="67"/>
        <v>0</v>
      </c>
      <c r="Q325" s="33">
        <f t="shared" ca="1" si="68"/>
        <v>0</v>
      </c>
      <c r="R325" s="20">
        <f t="shared" ca="1" si="59"/>
        <v>0.1935706597530599</v>
      </c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</row>
    <row r="326" spans="1:35" x14ac:dyDescent="0.2">
      <c r="A326" s="89"/>
      <c r="B326" s="89"/>
      <c r="C326" s="89"/>
      <c r="D326" s="91">
        <f t="shared" si="56"/>
        <v>0</v>
      </c>
      <c r="E326" s="91">
        <f t="shared" si="56"/>
        <v>0</v>
      </c>
      <c r="F326" s="33">
        <f t="shared" si="57"/>
        <v>0</v>
      </c>
      <c r="G326" s="33">
        <f t="shared" si="57"/>
        <v>0</v>
      </c>
      <c r="H326" s="33">
        <f t="shared" si="60"/>
        <v>0</v>
      </c>
      <c r="I326" s="33">
        <f t="shared" si="61"/>
        <v>0</v>
      </c>
      <c r="J326" s="33">
        <f t="shared" si="62"/>
        <v>0</v>
      </c>
      <c r="K326" s="33">
        <f t="shared" si="63"/>
        <v>0</v>
      </c>
      <c r="L326" s="33">
        <f t="shared" si="64"/>
        <v>0</v>
      </c>
      <c r="M326" s="33">
        <f t="shared" ca="1" si="58"/>
        <v>-0.1935706597530599</v>
      </c>
      <c r="N326" s="33">
        <f t="shared" ca="1" si="65"/>
        <v>0</v>
      </c>
      <c r="O326" s="92">
        <f t="shared" ca="1" si="66"/>
        <v>0</v>
      </c>
      <c r="P326" s="33">
        <f t="shared" ca="1" si="67"/>
        <v>0</v>
      </c>
      <c r="Q326" s="33">
        <f t="shared" ca="1" si="68"/>
        <v>0</v>
      </c>
      <c r="R326" s="20">
        <f t="shared" ca="1" si="59"/>
        <v>0.1935706597530599</v>
      </c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</row>
    <row r="327" spans="1:35" x14ac:dyDescent="0.2">
      <c r="A327" s="89"/>
      <c r="B327" s="89"/>
      <c r="C327" s="89"/>
      <c r="D327" s="91">
        <f t="shared" si="56"/>
        <v>0</v>
      </c>
      <c r="E327" s="91">
        <f t="shared" si="56"/>
        <v>0</v>
      </c>
      <c r="F327" s="33">
        <f t="shared" si="57"/>
        <v>0</v>
      </c>
      <c r="G327" s="33">
        <f t="shared" si="57"/>
        <v>0</v>
      </c>
      <c r="H327" s="33">
        <f t="shared" si="60"/>
        <v>0</v>
      </c>
      <c r="I327" s="33">
        <f t="shared" si="61"/>
        <v>0</v>
      </c>
      <c r="J327" s="33">
        <f t="shared" si="62"/>
        <v>0</v>
      </c>
      <c r="K327" s="33">
        <f t="shared" si="63"/>
        <v>0</v>
      </c>
      <c r="L327" s="33">
        <f t="shared" si="64"/>
        <v>0</v>
      </c>
      <c r="M327" s="33">
        <f t="shared" ca="1" si="58"/>
        <v>-0.1935706597530599</v>
      </c>
      <c r="N327" s="33">
        <f t="shared" ca="1" si="65"/>
        <v>0</v>
      </c>
      <c r="O327" s="92">
        <f t="shared" ca="1" si="66"/>
        <v>0</v>
      </c>
      <c r="P327" s="33">
        <f t="shared" ca="1" si="67"/>
        <v>0</v>
      </c>
      <c r="Q327" s="33">
        <f t="shared" ca="1" si="68"/>
        <v>0</v>
      </c>
      <c r="R327" s="20">
        <f t="shared" ca="1" si="59"/>
        <v>0.1935706597530599</v>
      </c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</row>
    <row r="328" spans="1:35" x14ac:dyDescent="0.2">
      <c r="A328" s="89"/>
      <c r="B328" s="89"/>
      <c r="C328" s="89"/>
      <c r="D328" s="91">
        <f t="shared" si="56"/>
        <v>0</v>
      </c>
      <c r="E328" s="91">
        <f t="shared" si="56"/>
        <v>0</v>
      </c>
      <c r="F328" s="33">
        <f t="shared" si="57"/>
        <v>0</v>
      </c>
      <c r="G328" s="33">
        <f t="shared" si="57"/>
        <v>0</v>
      </c>
      <c r="H328" s="33">
        <f t="shared" si="60"/>
        <v>0</v>
      </c>
      <c r="I328" s="33">
        <f t="shared" si="61"/>
        <v>0</v>
      </c>
      <c r="J328" s="33">
        <f t="shared" si="62"/>
        <v>0</v>
      </c>
      <c r="K328" s="33">
        <f t="shared" si="63"/>
        <v>0</v>
      </c>
      <c r="L328" s="33">
        <f t="shared" si="64"/>
        <v>0</v>
      </c>
      <c r="M328" s="33">
        <f t="shared" ca="1" si="58"/>
        <v>-0.1935706597530599</v>
      </c>
      <c r="N328" s="33">
        <f t="shared" ca="1" si="65"/>
        <v>0</v>
      </c>
      <c r="O328" s="92">
        <f t="shared" ca="1" si="66"/>
        <v>0</v>
      </c>
      <c r="P328" s="33">
        <f t="shared" ca="1" si="67"/>
        <v>0</v>
      </c>
      <c r="Q328" s="33">
        <f t="shared" ca="1" si="68"/>
        <v>0</v>
      </c>
      <c r="R328" s="20">
        <f t="shared" ca="1" si="59"/>
        <v>0.1935706597530599</v>
      </c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</row>
    <row r="329" spans="1:35" x14ac:dyDescent="0.2">
      <c r="A329" s="89"/>
      <c r="B329" s="89"/>
      <c r="C329" s="89"/>
      <c r="D329" s="91">
        <f>A329/A$18</f>
        <v>0</v>
      </c>
      <c r="E329" s="91">
        <f>B329/B$18</f>
        <v>0</v>
      </c>
      <c r="F329" s="33">
        <f>$C329*D329</f>
        <v>0</v>
      </c>
      <c r="G329" s="33">
        <f>$C329*E329</f>
        <v>0</v>
      </c>
      <c r="H329" s="33">
        <f>C329*D329*D329</f>
        <v>0</v>
      </c>
      <c r="I329" s="33">
        <f>C329*D329*D329*D329</f>
        <v>0</v>
      </c>
      <c r="J329" s="33">
        <f>C329*D329*D329*D329*D329</f>
        <v>0</v>
      </c>
      <c r="K329" s="33">
        <f>C329*E329*D329</f>
        <v>0</v>
      </c>
      <c r="L329" s="33">
        <f>C329*E329*D329*D329</f>
        <v>0</v>
      </c>
      <c r="M329" s="33">
        <f t="shared" ca="1" si="58"/>
        <v>-0.1935706597530599</v>
      </c>
      <c r="N329" s="33">
        <f ca="1">C329*(M329-E329)^2</f>
        <v>0</v>
      </c>
      <c r="O329" s="92">
        <f ca="1">(C329*O$1-O$2*F329+O$3*H329)^2</f>
        <v>0</v>
      </c>
      <c r="P329" s="33">
        <f ca="1">(-C329*O$2+O$4*F329-O$5*H329)^2</f>
        <v>0</v>
      </c>
      <c r="Q329" s="33">
        <f ca="1">+(C329*O$3-F329*O$5+H329*O$6)^2</f>
        <v>0</v>
      </c>
      <c r="R329" s="20">
        <f t="shared" ca="1" si="59"/>
        <v>0.1935706597530599</v>
      </c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</row>
    <row r="330" spans="1:35" x14ac:dyDescent="0.2">
      <c r="A330" s="20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</row>
    <row r="331" spans="1:35" x14ac:dyDescent="0.2">
      <c r="A331" s="20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</row>
    <row r="332" spans="1:35" x14ac:dyDescent="0.2">
      <c r="A332" s="20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</row>
    <row r="333" spans="1:35" x14ac:dyDescent="0.2">
      <c r="A333" s="20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</row>
    <row r="334" spans="1:35" x14ac:dyDescent="0.2">
      <c r="A334" s="20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</row>
    <row r="335" spans="1:35" x14ac:dyDescent="0.2">
      <c r="A335" s="20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</row>
    <row r="336" spans="1:35" x14ac:dyDescent="0.2">
      <c r="A336" s="20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</row>
    <row r="337" spans="1:35" x14ac:dyDescent="0.2">
      <c r="A337" s="20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</row>
    <row r="338" spans="1:35" x14ac:dyDescent="0.2">
      <c r="A338" s="20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</row>
    <row r="339" spans="1:35" x14ac:dyDescent="0.2">
      <c r="A339" s="20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</row>
    <row r="340" spans="1:35" x14ac:dyDescent="0.2">
      <c r="A340" s="20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</row>
    <row r="341" spans="1:35" x14ac:dyDescent="0.2">
      <c r="A341" s="20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</row>
    <row r="342" spans="1:35" x14ac:dyDescent="0.2">
      <c r="A342" s="20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</row>
    <row r="343" spans="1:35" x14ac:dyDescent="0.2">
      <c r="A343" s="20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</row>
    <row r="344" spans="1:35" x14ac:dyDescent="0.2">
      <c r="A344" s="20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</row>
    <row r="345" spans="1:35" x14ac:dyDescent="0.2">
      <c r="A345" s="20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</row>
    <row r="346" spans="1:35" x14ac:dyDescent="0.2">
      <c r="A346" s="20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</row>
    <row r="347" spans="1:35" x14ac:dyDescent="0.2">
      <c r="A347" s="20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</row>
    <row r="348" spans="1:35" x14ac:dyDescent="0.2">
      <c r="A348" s="20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</row>
    <row r="349" spans="1:35" x14ac:dyDescent="0.2">
      <c r="A349" s="20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</row>
    <row r="350" spans="1:35" x14ac:dyDescent="0.2">
      <c r="A350" s="20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</row>
    <row r="351" spans="1:35" x14ac:dyDescent="0.2">
      <c r="A351" s="20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</row>
    <row r="352" spans="1:35" x14ac:dyDescent="0.2">
      <c r="A352" s="20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</row>
    <row r="353" spans="1:35" x14ac:dyDescent="0.2">
      <c r="A353" s="20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</row>
    <row r="354" spans="1:35" x14ac:dyDescent="0.2">
      <c r="A354" s="20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</row>
    <row r="355" spans="1:35" x14ac:dyDescent="0.2">
      <c r="A355" s="20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</row>
    <row r="356" spans="1:35" x14ac:dyDescent="0.2">
      <c r="A356" s="20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</row>
    <row r="357" spans="1:35" x14ac:dyDescent="0.2">
      <c r="A357" s="20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</row>
    <row r="358" spans="1:35" x14ac:dyDescent="0.2">
      <c r="A358" s="20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</row>
    <row r="359" spans="1:35" x14ac:dyDescent="0.2">
      <c r="A359" s="20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</row>
    <row r="360" spans="1:35" x14ac:dyDescent="0.2">
      <c r="A360" s="20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</row>
    <row r="361" spans="1:35" x14ac:dyDescent="0.2">
      <c r="A361" s="20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</row>
    <row r="362" spans="1:35" x14ac:dyDescent="0.2">
      <c r="A362" s="20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</row>
    <row r="363" spans="1:35" x14ac:dyDescent="0.2">
      <c r="A363" s="20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</row>
    <row r="364" spans="1:35" x14ac:dyDescent="0.2">
      <c r="A364" s="20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</row>
    <row r="365" spans="1:35" x14ac:dyDescent="0.2">
      <c r="A365" s="20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</row>
    <row r="366" spans="1:35" x14ac:dyDescent="0.2">
      <c r="A366" s="20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</row>
    <row r="367" spans="1:35" x14ac:dyDescent="0.2">
      <c r="A367" s="20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20"/>
      <c r="AG367" s="20"/>
      <c r="AH367" s="20"/>
      <c r="AI367" s="20"/>
    </row>
    <row r="368" spans="1:35" x14ac:dyDescent="0.2">
      <c r="A368" s="20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</row>
    <row r="369" spans="1:35" x14ac:dyDescent="0.2">
      <c r="A369" s="20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</row>
    <row r="370" spans="1:35" x14ac:dyDescent="0.2">
      <c r="A370" s="20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</row>
    <row r="371" spans="1:35" x14ac:dyDescent="0.2">
      <c r="A371" s="20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</row>
    <row r="372" spans="1:35" x14ac:dyDescent="0.2">
      <c r="A372" s="20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</row>
    <row r="373" spans="1:35" x14ac:dyDescent="0.2">
      <c r="A373" s="20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</row>
    <row r="374" spans="1:35" x14ac:dyDescent="0.2">
      <c r="A374" s="20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  <c r="AG374" s="20"/>
      <c r="AH374" s="20"/>
      <c r="AI374" s="20"/>
    </row>
    <row r="375" spans="1:35" x14ac:dyDescent="0.2">
      <c r="A375" s="20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</row>
    <row r="376" spans="1:35" x14ac:dyDescent="0.2">
      <c r="A376" s="20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20"/>
      <c r="AG376" s="20"/>
      <c r="AH376" s="20"/>
      <c r="AI376" s="20"/>
    </row>
    <row r="377" spans="1:35" x14ac:dyDescent="0.2">
      <c r="A377" s="20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  <c r="AG377" s="20"/>
      <c r="AH377" s="20"/>
      <c r="AI377" s="20"/>
    </row>
    <row r="378" spans="1:35" x14ac:dyDescent="0.2">
      <c r="A378" s="20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20"/>
      <c r="AG378" s="20"/>
      <c r="AH378" s="20"/>
      <c r="AI378" s="20"/>
    </row>
    <row r="379" spans="1:35" x14ac:dyDescent="0.2">
      <c r="A379" s="20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</row>
    <row r="380" spans="1:35" x14ac:dyDescent="0.2">
      <c r="A380" s="20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20"/>
      <c r="AG380" s="20"/>
      <c r="AH380" s="20"/>
      <c r="AI380" s="20"/>
    </row>
    <row r="381" spans="1:35" x14ac:dyDescent="0.2">
      <c r="A381" s="20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</row>
    <row r="382" spans="1:35" x14ac:dyDescent="0.2">
      <c r="A382" s="20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</row>
    <row r="383" spans="1:35" x14ac:dyDescent="0.2">
      <c r="A383" s="20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</row>
    <row r="384" spans="1:35" x14ac:dyDescent="0.2">
      <c r="A384" s="20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</row>
    <row r="385" spans="1:35" x14ac:dyDescent="0.2">
      <c r="A385" s="20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</row>
    <row r="386" spans="1:35" x14ac:dyDescent="0.2">
      <c r="A386" s="20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</row>
    <row r="387" spans="1:35" x14ac:dyDescent="0.2">
      <c r="A387" s="20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</row>
    <row r="388" spans="1:35" x14ac:dyDescent="0.2">
      <c r="A388" s="20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</row>
    <row r="389" spans="1:35" x14ac:dyDescent="0.2">
      <c r="A389" s="20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</row>
    <row r="390" spans="1:35" x14ac:dyDescent="0.2">
      <c r="A390" s="20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</row>
    <row r="391" spans="1:35" x14ac:dyDescent="0.2">
      <c r="A391" s="20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</row>
    <row r="392" spans="1:35" x14ac:dyDescent="0.2">
      <c r="A392" s="20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</row>
    <row r="393" spans="1:35" x14ac:dyDescent="0.2">
      <c r="A393" s="20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</row>
    <row r="394" spans="1:35" x14ac:dyDescent="0.2">
      <c r="A394" s="20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</row>
    <row r="395" spans="1:35" x14ac:dyDescent="0.2">
      <c r="A395" s="20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</row>
    <row r="396" spans="1:35" x14ac:dyDescent="0.2">
      <c r="A396" s="20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</row>
    <row r="397" spans="1:35" x14ac:dyDescent="0.2">
      <c r="A397" s="20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0"/>
    </row>
    <row r="398" spans="1:35" x14ac:dyDescent="0.2">
      <c r="A398" s="20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</row>
    <row r="399" spans="1:35" x14ac:dyDescent="0.2">
      <c r="A399" s="20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</row>
    <row r="400" spans="1:35" x14ac:dyDescent="0.2">
      <c r="A400" s="20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</row>
    <row r="401" spans="1:35" x14ac:dyDescent="0.2">
      <c r="A401" s="20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</row>
    <row r="402" spans="1:35" x14ac:dyDescent="0.2">
      <c r="A402" s="20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</row>
    <row r="403" spans="1:35" x14ac:dyDescent="0.2">
      <c r="A403" s="20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</row>
    <row r="404" spans="1:35" x14ac:dyDescent="0.2">
      <c r="A404" s="20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</row>
    <row r="405" spans="1:35" x14ac:dyDescent="0.2">
      <c r="A405" s="20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</row>
    <row r="406" spans="1:35" x14ac:dyDescent="0.2">
      <c r="A406" s="20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</row>
    <row r="407" spans="1:35" x14ac:dyDescent="0.2">
      <c r="A407" s="20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</row>
    <row r="408" spans="1:35" x14ac:dyDescent="0.2">
      <c r="A408" s="20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</row>
    <row r="409" spans="1:35" x14ac:dyDescent="0.2">
      <c r="A409" s="20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</row>
    <row r="410" spans="1:35" x14ac:dyDescent="0.2">
      <c r="A410" s="20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  <c r="AH410" s="20"/>
      <c r="AI410" s="20"/>
    </row>
    <row r="411" spans="1:35" x14ac:dyDescent="0.2">
      <c r="A411" s="20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</row>
    <row r="412" spans="1:35" x14ac:dyDescent="0.2">
      <c r="A412" s="20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</row>
    <row r="413" spans="1:35" x14ac:dyDescent="0.2">
      <c r="A413" s="20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</row>
    <row r="414" spans="1:35" x14ac:dyDescent="0.2">
      <c r="A414" s="20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</row>
    <row r="415" spans="1:35" x14ac:dyDescent="0.2">
      <c r="A415" s="20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</row>
    <row r="416" spans="1:35" x14ac:dyDescent="0.2">
      <c r="A416" s="20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</row>
    <row r="417" spans="1:35" x14ac:dyDescent="0.2">
      <c r="A417" s="20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</row>
    <row r="418" spans="1:35" x14ac:dyDescent="0.2">
      <c r="A418" s="20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</row>
    <row r="419" spans="1:35" x14ac:dyDescent="0.2">
      <c r="A419" s="20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</row>
    <row r="420" spans="1:35" x14ac:dyDescent="0.2">
      <c r="A420" s="20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</row>
    <row r="421" spans="1:35" x14ac:dyDescent="0.2">
      <c r="A421" s="20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</row>
    <row r="422" spans="1:35" x14ac:dyDescent="0.2">
      <c r="A422" s="20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20"/>
      <c r="AH422" s="20"/>
      <c r="AI422" s="20"/>
    </row>
    <row r="423" spans="1:35" x14ac:dyDescent="0.2">
      <c r="A423" s="20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</row>
    <row r="424" spans="1:35" x14ac:dyDescent="0.2">
      <c r="A424" s="20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20"/>
      <c r="AH424" s="20"/>
      <c r="AI424" s="20"/>
    </row>
    <row r="425" spans="1:35" x14ac:dyDescent="0.2">
      <c r="A425" s="20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</row>
    <row r="426" spans="1:35" x14ac:dyDescent="0.2">
      <c r="A426" s="20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20"/>
      <c r="AH426" s="20"/>
      <c r="AI426" s="20"/>
    </row>
    <row r="427" spans="1:35" x14ac:dyDescent="0.2">
      <c r="A427" s="20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</row>
    <row r="428" spans="1:35" x14ac:dyDescent="0.2">
      <c r="A428" s="20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20"/>
      <c r="AH428" s="20"/>
      <c r="AI428" s="20"/>
    </row>
    <row r="429" spans="1:35" x14ac:dyDescent="0.2">
      <c r="A429" s="20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</row>
    <row r="430" spans="1:35" x14ac:dyDescent="0.2">
      <c r="A430" s="20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20"/>
      <c r="AH430" s="20"/>
      <c r="AI430" s="20"/>
    </row>
    <row r="431" spans="1:35" x14ac:dyDescent="0.2">
      <c r="A431" s="20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20"/>
      <c r="AH431" s="20"/>
      <c r="AI431" s="20"/>
    </row>
    <row r="432" spans="1:35" x14ac:dyDescent="0.2">
      <c r="A432" s="20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20"/>
      <c r="AH432" s="20"/>
      <c r="AI432" s="20"/>
    </row>
    <row r="433" spans="1:35" x14ac:dyDescent="0.2">
      <c r="A433" s="20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20"/>
      <c r="AH433" s="20"/>
      <c r="AI433" s="20"/>
    </row>
    <row r="434" spans="1:35" x14ac:dyDescent="0.2">
      <c r="A434" s="20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20"/>
      <c r="AH434" s="20"/>
      <c r="AI434" s="20"/>
    </row>
    <row r="435" spans="1:35" x14ac:dyDescent="0.2">
      <c r="A435" s="20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</row>
    <row r="436" spans="1:35" x14ac:dyDescent="0.2">
      <c r="A436" s="20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</row>
    <row r="437" spans="1:35" x14ac:dyDescent="0.2">
      <c r="A437" s="20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</row>
    <row r="438" spans="1:35" x14ac:dyDescent="0.2">
      <c r="A438" s="20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</row>
    <row r="439" spans="1:35" x14ac:dyDescent="0.2">
      <c r="A439" s="20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</row>
    <row r="440" spans="1:35" x14ac:dyDescent="0.2">
      <c r="A440" s="20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20"/>
      <c r="AH440" s="20"/>
      <c r="AI440" s="20"/>
    </row>
    <row r="441" spans="1:35" x14ac:dyDescent="0.2">
      <c r="A441" s="20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</row>
    <row r="442" spans="1:35" x14ac:dyDescent="0.2">
      <c r="A442" s="20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20"/>
      <c r="AH442" s="20"/>
      <c r="AI442" s="20"/>
    </row>
    <row r="443" spans="1:35" x14ac:dyDescent="0.2">
      <c r="A443" s="20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</row>
    <row r="444" spans="1:35" x14ac:dyDescent="0.2">
      <c r="A444" s="20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20"/>
      <c r="AH444" s="20"/>
      <c r="AI444" s="20"/>
    </row>
    <row r="445" spans="1:35" x14ac:dyDescent="0.2">
      <c r="A445" s="20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20"/>
      <c r="AH445" s="20"/>
      <c r="AI445" s="20"/>
    </row>
    <row r="446" spans="1:35" x14ac:dyDescent="0.2">
      <c r="A446" s="20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20"/>
      <c r="AH446" s="20"/>
      <c r="AI446" s="20"/>
    </row>
    <row r="447" spans="1:35" x14ac:dyDescent="0.2">
      <c r="A447" s="20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20"/>
      <c r="AH447" s="20"/>
      <c r="AI447" s="20"/>
    </row>
    <row r="448" spans="1:35" x14ac:dyDescent="0.2">
      <c r="A448" s="20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</row>
    <row r="449" spans="1:35" x14ac:dyDescent="0.2">
      <c r="A449" s="20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</row>
    <row r="450" spans="1:35" x14ac:dyDescent="0.2">
      <c r="A450" s="20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</row>
    <row r="451" spans="1:35" x14ac:dyDescent="0.2">
      <c r="A451" s="20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</row>
    <row r="452" spans="1:35" x14ac:dyDescent="0.2">
      <c r="A452" s="20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</row>
    <row r="453" spans="1:35" x14ac:dyDescent="0.2">
      <c r="A453" s="20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</row>
    <row r="454" spans="1:35" x14ac:dyDescent="0.2">
      <c r="A454" s="20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</row>
    <row r="455" spans="1:35" x14ac:dyDescent="0.2">
      <c r="A455" s="20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</row>
    <row r="456" spans="1:35" x14ac:dyDescent="0.2">
      <c r="A456" s="20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</row>
    <row r="457" spans="1:35" x14ac:dyDescent="0.2">
      <c r="A457" s="20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</row>
    <row r="458" spans="1:35" x14ac:dyDescent="0.2">
      <c r="A458" s="20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</row>
    <row r="459" spans="1:35" x14ac:dyDescent="0.2">
      <c r="A459" s="20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20"/>
      <c r="AH459" s="20"/>
      <c r="AI459" s="20"/>
    </row>
    <row r="460" spans="1:35" x14ac:dyDescent="0.2">
      <c r="A460" s="20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20"/>
      <c r="AH460" s="20"/>
      <c r="AI460" s="20"/>
    </row>
    <row r="461" spans="1:35" x14ac:dyDescent="0.2">
      <c r="A461" s="20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</row>
    <row r="462" spans="1:35" x14ac:dyDescent="0.2">
      <c r="A462" s="20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</row>
    <row r="463" spans="1:35" x14ac:dyDescent="0.2">
      <c r="A463" s="20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</row>
    <row r="464" spans="1:35" x14ac:dyDescent="0.2">
      <c r="A464" s="20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</row>
    <row r="465" spans="1:35" x14ac:dyDescent="0.2">
      <c r="A465" s="20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</row>
    <row r="466" spans="1:35" x14ac:dyDescent="0.2">
      <c r="A466" s="20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20"/>
      <c r="AH466" s="20"/>
      <c r="AI466" s="20"/>
    </row>
    <row r="467" spans="1:35" x14ac:dyDescent="0.2">
      <c r="A467" s="20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  <c r="AH467" s="20"/>
      <c r="AI467" s="20"/>
    </row>
    <row r="468" spans="1:35" x14ac:dyDescent="0.2">
      <c r="A468" s="20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20"/>
      <c r="AH468" s="20"/>
      <c r="AI468" s="20"/>
    </row>
    <row r="469" spans="1:35" x14ac:dyDescent="0.2">
      <c r="A469" s="20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  <c r="AI469" s="20"/>
    </row>
    <row r="470" spans="1:35" x14ac:dyDescent="0.2">
      <c r="A470" s="20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</row>
    <row r="471" spans="1:35" x14ac:dyDescent="0.2">
      <c r="A471" s="20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</row>
    <row r="472" spans="1:35" x14ac:dyDescent="0.2">
      <c r="A472" s="20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20"/>
      <c r="AH472" s="20"/>
      <c r="AI472" s="20"/>
    </row>
    <row r="473" spans="1:35" x14ac:dyDescent="0.2">
      <c r="A473" s="20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</row>
    <row r="474" spans="1:35" x14ac:dyDescent="0.2">
      <c r="A474" s="20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</row>
    <row r="475" spans="1:35" x14ac:dyDescent="0.2">
      <c r="A475" s="20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20"/>
      <c r="AH475" s="20"/>
      <c r="AI475" s="20"/>
    </row>
    <row r="476" spans="1:35" x14ac:dyDescent="0.2">
      <c r="A476" s="20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</row>
    <row r="477" spans="1:35" x14ac:dyDescent="0.2">
      <c r="A477" s="20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</row>
    <row r="478" spans="1:35" x14ac:dyDescent="0.2">
      <c r="A478" s="20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20"/>
      <c r="AH478" s="20"/>
      <c r="AI478" s="20"/>
    </row>
    <row r="479" spans="1:35" x14ac:dyDescent="0.2">
      <c r="A479" s="20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</row>
    <row r="480" spans="1:35" x14ac:dyDescent="0.2">
      <c r="A480" s="20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20"/>
      <c r="AH480" s="20"/>
      <c r="AI480" s="20"/>
    </row>
    <row r="481" spans="1:35" x14ac:dyDescent="0.2">
      <c r="A481" s="20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20"/>
      <c r="AH481" s="20"/>
      <c r="AI481" s="20"/>
    </row>
    <row r="482" spans="1:35" x14ac:dyDescent="0.2">
      <c r="A482" s="20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20"/>
      <c r="AH482" s="20"/>
      <c r="AI482" s="20"/>
    </row>
    <row r="483" spans="1:35" x14ac:dyDescent="0.2">
      <c r="A483" s="20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20"/>
      <c r="AH483" s="20"/>
      <c r="AI483" s="20"/>
    </row>
    <row r="484" spans="1:35" x14ac:dyDescent="0.2">
      <c r="A484" s="20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20"/>
      <c r="AH484" s="20"/>
      <c r="AI484" s="20"/>
    </row>
    <row r="485" spans="1:35" x14ac:dyDescent="0.2">
      <c r="A485" s="20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20"/>
      <c r="AH485" s="20"/>
      <c r="AI485" s="20"/>
    </row>
    <row r="486" spans="1:35" x14ac:dyDescent="0.2">
      <c r="A486" s="20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20"/>
      <c r="AH486" s="20"/>
      <c r="AI486" s="20"/>
    </row>
    <row r="487" spans="1:35" x14ac:dyDescent="0.2">
      <c r="A487" s="20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  <c r="AG487" s="20"/>
      <c r="AH487" s="20"/>
      <c r="AI487" s="20"/>
    </row>
    <row r="488" spans="1:35" x14ac:dyDescent="0.2">
      <c r="A488" s="20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</row>
    <row r="489" spans="1:35" x14ac:dyDescent="0.2">
      <c r="A489" s="20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20"/>
      <c r="AH489" s="20"/>
      <c r="AI489" s="20"/>
    </row>
    <row r="490" spans="1:35" x14ac:dyDescent="0.2">
      <c r="A490" s="20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</row>
    <row r="491" spans="1:35" x14ac:dyDescent="0.2">
      <c r="A491" s="20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20"/>
      <c r="AH491" s="20"/>
      <c r="AI491" s="20"/>
    </row>
    <row r="492" spans="1:35" x14ac:dyDescent="0.2">
      <c r="A492" s="20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</row>
    <row r="493" spans="1:35" x14ac:dyDescent="0.2">
      <c r="A493" s="20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</row>
    <row r="494" spans="1:35" x14ac:dyDescent="0.2">
      <c r="A494" s="20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20"/>
      <c r="AH494" s="20"/>
      <c r="AI494" s="20"/>
    </row>
    <row r="495" spans="1:35" x14ac:dyDescent="0.2">
      <c r="A495" s="20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</row>
    <row r="496" spans="1:35" x14ac:dyDescent="0.2">
      <c r="A496" s="20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</row>
    <row r="497" spans="1:35" x14ac:dyDescent="0.2">
      <c r="A497" s="20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20"/>
      <c r="AH497" s="20"/>
      <c r="AI497" s="20"/>
    </row>
    <row r="498" spans="1:35" x14ac:dyDescent="0.2">
      <c r="A498" s="20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</row>
    <row r="499" spans="1:35" x14ac:dyDescent="0.2">
      <c r="A499" s="20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</row>
    <row r="500" spans="1:35" x14ac:dyDescent="0.2">
      <c r="A500" s="20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</row>
    <row r="501" spans="1:35" x14ac:dyDescent="0.2">
      <c r="A501" s="20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</row>
    <row r="502" spans="1:35" x14ac:dyDescent="0.2">
      <c r="A502" s="20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20"/>
      <c r="AH502" s="20"/>
      <c r="AI502" s="20"/>
    </row>
    <row r="503" spans="1:35" x14ac:dyDescent="0.2">
      <c r="A503" s="20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20"/>
      <c r="AH503" s="20"/>
      <c r="AI503" s="20"/>
    </row>
    <row r="504" spans="1:35" x14ac:dyDescent="0.2">
      <c r="A504" s="20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G504" s="20"/>
      <c r="AH504" s="20"/>
      <c r="AI504" s="20"/>
    </row>
    <row r="505" spans="1:35" x14ac:dyDescent="0.2">
      <c r="A505" s="20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</row>
    <row r="506" spans="1:35" x14ac:dyDescent="0.2">
      <c r="A506" s="20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</row>
    <row r="507" spans="1:35" x14ac:dyDescent="0.2">
      <c r="A507" s="20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</row>
    <row r="508" spans="1:35" x14ac:dyDescent="0.2">
      <c r="A508" s="20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</row>
    <row r="509" spans="1:35" x14ac:dyDescent="0.2">
      <c r="A509" s="20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</row>
    <row r="510" spans="1:35" x14ac:dyDescent="0.2">
      <c r="A510" s="20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</row>
    <row r="511" spans="1:35" x14ac:dyDescent="0.2">
      <c r="A511" s="20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</row>
    <row r="512" spans="1:35" x14ac:dyDescent="0.2">
      <c r="A512" s="20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</row>
    <row r="513" spans="1:35" x14ac:dyDescent="0.2">
      <c r="A513" s="20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</row>
    <row r="514" spans="1:35" x14ac:dyDescent="0.2">
      <c r="A514" s="20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</row>
    <row r="515" spans="1:35" x14ac:dyDescent="0.2">
      <c r="A515" s="20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AE515" s="20"/>
      <c r="AF515" s="20"/>
      <c r="AG515" s="20"/>
      <c r="AH515" s="20"/>
      <c r="AI515" s="20"/>
    </row>
    <row r="516" spans="1:35" x14ac:dyDescent="0.2">
      <c r="A516" s="20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20"/>
      <c r="AH516" s="20"/>
      <c r="AI516" s="20"/>
    </row>
    <row r="517" spans="1:35" x14ac:dyDescent="0.2">
      <c r="A517" s="20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  <c r="AG517" s="20"/>
      <c r="AH517" s="20"/>
      <c r="AI517" s="20"/>
    </row>
    <row r="518" spans="1:35" x14ac:dyDescent="0.2">
      <c r="A518" s="20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20"/>
      <c r="AH518" s="20"/>
      <c r="AI518" s="20"/>
    </row>
    <row r="519" spans="1:35" x14ac:dyDescent="0.2">
      <c r="A519" s="20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G519" s="20"/>
      <c r="AH519" s="20"/>
      <c r="AI519" s="20"/>
    </row>
    <row r="520" spans="1:35" x14ac:dyDescent="0.2">
      <c r="A520" s="20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</row>
    <row r="521" spans="1:35" x14ac:dyDescent="0.2">
      <c r="A521" s="20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20"/>
      <c r="AH521" s="20"/>
      <c r="AI521" s="20"/>
    </row>
    <row r="522" spans="1:35" x14ac:dyDescent="0.2">
      <c r="A522" s="20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</row>
    <row r="523" spans="1:35" x14ac:dyDescent="0.2">
      <c r="A523" s="20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</row>
    <row r="524" spans="1:35" x14ac:dyDescent="0.2">
      <c r="A524" s="20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</row>
    <row r="525" spans="1:35" x14ac:dyDescent="0.2">
      <c r="A525" s="20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  <c r="AD525" s="20"/>
      <c r="AE525" s="20"/>
      <c r="AF525" s="20"/>
      <c r="AG525" s="20"/>
      <c r="AH525" s="20"/>
      <c r="AI525" s="20"/>
    </row>
    <row r="526" spans="1:35" x14ac:dyDescent="0.2">
      <c r="A526" s="20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G526" s="20"/>
      <c r="AH526" s="20"/>
      <c r="AI526" s="20"/>
    </row>
    <row r="527" spans="1:35" x14ac:dyDescent="0.2">
      <c r="A527" s="20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  <c r="AG527" s="20"/>
      <c r="AH527" s="20"/>
      <c r="AI527" s="20"/>
    </row>
    <row r="528" spans="1:35" x14ac:dyDescent="0.2">
      <c r="A528" s="20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</row>
    <row r="529" spans="1:35" x14ac:dyDescent="0.2">
      <c r="A529" s="20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  <c r="AE529" s="20"/>
      <c r="AF529" s="20"/>
      <c r="AG529" s="20"/>
      <c r="AH529" s="20"/>
      <c r="AI529" s="20"/>
    </row>
    <row r="530" spans="1:35" x14ac:dyDescent="0.2">
      <c r="A530" s="20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20"/>
      <c r="AH530" s="20"/>
      <c r="AI530" s="20"/>
    </row>
    <row r="531" spans="1:35" x14ac:dyDescent="0.2">
      <c r="A531" s="20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20"/>
      <c r="AH531" s="20"/>
      <c r="AI531" s="20"/>
    </row>
    <row r="532" spans="1:35" x14ac:dyDescent="0.2">
      <c r="A532" s="20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20"/>
      <c r="AH532" s="20"/>
      <c r="AI532" s="20"/>
    </row>
    <row r="533" spans="1:35" x14ac:dyDescent="0.2">
      <c r="A533" s="20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  <c r="AD533" s="20"/>
      <c r="AE533" s="20"/>
      <c r="AF533" s="20"/>
      <c r="AG533" s="20"/>
      <c r="AH533" s="20"/>
      <c r="AI533" s="20"/>
    </row>
    <row r="534" spans="1:35" x14ac:dyDescent="0.2">
      <c r="A534" s="20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20"/>
      <c r="AH534" s="20"/>
      <c r="AI534" s="20"/>
    </row>
    <row r="535" spans="1:35" x14ac:dyDescent="0.2">
      <c r="A535" s="20"/>
      <c r="B535" s="20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  <c r="AD535" s="20"/>
      <c r="AE535" s="20"/>
      <c r="AF535" s="20"/>
      <c r="AG535" s="20"/>
      <c r="AH535" s="20"/>
      <c r="AI535" s="20"/>
    </row>
    <row r="536" spans="1:35" x14ac:dyDescent="0.2">
      <c r="A536" s="20"/>
      <c r="B536" s="20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  <c r="AD536" s="20"/>
      <c r="AE536" s="20"/>
      <c r="AF536" s="20"/>
      <c r="AG536" s="20"/>
      <c r="AH536" s="20"/>
      <c r="AI536" s="20"/>
    </row>
    <row r="537" spans="1:35" x14ac:dyDescent="0.2">
      <c r="A537" s="20"/>
      <c r="B537" s="20"/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  <c r="AD537" s="20"/>
      <c r="AE537" s="20"/>
      <c r="AF537" s="20"/>
      <c r="AG537" s="20"/>
      <c r="AH537" s="20"/>
      <c r="AI537" s="20"/>
    </row>
    <row r="538" spans="1:35" x14ac:dyDescent="0.2">
      <c r="A538" s="20"/>
      <c r="B538" s="20"/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  <c r="AD538" s="20"/>
      <c r="AE538" s="20"/>
      <c r="AF538" s="20"/>
      <c r="AG538" s="20"/>
      <c r="AH538" s="20"/>
      <c r="AI538" s="20"/>
    </row>
    <row r="539" spans="1:35" x14ac:dyDescent="0.2">
      <c r="A539" s="20"/>
      <c r="B539" s="20"/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  <c r="AD539" s="20"/>
      <c r="AE539" s="20"/>
      <c r="AF539" s="20"/>
      <c r="AG539" s="20"/>
      <c r="AH539" s="20"/>
      <c r="AI539" s="20"/>
    </row>
    <row r="540" spans="1:35" x14ac:dyDescent="0.2">
      <c r="A540" s="20"/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</row>
    <row r="541" spans="1:35" x14ac:dyDescent="0.2">
      <c r="A541" s="20"/>
      <c r="B541" s="20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/>
      <c r="AD541" s="20"/>
      <c r="AE541" s="20"/>
      <c r="AF541" s="20"/>
      <c r="AG541" s="20"/>
      <c r="AH541" s="20"/>
      <c r="AI541" s="20"/>
    </row>
    <row r="542" spans="1:35" x14ac:dyDescent="0.2">
      <c r="A542" s="20"/>
      <c r="B542" s="20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  <c r="AD542" s="20"/>
      <c r="AE542" s="20"/>
      <c r="AF542" s="20"/>
      <c r="AG542" s="20"/>
      <c r="AH542" s="20"/>
      <c r="AI542" s="20"/>
    </row>
    <row r="543" spans="1:35" x14ac:dyDescent="0.2">
      <c r="A543" s="20"/>
      <c r="B543" s="20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  <c r="AD543" s="20"/>
      <c r="AE543" s="20"/>
      <c r="AF543" s="20"/>
      <c r="AG543" s="20"/>
      <c r="AH543" s="20"/>
      <c r="AI543" s="20"/>
    </row>
    <row r="544" spans="1:35" x14ac:dyDescent="0.2">
      <c r="A544" s="20"/>
      <c r="B544" s="2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  <c r="AD544" s="20"/>
      <c r="AE544" s="20"/>
      <c r="AF544" s="20"/>
      <c r="AG544" s="20"/>
      <c r="AH544" s="20"/>
      <c r="AI544" s="20"/>
    </row>
    <row r="545" spans="1:35" x14ac:dyDescent="0.2">
      <c r="A545" s="20"/>
      <c r="B545" s="2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  <c r="AD545" s="20"/>
      <c r="AE545" s="20"/>
      <c r="AF545" s="20"/>
      <c r="AG545" s="20"/>
      <c r="AH545" s="20"/>
      <c r="AI545" s="20"/>
    </row>
    <row r="546" spans="1:35" x14ac:dyDescent="0.2">
      <c r="A546" s="20"/>
      <c r="B546" s="20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AE546" s="20"/>
      <c r="AF546" s="20"/>
      <c r="AG546" s="20"/>
      <c r="AH546" s="20"/>
      <c r="AI546" s="20"/>
    </row>
    <row r="547" spans="1:35" x14ac:dyDescent="0.2">
      <c r="A547" s="20"/>
      <c r="B547" s="2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AE547" s="20"/>
      <c r="AF547" s="20"/>
      <c r="AG547" s="20"/>
      <c r="AH547" s="20"/>
      <c r="AI547" s="20"/>
    </row>
    <row r="548" spans="1:35" x14ac:dyDescent="0.2">
      <c r="A548" s="20"/>
      <c r="B548" s="2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AE548" s="20"/>
      <c r="AF548" s="20"/>
      <c r="AG548" s="20"/>
      <c r="AH548" s="20"/>
      <c r="AI548" s="20"/>
    </row>
    <row r="549" spans="1:35" x14ac:dyDescent="0.2">
      <c r="A549" s="20"/>
      <c r="B549" s="20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  <c r="AD549" s="20"/>
      <c r="AE549" s="20"/>
      <c r="AF549" s="20"/>
      <c r="AG549" s="20"/>
      <c r="AH549" s="20"/>
      <c r="AI549" s="20"/>
    </row>
    <row r="550" spans="1:35" x14ac:dyDescent="0.2">
      <c r="A550" s="20"/>
      <c r="B550" s="2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AD550" s="20"/>
      <c r="AE550" s="20"/>
      <c r="AF550" s="20"/>
      <c r="AG550" s="20"/>
      <c r="AH550" s="20"/>
      <c r="AI550" s="20"/>
    </row>
    <row r="551" spans="1:35" x14ac:dyDescent="0.2">
      <c r="A551" s="20"/>
      <c r="B551" s="20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  <c r="AD551" s="20"/>
      <c r="AE551" s="20"/>
      <c r="AF551" s="20"/>
      <c r="AG551" s="20"/>
      <c r="AH551" s="20"/>
      <c r="AI551" s="20"/>
    </row>
    <row r="552" spans="1:35" x14ac:dyDescent="0.2">
      <c r="A552" s="20"/>
      <c r="B552" s="2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  <c r="AD552" s="20"/>
      <c r="AE552" s="20"/>
      <c r="AF552" s="20"/>
      <c r="AG552" s="20"/>
      <c r="AH552" s="20"/>
      <c r="AI552" s="20"/>
    </row>
    <row r="553" spans="1:35" x14ac:dyDescent="0.2">
      <c r="A553" s="20"/>
      <c r="B553" s="20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  <c r="AD553" s="20"/>
      <c r="AE553" s="20"/>
      <c r="AF553" s="20"/>
      <c r="AG553" s="20"/>
      <c r="AH553" s="20"/>
      <c r="AI553" s="20"/>
    </row>
    <row r="554" spans="1:35" x14ac:dyDescent="0.2">
      <c r="A554" s="20"/>
      <c r="B554" s="20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  <c r="AD554" s="20"/>
      <c r="AE554" s="20"/>
      <c r="AF554" s="20"/>
      <c r="AG554" s="20"/>
      <c r="AH554" s="20"/>
      <c r="AI554" s="20"/>
    </row>
    <row r="555" spans="1:35" x14ac:dyDescent="0.2">
      <c r="A555" s="20"/>
      <c r="B555" s="20"/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  <c r="AD555" s="20"/>
      <c r="AE555" s="20"/>
      <c r="AF555" s="20"/>
      <c r="AG555" s="20"/>
      <c r="AH555" s="20"/>
      <c r="AI555" s="20"/>
    </row>
    <row r="556" spans="1:35" x14ac:dyDescent="0.2">
      <c r="A556" s="20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  <c r="AD556" s="20"/>
      <c r="AE556" s="20"/>
      <c r="AF556" s="20"/>
      <c r="AG556" s="20"/>
      <c r="AH556" s="20"/>
      <c r="AI556" s="20"/>
    </row>
    <row r="557" spans="1:35" x14ac:dyDescent="0.2">
      <c r="A557" s="20"/>
      <c r="B557" s="20"/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0"/>
      <c r="AF557" s="20"/>
      <c r="AG557" s="20"/>
      <c r="AH557" s="20"/>
      <c r="AI557" s="20"/>
    </row>
    <row r="558" spans="1:35" x14ac:dyDescent="0.2">
      <c r="A558" s="20"/>
      <c r="B558" s="20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  <c r="AD558" s="20"/>
      <c r="AE558" s="20"/>
      <c r="AF558" s="20"/>
      <c r="AG558" s="20"/>
      <c r="AH558" s="20"/>
      <c r="AI558" s="20"/>
    </row>
    <row r="559" spans="1:35" x14ac:dyDescent="0.2">
      <c r="A559" s="20"/>
      <c r="B559" s="20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0"/>
      <c r="AF559" s="20"/>
      <c r="AG559" s="20"/>
      <c r="AH559" s="20"/>
      <c r="AI559" s="20"/>
    </row>
    <row r="560" spans="1:35" x14ac:dyDescent="0.2">
      <c r="A560" s="20"/>
      <c r="B560" s="20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0"/>
      <c r="AF560" s="20"/>
      <c r="AG560" s="20"/>
      <c r="AH560" s="20"/>
      <c r="AI560" s="20"/>
    </row>
    <row r="561" spans="1:35" x14ac:dyDescent="0.2">
      <c r="A561" s="20"/>
      <c r="B561" s="20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  <c r="AC561" s="20"/>
      <c r="AD561" s="20"/>
      <c r="AE561" s="20"/>
      <c r="AF561" s="20"/>
      <c r="AG561" s="20"/>
      <c r="AH561" s="20"/>
      <c r="AI561" s="20"/>
    </row>
    <row r="562" spans="1:35" x14ac:dyDescent="0.2">
      <c r="A562" s="20"/>
      <c r="B562" s="20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  <c r="AD562" s="20"/>
      <c r="AE562" s="20"/>
      <c r="AF562" s="20"/>
      <c r="AG562" s="20"/>
      <c r="AH562" s="20"/>
      <c r="AI562" s="20"/>
    </row>
    <row r="563" spans="1:35" x14ac:dyDescent="0.2">
      <c r="A563" s="20"/>
      <c r="B563" s="2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  <c r="AD563" s="20"/>
      <c r="AE563" s="20"/>
      <c r="AF563" s="20"/>
      <c r="AG563" s="20"/>
      <c r="AH563" s="20"/>
      <c r="AI563" s="20"/>
    </row>
    <row r="564" spans="1:35" x14ac:dyDescent="0.2">
      <c r="A564" s="20"/>
      <c r="B564" s="20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  <c r="AE564" s="20"/>
      <c r="AF564" s="20"/>
      <c r="AG564" s="20"/>
      <c r="AH564" s="20"/>
      <c r="AI564" s="20"/>
    </row>
    <row r="565" spans="1:35" x14ac:dyDescent="0.2">
      <c r="A565" s="20"/>
      <c r="B565" s="20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</row>
    <row r="566" spans="1:35" x14ac:dyDescent="0.2">
      <c r="A566" s="20"/>
      <c r="B566" s="2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  <c r="AE566" s="20"/>
      <c r="AF566" s="20"/>
      <c r="AG566" s="20"/>
      <c r="AH566" s="20"/>
      <c r="AI566" s="20"/>
    </row>
    <row r="567" spans="1:35" x14ac:dyDescent="0.2">
      <c r="A567" s="20"/>
      <c r="B567" s="20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  <c r="AD567" s="20"/>
      <c r="AE567" s="20"/>
      <c r="AF567" s="20"/>
      <c r="AG567" s="20"/>
      <c r="AH567" s="20"/>
      <c r="AI567" s="20"/>
    </row>
    <row r="568" spans="1:35" x14ac:dyDescent="0.2">
      <c r="A568" s="20"/>
      <c r="B568" s="2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20"/>
      <c r="AF568" s="20"/>
      <c r="AG568" s="20"/>
      <c r="AH568" s="20"/>
      <c r="AI568" s="20"/>
    </row>
    <row r="569" spans="1:35" x14ac:dyDescent="0.2">
      <c r="A569" s="20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AG569" s="20"/>
      <c r="AH569" s="20"/>
      <c r="AI569" s="20"/>
    </row>
    <row r="570" spans="1:35" x14ac:dyDescent="0.2">
      <c r="A570" s="20"/>
      <c r="B570" s="2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0"/>
      <c r="AF570" s="20"/>
      <c r="AG570" s="20"/>
      <c r="AH570" s="20"/>
      <c r="AI570" s="20"/>
    </row>
    <row r="571" spans="1:35" x14ac:dyDescent="0.2">
      <c r="A571" s="20"/>
      <c r="B571" s="20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  <c r="AD571" s="20"/>
      <c r="AE571" s="20"/>
      <c r="AF571" s="20"/>
      <c r="AG571" s="20"/>
      <c r="AH571" s="20"/>
      <c r="AI571" s="20"/>
    </row>
    <row r="572" spans="1:35" x14ac:dyDescent="0.2">
      <c r="A572" s="20"/>
      <c r="B572" s="20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  <c r="AD572" s="20"/>
      <c r="AE572" s="20"/>
      <c r="AF572" s="20"/>
      <c r="AG572" s="20"/>
      <c r="AH572" s="20"/>
      <c r="AI572" s="20"/>
    </row>
    <row r="573" spans="1:35" x14ac:dyDescent="0.2">
      <c r="A573" s="20"/>
      <c r="B573" s="20"/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  <c r="AD573" s="20"/>
      <c r="AE573" s="20"/>
      <c r="AF573" s="20"/>
      <c r="AG573" s="20"/>
      <c r="AH573" s="20"/>
      <c r="AI573" s="20"/>
    </row>
    <row r="574" spans="1:35" x14ac:dyDescent="0.2">
      <c r="A574" s="20"/>
      <c r="B574" s="20"/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  <c r="AD574" s="20"/>
      <c r="AE574" s="20"/>
      <c r="AF574" s="20"/>
      <c r="AG574" s="20"/>
      <c r="AH574" s="20"/>
      <c r="AI574" s="20"/>
    </row>
    <row r="575" spans="1:35" x14ac:dyDescent="0.2">
      <c r="A575" s="20"/>
      <c r="B575" s="20"/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  <c r="AD575" s="20"/>
      <c r="AE575" s="20"/>
      <c r="AF575" s="20"/>
      <c r="AG575" s="20"/>
      <c r="AH575" s="20"/>
      <c r="AI575" s="20"/>
    </row>
    <row r="576" spans="1:35" x14ac:dyDescent="0.2">
      <c r="A576" s="20"/>
      <c r="B576" s="20"/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  <c r="AD576" s="20"/>
      <c r="AE576" s="20"/>
      <c r="AF576" s="20"/>
      <c r="AG576" s="20"/>
      <c r="AH576" s="20"/>
      <c r="AI576" s="20"/>
    </row>
    <row r="577" spans="1:35" x14ac:dyDescent="0.2">
      <c r="A577" s="20"/>
      <c r="B577" s="20"/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</row>
    <row r="578" spans="1:35" x14ac:dyDescent="0.2">
      <c r="A578" s="20"/>
      <c r="B578" s="20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  <c r="AD578" s="20"/>
      <c r="AE578" s="20"/>
      <c r="AF578" s="20"/>
      <c r="AG578" s="20"/>
      <c r="AH578" s="20"/>
      <c r="AI578" s="20"/>
    </row>
    <row r="579" spans="1:35" x14ac:dyDescent="0.2">
      <c r="A579" s="20"/>
      <c r="B579" s="20"/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</row>
    <row r="580" spans="1:35" x14ac:dyDescent="0.2">
      <c r="A580" s="20"/>
      <c r="B580" s="20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  <c r="AD580" s="20"/>
      <c r="AE580" s="20"/>
      <c r="AF580" s="20"/>
      <c r="AG580" s="20"/>
      <c r="AH580" s="20"/>
      <c r="AI580" s="20"/>
    </row>
    <row r="581" spans="1:35" x14ac:dyDescent="0.2">
      <c r="A581" s="20"/>
      <c r="B581" s="20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  <c r="AD581" s="20"/>
      <c r="AE581" s="20"/>
      <c r="AF581" s="20"/>
      <c r="AG581" s="20"/>
      <c r="AH581" s="20"/>
      <c r="AI581" s="20"/>
    </row>
    <row r="582" spans="1:35" x14ac:dyDescent="0.2">
      <c r="A582" s="20"/>
      <c r="B582" s="20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0"/>
      <c r="AF582" s="20"/>
      <c r="AG582" s="20"/>
      <c r="AH582" s="20"/>
      <c r="AI582" s="20"/>
    </row>
    <row r="583" spans="1:35" x14ac:dyDescent="0.2">
      <c r="A583" s="20"/>
      <c r="B583" s="20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  <c r="AE583" s="20"/>
      <c r="AF583" s="20"/>
      <c r="AG583" s="20"/>
      <c r="AH583" s="20"/>
      <c r="AI583" s="20"/>
    </row>
    <row r="584" spans="1:35" x14ac:dyDescent="0.2">
      <c r="A584" s="20"/>
      <c r="B584" s="2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0"/>
      <c r="AF584" s="20"/>
      <c r="AG584" s="20"/>
      <c r="AH584" s="20"/>
      <c r="AI584" s="20"/>
    </row>
    <row r="585" spans="1:35" x14ac:dyDescent="0.2">
      <c r="A585" s="20"/>
      <c r="B585" s="20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/>
      <c r="AD585" s="20"/>
      <c r="AE585" s="20"/>
      <c r="AF585" s="20"/>
      <c r="AG585" s="20"/>
      <c r="AH585" s="20"/>
      <c r="AI585" s="20"/>
    </row>
    <row r="586" spans="1:35" x14ac:dyDescent="0.2">
      <c r="A586" s="20"/>
      <c r="B586" s="2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  <c r="AG586" s="20"/>
      <c r="AH586" s="20"/>
      <c r="AI586" s="20"/>
    </row>
    <row r="587" spans="1:35" x14ac:dyDescent="0.2">
      <c r="A587" s="20"/>
      <c r="B587" s="20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AG587" s="20"/>
      <c r="AH587" s="20"/>
      <c r="AI587" s="20"/>
    </row>
    <row r="588" spans="1:35" x14ac:dyDescent="0.2">
      <c r="A588" s="20"/>
      <c r="B588" s="20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20"/>
      <c r="AF588" s="20"/>
      <c r="AG588" s="20"/>
      <c r="AH588" s="20"/>
      <c r="AI588" s="20"/>
    </row>
    <row r="589" spans="1:35" x14ac:dyDescent="0.2">
      <c r="A589" s="20"/>
      <c r="B589" s="20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</row>
    <row r="590" spans="1:35" x14ac:dyDescent="0.2">
      <c r="A590" s="20"/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</row>
    <row r="591" spans="1:35" x14ac:dyDescent="0.2">
      <c r="A591" s="20"/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</row>
    <row r="592" spans="1:35" x14ac:dyDescent="0.2">
      <c r="A592" s="20"/>
      <c r="B592" s="20"/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</row>
    <row r="593" spans="1:35" x14ac:dyDescent="0.2">
      <c r="A593" s="20"/>
      <c r="B593" s="20"/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  <c r="AC593" s="20"/>
      <c r="AD593" s="20"/>
      <c r="AE593" s="20"/>
      <c r="AF593" s="20"/>
      <c r="AG593" s="20"/>
      <c r="AH593" s="20"/>
      <c r="AI593" s="20"/>
    </row>
    <row r="594" spans="1:35" x14ac:dyDescent="0.2">
      <c r="A594" s="20"/>
      <c r="B594" s="20"/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  <c r="AC594" s="20"/>
      <c r="AD594" s="20"/>
      <c r="AE594" s="20"/>
      <c r="AF594" s="20"/>
      <c r="AG594" s="20"/>
      <c r="AH594" s="20"/>
      <c r="AI594" s="20"/>
    </row>
    <row r="595" spans="1:35" x14ac:dyDescent="0.2">
      <c r="A595" s="20"/>
      <c r="B595" s="20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</row>
    <row r="596" spans="1:35" x14ac:dyDescent="0.2">
      <c r="A596" s="20"/>
      <c r="B596" s="2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</row>
    <row r="597" spans="1:35" x14ac:dyDescent="0.2">
      <c r="A597" s="20"/>
      <c r="B597" s="20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</row>
    <row r="598" spans="1:35" x14ac:dyDescent="0.2">
      <c r="A598" s="20"/>
      <c r="B598" s="20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</row>
    <row r="599" spans="1:35" x14ac:dyDescent="0.2">
      <c r="A599" s="20"/>
      <c r="B599" s="20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</row>
    <row r="600" spans="1:35" x14ac:dyDescent="0.2">
      <c r="A600" s="20"/>
      <c r="B600" s="2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</row>
    <row r="601" spans="1:35" x14ac:dyDescent="0.2">
      <c r="A601" s="20"/>
      <c r="B601" s="20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  <c r="AH601" s="20"/>
      <c r="AI601" s="20"/>
    </row>
    <row r="602" spans="1:35" x14ac:dyDescent="0.2">
      <c r="A602" s="20"/>
      <c r="B602" s="2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AE602" s="20"/>
      <c r="AF602" s="20"/>
      <c r="AG602" s="20"/>
      <c r="AH602" s="20"/>
      <c r="AI602" s="20"/>
    </row>
    <row r="603" spans="1:35" x14ac:dyDescent="0.2">
      <c r="A603" s="20"/>
      <c r="B603" s="2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</row>
    <row r="604" spans="1:35" x14ac:dyDescent="0.2">
      <c r="A604" s="20"/>
      <c r="B604" s="2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G604" s="20"/>
      <c r="AH604" s="20"/>
      <c r="AI604" s="20"/>
    </row>
    <row r="605" spans="1:35" x14ac:dyDescent="0.2">
      <c r="A605" s="20"/>
      <c r="B605" s="2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</row>
    <row r="606" spans="1:35" x14ac:dyDescent="0.2">
      <c r="A606" s="20"/>
      <c r="B606" s="2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/>
      <c r="AD606" s="20"/>
      <c r="AE606" s="20"/>
      <c r="AF606" s="20"/>
      <c r="AG606" s="20"/>
      <c r="AH606" s="20"/>
      <c r="AI606" s="20"/>
    </row>
    <row r="607" spans="1:35" x14ac:dyDescent="0.2">
      <c r="A607" s="20"/>
      <c r="B607" s="20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AF607" s="20"/>
      <c r="AG607" s="20"/>
      <c r="AH607" s="20"/>
      <c r="AI607" s="20"/>
    </row>
    <row r="608" spans="1:35" x14ac:dyDescent="0.2">
      <c r="A608" s="20"/>
      <c r="B608" s="20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  <c r="AE608" s="20"/>
      <c r="AF608" s="20"/>
      <c r="AG608" s="20"/>
      <c r="AH608" s="20"/>
      <c r="AI608" s="20"/>
    </row>
    <row r="609" spans="1:35" x14ac:dyDescent="0.2">
      <c r="A609" s="20"/>
      <c r="B609" s="20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/>
      <c r="AD609" s="20"/>
      <c r="AE609" s="20"/>
      <c r="AF609" s="20"/>
      <c r="AG609" s="20"/>
      <c r="AH609" s="20"/>
      <c r="AI609" s="20"/>
    </row>
    <row r="610" spans="1:35" x14ac:dyDescent="0.2">
      <c r="A610" s="20"/>
      <c r="B610" s="20"/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  <c r="AC610" s="20"/>
      <c r="AD610" s="20"/>
      <c r="AE610" s="20"/>
      <c r="AF610" s="20"/>
      <c r="AG610" s="20"/>
      <c r="AH610" s="20"/>
      <c r="AI610" s="20"/>
    </row>
    <row r="611" spans="1:35" x14ac:dyDescent="0.2">
      <c r="A611" s="20"/>
      <c r="B611" s="20"/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/>
      <c r="AD611" s="20"/>
      <c r="AE611" s="20"/>
      <c r="AF611" s="20"/>
      <c r="AG611" s="20"/>
      <c r="AH611" s="20"/>
      <c r="AI611" s="20"/>
    </row>
    <row r="612" spans="1:35" x14ac:dyDescent="0.2">
      <c r="A612" s="20"/>
      <c r="B612" s="20"/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/>
      <c r="AD612" s="20"/>
      <c r="AE612" s="20"/>
      <c r="AF612" s="20"/>
      <c r="AG612" s="20"/>
      <c r="AH612" s="20"/>
      <c r="AI612" s="20"/>
    </row>
    <row r="613" spans="1:35" x14ac:dyDescent="0.2">
      <c r="A613" s="20"/>
      <c r="B613" s="20"/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0"/>
      <c r="AF613" s="20"/>
      <c r="AG613" s="20"/>
      <c r="AH613" s="20"/>
      <c r="AI613" s="20"/>
    </row>
    <row r="614" spans="1:35" x14ac:dyDescent="0.2">
      <c r="A614" s="20"/>
      <c r="B614" s="20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  <c r="AD614" s="20"/>
      <c r="AE614" s="20"/>
      <c r="AF614" s="20"/>
      <c r="AG614" s="20"/>
      <c r="AH614" s="20"/>
      <c r="AI614" s="20"/>
    </row>
    <row r="615" spans="1:35" x14ac:dyDescent="0.2">
      <c r="A615" s="20"/>
      <c r="B615" s="20"/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  <c r="AC615" s="20"/>
      <c r="AD615" s="20"/>
      <c r="AE615" s="20"/>
      <c r="AF615" s="20"/>
      <c r="AG615" s="20"/>
      <c r="AH615" s="20"/>
      <c r="AI615" s="20"/>
    </row>
    <row r="616" spans="1:35" x14ac:dyDescent="0.2">
      <c r="A616" s="20"/>
      <c r="B616" s="20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</row>
    <row r="617" spans="1:35" x14ac:dyDescent="0.2">
      <c r="A617" s="20"/>
      <c r="B617" s="20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/>
      <c r="AD617" s="20"/>
      <c r="AE617" s="20"/>
      <c r="AF617" s="20"/>
      <c r="AG617" s="20"/>
      <c r="AH617" s="20"/>
      <c r="AI617" s="20"/>
    </row>
    <row r="618" spans="1:35" x14ac:dyDescent="0.2">
      <c r="A618" s="20"/>
      <c r="B618" s="2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20"/>
      <c r="AF618" s="20"/>
      <c r="AG618" s="20"/>
      <c r="AH618" s="20"/>
      <c r="AI618" s="20"/>
    </row>
    <row r="619" spans="1:35" x14ac:dyDescent="0.2">
      <c r="A619" s="20"/>
      <c r="B619" s="20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AC619" s="20"/>
      <c r="AD619" s="20"/>
      <c r="AE619" s="20"/>
      <c r="AF619" s="20"/>
      <c r="AG619" s="20"/>
      <c r="AH619" s="20"/>
      <c r="AI619" s="20"/>
    </row>
    <row r="620" spans="1:35" x14ac:dyDescent="0.2">
      <c r="A620" s="20"/>
      <c r="B620" s="2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  <c r="AD620" s="20"/>
      <c r="AE620" s="20"/>
      <c r="AF620" s="20"/>
      <c r="AG620" s="20"/>
      <c r="AH620" s="20"/>
      <c r="AI620" s="20"/>
    </row>
    <row r="621" spans="1:35" x14ac:dyDescent="0.2">
      <c r="A621" s="20"/>
      <c r="B621" s="20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AD621" s="20"/>
      <c r="AE621" s="20"/>
      <c r="AF621" s="20"/>
      <c r="AG621" s="20"/>
      <c r="AH621" s="20"/>
      <c r="AI621" s="20"/>
    </row>
    <row r="622" spans="1:35" x14ac:dyDescent="0.2">
      <c r="A622" s="20"/>
      <c r="B622" s="20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AE622" s="20"/>
      <c r="AF622" s="20"/>
      <c r="AG622" s="20"/>
      <c r="AH622" s="20"/>
      <c r="AI622" s="20"/>
    </row>
    <row r="623" spans="1:35" x14ac:dyDescent="0.2">
      <c r="A623" s="20"/>
      <c r="B623" s="20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AG623" s="20"/>
      <c r="AH623" s="20"/>
      <c r="AI623" s="20"/>
    </row>
    <row r="624" spans="1:35" x14ac:dyDescent="0.2">
      <c r="A624" s="20"/>
      <c r="B624" s="2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AG624" s="20"/>
      <c r="AH624" s="20"/>
      <c r="AI624" s="20"/>
    </row>
    <row r="625" spans="1:35" x14ac:dyDescent="0.2">
      <c r="A625" s="20"/>
      <c r="B625" s="20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AE625" s="20"/>
      <c r="AF625" s="20"/>
      <c r="AG625" s="20"/>
      <c r="AH625" s="20"/>
      <c r="AI625" s="20"/>
    </row>
    <row r="626" spans="1:35" x14ac:dyDescent="0.2">
      <c r="A626" s="20"/>
      <c r="B626" s="20"/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AE626" s="20"/>
      <c r="AF626" s="20"/>
      <c r="AG626" s="20"/>
      <c r="AH626" s="20"/>
      <c r="AI626" s="20"/>
    </row>
    <row r="627" spans="1:35" x14ac:dyDescent="0.2">
      <c r="A627" s="20"/>
      <c r="B627" s="20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AC627" s="20"/>
      <c r="AD627" s="20"/>
      <c r="AE627" s="20"/>
      <c r="AF627" s="20"/>
      <c r="AG627" s="20"/>
      <c r="AH627" s="20"/>
      <c r="AI627" s="20"/>
    </row>
    <row r="628" spans="1:35" x14ac:dyDescent="0.2">
      <c r="A628" s="20"/>
      <c r="B628" s="20"/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  <c r="AD628" s="20"/>
      <c r="AE628" s="20"/>
      <c r="AF628" s="20"/>
      <c r="AG628" s="20"/>
      <c r="AH628" s="20"/>
      <c r="AI628" s="20"/>
    </row>
    <row r="629" spans="1:35" x14ac:dyDescent="0.2">
      <c r="A629" s="20"/>
      <c r="B629" s="20"/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  <c r="AG629" s="20"/>
      <c r="AH629" s="20"/>
      <c r="AI629" s="20"/>
    </row>
    <row r="630" spans="1:35" x14ac:dyDescent="0.2">
      <c r="A630" s="20"/>
      <c r="B630" s="20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20"/>
      <c r="AF630" s="20"/>
      <c r="AG630" s="20"/>
      <c r="AH630" s="20"/>
      <c r="AI630" s="20"/>
    </row>
    <row r="631" spans="1:35" x14ac:dyDescent="0.2">
      <c r="A631" s="20"/>
      <c r="B631" s="20"/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</row>
    <row r="632" spans="1:35" x14ac:dyDescent="0.2">
      <c r="A632" s="20"/>
      <c r="B632" s="20"/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  <c r="AG632" s="20"/>
      <c r="AH632" s="20"/>
      <c r="AI632" s="20"/>
    </row>
    <row r="633" spans="1:35" x14ac:dyDescent="0.2">
      <c r="A633" s="20"/>
      <c r="B633" s="20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  <c r="AD633" s="20"/>
      <c r="AE633" s="20"/>
      <c r="AF633" s="20"/>
      <c r="AG633" s="20"/>
      <c r="AH633" s="20"/>
      <c r="AI633" s="20"/>
    </row>
    <row r="634" spans="1:35" x14ac:dyDescent="0.2">
      <c r="A634" s="20"/>
      <c r="B634" s="20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  <c r="AD634" s="20"/>
      <c r="AE634" s="20"/>
      <c r="AF634" s="20"/>
      <c r="AG634" s="20"/>
      <c r="AH634" s="20"/>
      <c r="AI634" s="20"/>
    </row>
    <row r="635" spans="1:35" x14ac:dyDescent="0.2">
      <c r="A635" s="20"/>
      <c r="B635" s="20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  <c r="AD635" s="20"/>
      <c r="AE635" s="20"/>
      <c r="AF635" s="20"/>
      <c r="AG635" s="20"/>
      <c r="AH635" s="20"/>
      <c r="AI635" s="20"/>
    </row>
    <row r="636" spans="1:35" x14ac:dyDescent="0.2">
      <c r="A636" s="20"/>
      <c r="B636" s="20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0"/>
      <c r="AF636" s="20"/>
      <c r="AG636" s="20"/>
      <c r="AH636" s="20"/>
      <c r="AI636" s="20"/>
    </row>
    <row r="637" spans="1:35" x14ac:dyDescent="0.2">
      <c r="A637" s="20"/>
      <c r="B637" s="20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  <c r="AG637" s="20"/>
      <c r="AH637" s="20"/>
      <c r="AI637" s="20"/>
    </row>
    <row r="638" spans="1:35" x14ac:dyDescent="0.2">
      <c r="A638" s="20"/>
      <c r="B638" s="2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  <c r="AG638" s="20"/>
      <c r="AH638" s="20"/>
      <c r="AI638" s="20"/>
    </row>
    <row r="639" spans="1:35" x14ac:dyDescent="0.2">
      <c r="A639" s="20"/>
      <c r="B639" s="2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  <c r="AD639" s="20"/>
      <c r="AE639" s="20"/>
      <c r="AF639" s="20"/>
      <c r="AG639" s="20"/>
      <c r="AH639" s="20"/>
      <c r="AI639" s="20"/>
    </row>
    <row r="640" spans="1:35" x14ac:dyDescent="0.2">
      <c r="A640" s="20"/>
      <c r="B640" s="2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  <c r="AD640" s="20"/>
      <c r="AE640" s="20"/>
      <c r="AF640" s="20"/>
      <c r="AG640" s="20"/>
      <c r="AH640" s="20"/>
      <c r="AI640" s="20"/>
    </row>
    <row r="641" spans="1:35" x14ac:dyDescent="0.2">
      <c r="A641" s="20"/>
      <c r="B641" s="20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</row>
    <row r="642" spans="1:35" x14ac:dyDescent="0.2">
      <c r="A642" s="20"/>
      <c r="B642" s="2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  <c r="AE642" s="20"/>
      <c r="AF642" s="20"/>
      <c r="AG642" s="20"/>
      <c r="AH642" s="20"/>
      <c r="AI642" s="20"/>
    </row>
    <row r="643" spans="1:35" x14ac:dyDescent="0.2">
      <c r="A643" s="20"/>
      <c r="B643" s="20"/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</row>
    <row r="644" spans="1:35" x14ac:dyDescent="0.2">
      <c r="A644" s="20"/>
      <c r="B644" s="20"/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</row>
    <row r="645" spans="1:35" x14ac:dyDescent="0.2">
      <c r="A645" s="20"/>
      <c r="B645" s="20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</row>
    <row r="646" spans="1:35" x14ac:dyDescent="0.2">
      <c r="A646" s="20"/>
      <c r="B646" s="20"/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</row>
    <row r="647" spans="1:35" x14ac:dyDescent="0.2">
      <c r="A647" s="20"/>
      <c r="B647" s="20"/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</row>
    <row r="648" spans="1:35" x14ac:dyDescent="0.2">
      <c r="A648" s="20"/>
      <c r="B648" s="20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  <c r="AD648" s="20"/>
      <c r="AE648" s="20"/>
      <c r="AF648" s="20"/>
      <c r="AG648" s="20"/>
      <c r="AH648" s="20"/>
      <c r="AI648" s="20"/>
    </row>
    <row r="649" spans="1:35" x14ac:dyDescent="0.2">
      <c r="A649" s="20"/>
      <c r="B649" s="20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  <c r="AD649" s="20"/>
      <c r="AE649" s="20"/>
      <c r="AF649" s="20"/>
      <c r="AG649" s="20"/>
      <c r="AH649" s="20"/>
      <c r="AI649" s="20"/>
    </row>
    <row r="650" spans="1:35" x14ac:dyDescent="0.2">
      <c r="A650" s="20"/>
      <c r="B650" s="20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</row>
    <row r="651" spans="1:35" x14ac:dyDescent="0.2">
      <c r="A651" s="20"/>
      <c r="B651" s="2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</row>
    <row r="652" spans="1:35" x14ac:dyDescent="0.2">
      <c r="A652" s="20"/>
      <c r="B652" s="20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</row>
    <row r="653" spans="1:35" x14ac:dyDescent="0.2">
      <c r="A653" s="20"/>
      <c r="B653" s="20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</row>
    <row r="654" spans="1:35" x14ac:dyDescent="0.2">
      <c r="A654" s="20"/>
      <c r="B654" s="2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</row>
    <row r="655" spans="1:35" x14ac:dyDescent="0.2">
      <c r="A655" s="20"/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</row>
    <row r="656" spans="1:35" x14ac:dyDescent="0.2">
      <c r="A656" s="20"/>
      <c r="B656" s="2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</row>
    <row r="657" spans="1:35" x14ac:dyDescent="0.2">
      <c r="A657" s="20"/>
      <c r="B657" s="20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AD657" s="20"/>
      <c r="AE657" s="20"/>
      <c r="AF657" s="20"/>
      <c r="AG657" s="20"/>
      <c r="AH657" s="20"/>
      <c r="AI657" s="20"/>
    </row>
    <row r="658" spans="1:35" x14ac:dyDescent="0.2">
      <c r="A658" s="20"/>
      <c r="B658" s="2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AG658" s="20"/>
      <c r="AH658" s="20"/>
      <c r="AI658" s="20"/>
    </row>
    <row r="659" spans="1:35" x14ac:dyDescent="0.2">
      <c r="A659" s="20"/>
      <c r="B659" s="2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  <c r="AD659" s="20"/>
      <c r="AE659" s="20"/>
      <c r="AF659" s="20"/>
      <c r="AG659" s="20"/>
      <c r="AH659" s="20"/>
      <c r="AI659" s="20"/>
    </row>
    <row r="660" spans="1:35" x14ac:dyDescent="0.2">
      <c r="A660" s="20"/>
      <c r="B660" s="2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</row>
    <row r="661" spans="1:35" x14ac:dyDescent="0.2">
      <c r="A661" s="20"/>
      <c r="B661" s="2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</row>
    <row r="662" spans="1:35" x14ac:dyDescent="0.2">
      <c r="A662" s="20"/>
      <c r="B662" s="20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0"/>
      <c r="AE662" s="20"/>
      <c r="AF662" s="20"/>
      <c r="AG662" s="20"/>
      <c r="AH662" s="20"/>
      <c r="AI662" s="20"/>
    </row>
    <row r="663" spans="1:35" x14ac:dyDescent="0.2">
      <c r="A663" s="20"/>
      <c r="B663" s="2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</row>
    <row r="664" spans="1:35" x14ac:dyDescent="0.2">
      <c r="A664" s="20"/>
      <c r="B664" s="20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</row>
    <row r="665" spans="1:35" x14ac:dyDescent="0.2">
      <c r="A665" s="20"/>
      <c r="B665" s="20"/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/>
      <c r="AD665" s="20"/>
      <c r="AE665" s="20"/>
      <c r="AF665" s="20"/>
      <c r="AG665" s="20"/>
      <c r="AH665" s="20"/>
      <c r="AI665" s="20"/>
    </row>
    <row r="666" spans="1:35" x14ac:dyDescent="0.2">
      <c r="A666" s="20"/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</row>
    <row r="667" spans="1:35" x14ac:dyDescent="0.2">
      <c r="A667" s="20"/>
      <c r="B667" s="20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</row>
    <row r="668" spans="1:35" x14ac:dyDescent="0.2">
      <c r="A668" s="20"/>
      <c r="B668" s="20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  <c r="AD668" s="20"/>
      <c r="AE668" s="20"/>
      <c r="AF668" s="20"/>
      <c r="AG668" s="20"/>
      <c r="AH668" s="20"/>
      <c r="AI668" s="20"/>
    </row>
    <row r="669" spans="1:35" x14ac:dyDescent="0.2">
      <c r="A669" s="20"/>
      <c r="B669" s="2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/>
      <c r="AD669" s="20"/>
      <c r="AE669" s="20"/>
      <c r="AF669" s="20"/>
      <c r="AG669" s="20"/>
      <c r="AH669" s="20"/>
      <c r="AI669" s="20"/>
    </row>
    <row r="670" spans="1:35" x14ac:dyDescent="0.2">
      <c r="A670" s="20"/>
      <c r="B670" s="20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  <c r="AD670" s="20"/>
      <c r="AE670" s="20"/>
      <c r="AF670" s="20"/>
      <c r="AG670" s="20"/>
      <c r="AH670" s="20"/>
      <c r="AI670" s="20"/>
    </row>
    <row r="671" spans="1:35" x14ac:dyDescent="0.2">
      <c r="A671" s="20"/>
      <c r="B671" s="20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  <c r="AD671" s="20"/>
      <c r="AE671" s="20"/>
      <c r="AF671" s="20"/>
      <c r="AG671" s="20"/>
      <c r="AH671" s="20"/>
      <c r="AI671" s="20"/>
    </row>
    <row r="672" spans="1:35" x14ac:dyDescent="0.2">
      <c r="A672" s="20"/>
      <c r="B672" s="2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  <c r="AD672" s="20"/>
      <c r="AE672" s="20"/>
      <c r="AF672" s="20"/>
      <c r="AG672" s="20"/>
      <c r="AH672" s="20"/>
      <c r="AI672" s="20"/>
    </row>
    <row r="673" spans="1:35" x14ac:dyDescent="0.2">
      <c r="A673" s="20"/>
      <c r="B673" s="2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  <c r="AD673" s="20"/>
      <c r="AE673" s="20"/>
      <c r="AF673" s="20"/>
      <c r="AG673" s="20"/>
      <c r="AH673" s="20"/>
      <c r="AI673" s="20"/>
    </row>
    <row r="674" spans="1:35" x14ac:dyDescent="0.2">
      <c r="A674" s="20"/>
      <c r="B674" s="2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AD674" s="20"/>
      <c r="AE674" s="20"/>
      <c r="AF674" s="20"/>
      <c r="AG674" s="20"/>
      <c r="AH674" s="20"/>
      <c r="AI674" s="20"/>
    </row>
    <row r="675" spans="1:35" x14ac:dyDescent="0.2">
      <c r="A675" s="20"/>
      <c r="B675" s="20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  <c r="AD675" s="20"/>
      <c r="AE675" s="20"/>
      <c r="AF675" s="20"/>
      <c r="AG675" s="20"/>
      <c r="AH675" s="20"/>
      <c r="AI675" s="20"/>
    </row>
    <row r="676" spans="1:35" x14ac:dyDescent="0.2">
      <c r="A676" s="20"/>
      <c r="B676" s="2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  <c r="AD676" s="20"/>
      <c r="AE676" s="20"/>
      <c r="AF676" s="20"/>
      <c r="AG676" s="20"/>
      <c r="AH676" s="20"/>
      <c r="AI676" s="20"/>
    </row>
    <row r="677" spans="1:35" x14ac:dyDescent="0.2">
      <c r="A677" s="20"/>
      <c r="B677" s="2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  <c r="AG677" s="20"/>
      <c r="AH677" s="20"/>
      <c r="AI677" s="20"/>
    </row>
    <row r="678" spans="1:35" x14ac:dyDescent="0.2">
      <c r="A678" s="20"/>
      <c r="B678" s="2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AH678" s="20"/>
      <c r="AI678" s="20"/>
    </row>
    <row r="679" spans="1:35" x14ac:dyDescent="0.2">
      <c r="A679" s="20"/>
      <c r="B679" s="2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</row>
    <row r="680" spans="1:35" x14ac:dyDescent="0.2">
      <c r="A680" s="20"/>
      <c r="B680" s="20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  <c r="AD680" s="20"/>
      <c r="AE680" s="20"/>
      <c r="AF680" s="20"/>
      <c r="AG680" s="20"/>
      <c r="AH680" s="20"/>
      <c r="AI680" s="20"/>
    </row>
    <row r="681" spans="1:35" x14ac:dyDescent="0.2">
      <c r="A681" s="20"/>
      <c r="B681" s="2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  <c r="AD681" s="20"/>
      <c r="AE681" s="20"/>
      <c r="AF681" s="20"/>
      <c r="AG681" s="20"/>
      <c r="AH681" s="20"/>
      <c r="AI681" s="20"/>
    </row>
    <row r="682" spans="1:35" x14ac:dyDescent="0.2">
      <c r="A682" s="20"/>
      <c r="B682" s="20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  <c r="AD682" s="20"/>
      <c r="AE682" s="20"/>
      <c r="AF682" s="20"/>
      <c r="AG682" s="20"/>
      <c r="AH682" s="20"/>
      <c r="AI682" s="20"/>
    </row>
    <row r="683" spans="1:35" x14ac:dyDescent="0.2">
      <c r="A683" s="20"/>
      <c r="B683" s="20"/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  <c r="AD683" s="20"/>
      <c r="AE683" s="20"/>
      <c r="AF683" s="20"/>
      <c r="AG683" s="20"/>
      <c r="AH683" s="20"/>
      <c r="AI683" s="20"/>
    </row>
    <row r="684" spans="1:35" x14ac:dyDescent="0.2">
      <c r="A684" s="20"/>
      <c r="B684" s="20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  <c r="AD684" s="20"/>
      <c r="AE684" s="20"/>
      <c r="AF684" s="20"/>
      <c r="AG684" s="20"/>
      <c r="AH684" s="20"/>
      <c r="AI684" s="20"/>
    </row>
    <row r="685" spans="1:35" x14ac:dyDescent="0.2">
      <c r="A685" s="20"/>
      <c r="B685" s="20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G685" s="20"/>
      <c r="AH685" s="20"/>
      <c r="AI685" s="20"/>
    </row>
    <row r="686" spans="1:35" x14ac:dyDescent="0.2">
      <c r="A686" s="20"/>
      <c r="B686" s="2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</row>
    <row r="687" spans="1:35" x14ac:dyDescent="0.2">
      <c r="A687" s="20"/>
      <c r="B687" s="20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  <c r="AD687" s="20"/>
      <c r="AE687" s="20"/>
      <c r="AF687" s="20"/>
      <c r="AG687" s="20"/>
      <c r="AH687" s="20"/>
      <c r="AI687" s="20"/>
    </row>
    <row r="688" spans="1:35" x14ac:dyDescent="0.2">
      <c r="A688" s="20"/>
      <c r="B688" s="20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  <c r="AD688" s="20"/>
      <c r="AE688" s="20"/>
      <c r="AF688" s="20"/>
      <c r="AG688" s="20"/>
      <c r="AH688" s="20"/>
      <c r="AI688" s="20"/>
    </row>
    <row r="689" spans="1:35" x14ac:dyDescent="0.2">
      <c r="A689" s="20"/>
      <c r="B689" s="20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  <c r="AD689" s="20"/>
      <c r="AE689" s="20"/>
      <c r="AF689" s="20"/>
      <c r="AG689" s="20"/>
      <c r="AH689" s="20"/>
      <c r="AI689" s="20"/>
    </row>
    <row r="690" spans="1:35" x14ac:dyDescent="0.2">
      <c r="A690" s="20"/>
      <c r="B690" s="20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0"/>
      <c r="AE690" s="20"/>
      <c r="AF690" s="20"/>
      <c r="AG690" s="20"/>
      <c r="AH690" s="20"/>
      <c r="AI690" s="20"/>
    </row>
    <row r="691" spans="1:35" x14ac:dyDescent="0.2">
      <c r="A691" s="20"/>
      <c r="B691" s="2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  <c r="AD691" s="20"/>
      <c r="AE691" s="20"/>
      <c r="AF691" s="20"/>
      <c r="AG691" s="20"/>
      <c r="AH691" s="20"/>
      <c r="AI691" s="20"/>
    </row>
    <row r="692" spans="1:35" x14ac:dyDescent="0.2">
      <c r="A692" s="20"/>
      <c r="B692" s="2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0"/>
      <c r="AF692" s="20"/>
      <c r="AG692" s="20"/>
      <c r="AH692" s="20"/>
      <c r="AI692" s="20"/>
    </row>
    <row r="693" spans="1:35" x14ac:dyDescent="0.2">
      <c r="A693" s="20"/>
      <c r="B693" s="20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AE693" s="20"/>
      <c r="AF693" s="20"/>
      <c r="AG693" s="20"/>
      <c r="AH693" s="20"/>
      <c r="AI693" s="20"/>
    </row>
    <row r="694" spans="1:35" x14ac:dyDescent="0.2">
      <c r="A694" s="20"/>
      <c r="B694" s="2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  <c r="AE694" s="20"/>
      <c r="AF694" s="20"/>
      <c r="AG694" s="20"/>
      <c r="AH694" s="20"/>
      <c r="AI694" s="20"/>
    </row>
    <row r="695" spans="1:35" x14ac:dyDescent="0.2">
      <c r="A695" s="20"/>
      <c r="B695" s="2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AD695" s="20"/>
      <c r="AE695" s="20"/>
      <c r="AF695" s="20"/>
      <c r="AG695" s="20"/>
      <c r="AH695" s="20"/>
      <c r="AI695" s="20"/>
    </row>
    <row r="696" spans="1:35" x14ac:dyDescent="0.2">
      <c r="A696" s="20"/>
      <c r="B696" s="2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0"/>
      <c r="AE696" s="20"/>
      <c r="AF696" s="20"/>
      <c r="AG696" s="20"/>
      <c r="AH696" s="20"/>
      <c r="AI696" s="20"/>
    </row>
    <row r="697" spans="1:35" x14ac:dyDescent="0.2">
      <c r="A697" s="20"/>
      <c r="B697" s="20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  <c r="AD697" s="20"/>
      <c r="AE697" s="20"/>
      <c r="AF697" s="20"/>
      <c r="AG697" s="20"/>
      <c r="AH697" s="20"/>
      <c r="AI697" s="20"/>
    </row>
    <row r="698" spans="1:35" x14ac:dyDescent="0.2">
      <c r="A698" s="20"/>
      <c r="B698" s="20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20"/>
      <c r="AF698" s="20"/>
      <c r="AG698" s="20"/>
      <c r="AH698" s="20"/>
      <c r="AI698" s="20"/>
    </row>
    <row r="699" spans="1:35" x14ac:dyDescent="0.2">
      <c r="A699" s="20"/>
      <c r="B699" s="20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  <c r="AD699" s="20"/>
      <c r="AE699" s="20"/>
      <c r="AF699" s="20"/>
      <c r="AG699" s="20"/>
      <c r="AH699" s="20"/>
      <c r="AI699" s="20"/>
    </row>
    <row r="700" spans="1:35" x14ac:dyDescent="0.2">
      <c r="A700" s="20"/>
      <c r="B700" s="20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AD700" s="20"/>
      <c r="AE700" s="20"/>
      <c r="AF700" s="20"/>
      <c r="AG700" s="20"/>
      <c r="AH700" s="20"/>
      <c r="AI700" s="20"/>
    </row>
    <row r="701" spans="1:35" x14ac:dyDescent="0.2">
      <c r="A701" s="20"/>
      <c r="B701" s="20"/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  <c r="AD701" s="20"/>
      <c r="AE701" s="20"/>
      <c r="AF701" s="20"/>
      <c r="AG701" s="20"/>
      <c r="AH701" s="20"/>
      <c r="AI701" s="20"/>
    </row>
    <row r="702" spans="1:35" x14ac:dyDescent="0.2">
      <c r="A702" s="20"/>
      <c r="B702" s="20"/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0"/>
      <c r="AF702" s="20"/>
      <c r="AG702" s="20"/>
      <c r="AH702" s="20"/>
      <c r="AI702" s="20"/>
    </row>
    <row r="703" spans="1:35" x14ac:dyDescent="0.2">
      <c r="A703" s="20"/>
      <c r="B703" s="20"/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  <c r="AD703" s="20"/>
      <c r="AE703" s="20"/>
      <c r="AF703" s="20"/>
      <c r="AG703" s="20"/>
      <c r="AH703" s="20"/>
      <c r="AI703" s="20"/>
    </row>
    <row r="704" spans="1:35" x14ac:dyDescent="0.2">
      <c r="A704" s="20"/>
      <c r="B704" s="20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  <c r="AD704" s="20"/>
      <c r="AE704" s="20"/>
      <c r="AF704" s="20"/>
      <c r="AG704" s="20"/>
      <c r="AH704" s="20"/>
      <c r="AI704" s="20"/>
    </row>
    <row r="705" spans="1:35" x14ac:dyDescent="0.2">
      <c r="A705" s="20"/>
      <c r="B705" s="20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AC705" s="20"/>
      <c r="AD705" s="20"/>
      <c r="AE705" s="20"/>
      <c r="AF705" s="20"/>
      <c r="AG705" s="20"/>
      <c r="AH705" s="20"/>
      <c r="AI705" s="20"/>
    </row>
    <row r="706" spans="1:35" x14ac:dyDescent="0.2">
      <c r="A706" s="20"/>
      <c r="B706" s="20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  <c r="AD706" s="20"/>
      <c r="AE706" s="20"/>
      <c r="AF706" s="20"/>
      <c r="AG706" s="20"/>
      <c r="AH706" s="20"/>
      <c r="AI706" s="20"/>
    </row>
    <row r="707" spans="1:35" x14ac:dyDescent="0.2">
      <c r="A707" s="20"/>
      <c r="B707" s="20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  <c r="AC707" s="20"/>
      <c r="AD707" s="20"/>
      <c r="AE707" s="20"/>
      <c r="AF707" s="20"/>
      <c r="AG707" s="20"/>
      <c r="AH707" s="20"/>
      <c r="AI707" s="20"/>
    </row>
    <row r="708" spans="1:35" x14ac:dyDescent="0.2">
      <c r="A708" s="20"/>
      <c r="B708" s="20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  <c r="AD708" s="20"/>
      <c r="AE708" s="20"/>
      <c r="AF708" s="20"/>
      <c r="AG708" s="20"/>
      <c r="AH708" s="20"/>
      <c r="AI708" s="20"/>
    </row>
    <row r="709" spans="1:35" x14ac:dyDescent="0.2">
      <c r="A709" s="20"/>
      <c r="B709" s="20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  <c r="AD709" s="20"/>
      <c r="AE709" s="20"/>
      <c r="AF709" s="20"/>
      <c r="AG709" s="20"/>
      <c r="AH709" s="20"/>
      <c r="AI709" s="20"/>
    </row>
    <row r="710" spans="1:35" x14ac:dyDescent="0.2">
      <c r="A710" s="20"/>
      <c r="B710" s="2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  <c r="AD710" s="20"/>
      <c r="AE710" s="20"/>
      <c r="AF710" s="20"/>
      <c r="AG710" s="20"/>
      <c r="AH710" s="20"/>
      <c r="AI710" s="20"/>
    </row>
    <row r="711" spans="1:35" x14ac:dyDescent="0.2">
      <c r="A711" s="20"/>
      <c r="B711" s="2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  <c r="AD711" s="20"/>
      <c r="AE711" s="20"/>
      <c r="AF711" s="20"/>
      <c r="AG711" s="20"/>
      <c r="AH711" s="20"/>
      <c r="AI711" s="20"/>
    </row>
    <row r="712" spans="1:35" x14ac:dyDescent="0.2">
      <c r="A712" s="20"/>
      <c r="B712" s="2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  <c r="AD712" s="20"/>
      <c r="AE712" s="20"/>
      <c r="AF712" s="20"/>
      <c r="AG712" s="20"/>
      <c r="AH712" s="20"/>
      <c r="AI712" s="20"/>
    </row>
    <row r="713" spans="1:35" x14ac:dyDescent="0.2">
      <c r="A713" s="20"/>
      <c r="B713" s="20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  <c r="AG713" s="20"/>
      <c r="AH713" s="20"/>
      <c r="AI713" s="20"/>
    </row>
    <row r="714" spans="1:35" x14ac:dyDescent="0.2">
      <c r="A714" s="20"/>
      <c r="B714" s="2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G714" s="20"/>
      <c r="AH714" s="20"/>
      <c r="AI714" s="20"/>
    </row>
    <row r="715" spans="1:35" x14ac:dyDescent="0.2">
      <c r="A715" s="20"/>
      <c r="B715" s="2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/>
      <c r="AD715" s="20"/>
      <c r="AE715" s="20"/>
      <c r="AF715" s="20"/>
      <c r="AG715" s="20"/>
      <c r="AH715" s="20"/>
      <c r="AI715" s="20"/>
    </row>
    <row r="716" spans="1:35" x14ac:dyDescent="0.2">
      <c r="A716" s="20"/>
      <c r="B716" s="20"/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</row>
    <row r="717" spans="1:35" x14ac:dyDescent="0.2">
      <c r="A717" s="20"/>
      <c r="B717" s="20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</row>
    <row r="718" spans="1:35" x14ac:dyDescent="0.2">
      <c r="A718" s="20"/>
      <c r="B718" s="20"/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  <c r="AD718" s="20"/>
      <c r="AE718" s="20"/>
      <c r="AF718" s="20"/>
      <c r="AG718" s="20"/>
      <c r="AH718" s="20"/>
      <c r="AI718" s="20"/>
    </row>
    <row r="719" spans="1:35" x14ac:dyDescent="0.2">
      <c r="A719" s="20"/>
      <c r="B719" s="20"/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  <c r="AD719" s="20"/>
      <c r="AE719" s="20"/>
      <c r="AF719" s="20"/>
      <c r="AG719" s="20"/>
      <c r="AH719" s="20"/>
      <c r="AI719" s="20"/>
    </row>
    <row r="720" spans="1:35" x14ac:dyDescent="0.2">
      <c r="A720" s="20"/>
      <c r="B720" s="20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20"/>
      <c r="AF720" s="20"/>
      <c r="AG720" s="20"/>
      <c r="AH720" s="20"/>
      <c r="AI720" s="20"/>
    </row>
    <row r="721" spans="1:35" x14ac:dyDescent="0.2">
      <c r="A721" s="20"/>
      <c r="B721" s="20"/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  <c r="AD721" s="20"/>
      <c r="AE721" s="20"/>
      <c r="AF721" s="20"/>
      <c r="AG721" s="20"/>
      <c r="AH721" s="20"/>
      <c r="AI721" s="20"/>
    </row>
    <row r="722" spans="1:35" x14ac:dyDescent="0.2">
      <c r="A722" s="20"/>
      <c r="B722" s="20"/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20"/>
      <c r="AF722" s="20"/>
      <c r="AG722" s="20"/>
      <c r="AH722" s="20"/>
      <c r="AI722" s="20"/>
    </row>
    <row r="723" spans="1:35" x14ac:dyDescent="0.2">
      <c r="A723" s="20"/>
      <c r="B723" s="20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  <c r="AD723" s="20"/>
      <c r="AE723" s="20"/>
      <c r="AF723" s="20"/>
      <c r="AG723" s="20"/>
      <c r="AH723" s="20"/>
      <c r="AI723" s="20"/>
    </row>
    <row r="724" spans="1:35" x14ac:dyDescent="0.2">
      <c r="A724" s="20"/>
      <c r="B724" s="20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  <c r="AE724" s="20"/>
      <c r="AF724" s="20"/>
      <c r="AG724" s="20"/>
      <c r="AH724" s="20"/>
      <c r="AI724" s="20"/>
    </row>
    <row r="725" spans="1:35" x14ac:dyDescent="0.2">
      <c r="A725" s="20"/>
      <c r="B725" s="20"/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  <c r="AD725" s="20"/>
      <c r="AE725" s="20"/>
      <c r="AF725" s="20"/>
      <c r="AG725" s="20"/>
      <c r="AH725" s="20"/>
      <c r="AI725" s="20"/>
    </row>
    <row r="726" spans="1:35" x14ac:dyDescent="0.2">
      <c r="A726" s="20"/>
      <c r="B726" s="20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  <c r="AD726" s="20"/>
      <c r="AE726" s="20"/>
      <c r="AF726" s="20"/>
      <c r="AG726" s="20"/>
      <c r="AH726" s="20"/>
      <c r="AI726" s="20"/>
    </row>
    <row r="727" spans="1:35" x14ac:dyDescent="0.2">
      <c r="A727" s="20"/>
      <c r="B727" s="20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</row>
    <row r="728" spans="1:35" x14ac:dyDescent="0.2">
      <c r="A728" s="20"/>
      <c r="B728" s="2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</row>
    <row r="729" spans="1:35" x14ac:dyDescent="0.2">
      <c r="A729" s="20"/>
      <c r="B729" s="20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</row>
    <row r="730" spans="1:35" x14ac:dyDescent="0.2">
      <c r="A730" s="20"/>
      <c r="B730" s="2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  <c r="AD730" s="20"/>
      <c r="AE730" s="20"/>
      <c r="AF730" s="20"/>
      <c r="AG730" s="20"/>
      <c r="AH730" s="20"/>
      <c r="AI730" s="20"/>
    </row>
    <row r="731" spans="1:35" x14ac:dyDescent="0.2">
      <c r="A731" s="20"/>
      <c r="B731" s="20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0"/>
      <c r="AF731" s="20"/>
      <c r="AG731" s="20"/>
      <c r="AH731" s="20"/>
      <c r="AI731" s="20"/>
    </row>
    <row r="732" spans="1:35" x14ac:dyDescent="0.2">
      <c r="A732" s="20"/>
      <c r="B732" s="2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  <c r="AD732" s="20"/>
      <c r="AE732" s="20"/>
      <c r="AF732" s="20"/>
      <c r="AG732" s="20"/>
      <c r="AH732" s="20"/>
      <c r="AI732" s="20"/>
    </row>
    <row r="733" spans="1:35" x14ac:dyDescent="0.2">
      <c r="A733" s="20"/>
      <c r="B733" s="2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/>
      <c r="AD733" s="20"/>
      <c r="AE733" s="20"/>
      <c r="AF733" s="20"/>
      <c r="AG733" s="20"/>
      <c r="AH733" s="20"/>
      <c r="AI733" s="20"/>
    </row>
    <row r="734" spans="1:35" x14ac:dyDescent="0.2">
      <c r="A734" s="20"/>
      <c r="B734" s="20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  <c r="AD734" s="20"/>
      <c r="AE734" s="20"/>
      <c r="AF734" s="20"/>
      <c r="AG734" s="20"/>
      <c r="AH734" s="20"/>
      <c r="AI734" s="20"/>
    </row>
    <row r="735" spans="1:35" x14ac:dyDescent="0.2">
      <c r="A735" s="20"/>
      <c r="B735" s="20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  <c r="AD735" s="20"/>
      <c r="AE735" s="20"/>
      <c r="AF735" s="20"/>
      <c r="AG735" s="20"/>
      <c r="AH735" s="20"/>
      <c r="AI735" s="20"/>
    </row>
    <row r="736" spans="1:35" x14ac:dyDescent="0.2">
      <c r="A736" s="20"/>
      <c r="B736" s="20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  <c r="AD736" s="20"/>
      <c r="AE736" s="20"/>
      <c r="AF736" s="20"/>
      <c r="AG736" s="20"/>
      <c r="AH736" s="20"/>
      <c r="AI736" s="20"/>
    </row>
    <row r="737" spans="1:35" x14ac:dyDescent="0.2">
      <c r="A737" s="20"/>
      <c r="B737" s="20"/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  <c r="AD737" s="20"/>
      <c r="AE737" s="20"/>
      <c r="AF737" s="20"/>
      <c r="AG737" s="20"/>
      <c r="AH737" s="20"/>
      <c r="AI737" s="20"/>
    </row>
    <row r="738" spans="1:35" x14ac:dyDescent="0.2">
      <c r="A738" s="20"/>
      <c r="B738" s="20"/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  <c r="AD738" s="20"/>
      <c r="AE738" s="20"/>
      <c r="AF738" s="20"/>
      <c r="AG738" s="20"/>
      <c r="AH738" s="20"/>
      <c r="AI738" s="20"/>
    </row>
    <row r="739" spans="1:35" x14ac:dyDescent="0.2">
      <c r="A739" s="20"/>
      <c r="B739" s="20"/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  <c r="AD739" s="20"/>
      <c r="AE739" s="20"/>
      <c r="AF739" s="20"/>
      <c r="AG739" s="20"/>
      <c r="AH739" s="20"/>
      <c r="AI739" s="20"/>
    </row>
    <row r="740" spans="1:35" x14ac:dyDescent="0.2">
      <c r="A740" s="20"/>
      <c r="B740" s="20"/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0"/>
      <c r="AF740" s="20"/>
      <c r="AG740" s="20"/>
      <c r="AH740" s="20"/>
      <c r="AI740" s="20"/>
    </row>
    <row r="741" spans="1:35" x14ac:dyDescent="0.2">
      <c r="A741" s="20"/>
      <c r="B741" s="20"/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0"/>
      <c r="AF741" s="20"/>
      <c r="AG741" s="20"/>
      <c r="AH741" s="20"/>
      <c r="AI741" s="20"/>
    </row>
    <row r="742" spans="1:35" x14ac:dyDescent="0.2">
      <c r="A742" s="20"/>
      <c r="B742" s="20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  <c r="AD742" s="20"/>
      <c r="AE742" s="20"/>
      <c r="AF742" s="20"/>
      <c r="AG742" s="20"/>
      <c r="AH742" s="20"/>
      <c r="AI742" s="20"/>
    </row>
    <row r="743" spans="1:35" x14ac:dyDescent="0.2">
      <c r="A743" s="20"/>
      <c r="B743" s="20"/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  <c r="AD743" s="20"/>
      <c r="AE743" s="20"/>
      <c r="AF743" s="20"/>
      <c r="AG743" s="20"/>
      <c r="AH743" s="20"/>
      <c r="AI743" s="20"/>
    </row>
    <row r="744" spans="1:35" x14ac:dyDescent="0.2">
      <c r="A744" s="20"/>
      <c r="B744" s="20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  <c r="AD744" s="20"/>
      <c r="AE744" s="20"/>
      <c r="AF744" s="20"/>
      <c r="AG744" s="20"/>
      <c r="AH744" s="20"/>
      <c r="AI744" s="20"/>
    </row>
    <row r="745" spans="1:35" x14ac:dyDescent="0.2">
      <c r="A745" s="20"/>
      <c r="B745" s="20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  <c r="AC745" s="20"/>
      <c r="AD745" s="20"/>
      <c r="AE745" s="20"/>
      <c r="AF745" s="20"/>
      <c r="AG745" s="20"/>
      <c r="AH745" s="20"/>
      <c r="AI745" s="20"/>
    </row>
    <row r="746" spans="1:35" x14ac:dyDescent="0.2">
      <c r="A746" s="20"/>
      <c r="B746" s="20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  <c r="AD746" s="20"/>
      <c r="AE746" s="20"/>
      <c r="AF746" s="20"/>
      <c r="AG746" s="20"/>
      <c r="AH746" s="20"/>
      <c r="AI746" s="20"/>
    </row>
    <row r="747" spans="1:35" x14ac:dyDescent="0.2">
      <c r="A747" s="20"/>
      <c r="B747" s="20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/>
      <c r="AD747" s="20"/>
      <c r="AE747" s="20"/>
      <c r="AF747" s="20"/>
      <c r="AG747" s="20"/>
      <c r="AH747" s="20"/>
      <c r="AI747" s="20"/>
    </row>
    <row r="748" spans="1:35" x14ac:dyDescent="0.2">
      <c r="A748" s="20"/>
      <c r="B748" s="20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  <c r="AD748" s="20"/>
      <c r="AE748" s="20"/>
      <c r="AF748" s="20"/>
      <c r="AG748" s="20"/>
      <c r="AH748" s="20"/>
      <c r="AI748" s="20"/>
    </row>
    <row r="749" spans="1:35" x14ac:dyDescent="0.2">
      <c r="A749" s="20"/>
      <c r="B749" s="20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  <c r="AD749" s="20"/>
      <c r="AE749" s="20"/>
      <c r="AF749" s="20"/>
      <c r="AG749" s="20"/>
      <c r="AH749" s="20"/>
      <c r="AI749" s="20"/>
    </row>
    <row r="750" spans="1:35" x14ac:dyDescent="0.2">
      <c r="A750" s="20"/>
      <c r="B750" s="2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  <c r="AD750" s="20"/>
      <c r="AE750" s="20"/>
      <c r="AF750" s="20"/>
      <c r="AG750" s="20"/>
      <c r="AH750" s="20"/>
      <c r="AI750" s="20"/>
    </row>
    <row r="751" spans="1:35" x14ac:dyDescent="0.2">
      <c r="A751" s="20"/>
      <c r="B751" s="20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  <c r="AC751" s="20"/>
      <c r="AD751" s="20"/>
      <c r="AE751" s="20"/>
      <c r="AF751" s="20"/>
      <c r="AG751" s="20"/>
      <c r="AH751" s="20"/>
      <c r="AI751" s="20"/>
    </row>
    <row r="752" spans="1:35" x14ac:dyDescent="0.2">
      <c r="A752" s="20"/>
      <c r="B752" s="20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  <c r="AD752" s="20"/>
      <c r="AE752" s="20"/>
      <c r="AF752" s="20"/>
      <c r="AG752" s="20"/>
      <c r="AH752" s="20"/>
      <c r="AI752" s="20"/>
    </row>
    <row r="753" spans="1:35" x14ac:dyDescent="0.2">
      <c r="A753" s="20"/>
      <c r="B753" s="20"/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  <c r="AC753" s="20"/>
      <c r="AD753" s="20"/>
      <c r="AE753" s="20"/>
      <c r="AF753" s="20"/>
      <c r="AG753" s="20"/>
      <c r="AH753" s="20"/>
      <c r="AI753" s="20"/>
    </row>
    <row r="754" spans="1:35" x14ac:dyDescent="0.2">
      <c r="A754" s="20"/>
      <c r="B754" s="20"/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  <c r="AD754" s="20"/>
      <c r="AE754" s="20"/>
      <c r="AF754" s="20"/>
      <c r="AG754" s="20"/>
      <c r="AH754" s="20"/>
      <c r="AI754" s="20"/>
    </row>
    <row r="755" spans="1:35" x14ac:dyDescent="0.2">
      <c r="A755" s="20"/>
      <c r="B755" s="20"/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  <c r="AD755" s="20"/>
      <c r="AE755" s="20"/>
      <c r="AF755" s="20"/>
      <c r="AG755" s="20"/>
      <c r="AH755" s="20"/>
      <c r="AI755" s="20"/>
    </row>
    <row r="756" spans="1:35" x14ac:dyDescent="0.2">
      <c r="A756" s="20"/>
      <c r="B756" s="20"/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  <c r="AD756" s="20"/>
      <c r="AE756" s="20"/>
      <c r="AF756" s="20"/>
      <c r="AG756" s="20"/>
      <c r="AH756" s="20"/>
      <c r="AI756" s="20"/>
    </row>
    <row r="757" spans="1:35" x14ac:dyDescent="0.2">
      <c r="A757" s="20"/>
      <c r="B757" s="20"/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  <c r="AD757" s="20"/>
      <c r="AE757" s="20"/>
      <c r="AF757" s="20"/>
      <c r="AG757" s="20"/>
      <c r="AH757" s="20"/>
      <c r="AI757" s="20"/>
    </row>
    <row r="758" spans="1:35" x14ac:dyDescent="0.2">
      <c r="A758" s="20"/>
      <c r="B758" s="20"/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  <c r="AD758" s="20"/>
      <c r="AE758" s="20"/>
      <c r="AF758" s="20"/>
      <c r="AG758" s="20"/>
      <c r="AH758" s="20"/>
      <c r="AI758" s="20"/>
    </row>
    <row r="759" spans="1:35" x14ac:dyDescent="0.2">
      <c r="A759" s="20"/>
      <c r="B759" s="20"/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/>
      <c r="AD759" s="20"/>
      <c r="AE759" s="20"/>
      <c r="AF759" s="20"/>
      <c r="AG759" s="20"/>
      <c r="AH759" s="20"/>
      <c r="AI759" s="20"/>
    </row>
    <row r="760" spans="1:35" x14ac:dyDescent="0.2">
      <c r="A760" s="20"/>
      <c r="B760" s="20"/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  <c r="AE760" s="20"/>
      <c r="AF760" s="20"/>
      <c r="AG760" s="20"/>
      <c r="AH760" s="20"/>
      <c r="AI760" s="20"/>
    </row>
    <row r="761" spans="1:35" x14ac:dyDescent="0.2">
      <c r="A761" s="20"/>
      <c r="B761" s="20"/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  <c r="AD761" s="20"/>
      <c r="AE761" s="20"/>
      <c r="AF761" s="20"/>
      <c r="AG761" s="20"/>
      <c r="AH761" s="20"/>
      <c r="AI761" s="20"/>
    </row>
    <row r="762" spans="1:35" x14ac:dyDescent="0.2">
      <c r="A762" s="20"/>
      <c r="B762" s="20"/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  <c r="AD762" s="20"/>
      <c r="AE762" s="20"/>
      <c r="AF762" s="20"/>
      <c r="AG762" s="20"/>
      <c r="AH762" s="20"/>
      <c r="AI762" s="20"/>
    </row>
    <row r="763" spans="1:35" x14ac:dyDescent="0.2">
      <c r="A763" s="20"/>
      <c r="B763" s="20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  <c r="AD763" s="20"/>
      <c r="AE763" s="20"/>
      <c r="AF763" s="20"/>
      <c r="AG763" s="20"/>
      <c r="AH763" s="20"/>
      <c r="AI763" s="20"/>
    </row>
    <row r="764" spans="1:35" x14ac:dyDescent="0.2">
      <c r="A764" s="20"/>
      <c r="B764" s="2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AD764" s="20"/>
      <c r="AE764" s="20"/>
      <c r="AF764" s="20"/>
      <c r="AG764" s="20"/>
      <c r="AH764" s="20"/>
      <c r="AI764" s="20"/>
    </row>
    <row r="765" spans="1:35" x14ac:dyDescent="0.2">
      <c r="A765" s="20"/>
      <c r="B765" s="20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  <c r="AD765" s="20"/>
      <c r="AE765" s="20"/>
      <c r="AF765" s="20"/>
      <c r="AG765" s="20"/>
      <c r="AH765" s="20"/>
      <c r="AI765" s="20"/>
    </row>
    <row r="766" spans="1:35" x14ac:dyDescent="0.2">
      <c r="A766" s="20"/>
      <c r="B766" s="20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AC766" s="20"/>
      <c r="AD766" s="20"/>
      <c r="AE766" s="20"/>
      <c r="AF766" s="20"/>
      <c r="AG766" s="20"/>
      <c r="AH766" s="20"/>
      <c r="AI766" s="20"/>
    </row>
    <row r="767" spans="1:35" x14ac:dyDescent="0.2">
      <c r="A767" s="20"/>
      <c r="B767" s="20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AC767" s="20"/>
      <c r="AD767" s="20"/>
      <c r="AE767" s="20"/>
      <c r="AF767" s="20"/>
      <c r="AG767" s="20"/>
      <c r="AH767" s="20"/>
      <c r="AI767" s="20"/>
    </row>
    <row r="768" spans="1:35" x14ac:dyDescent="0.2">
      <c r="A768" s="20"/>
      <c r="B768" s="20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AD768" s="20"/>
      <c r="AE768" s="20"/>
      <c r="AF768" s="20"/>
      <c r="AG768" s="20"/>
      <c r="AH768" s="20"/>
      <c r="AI768" s="20"/>
    </row>
    <row r="769" spans="1:35" x14ac:dyDescent="0.2">
      <c r="A769" s="20"/>
      <c r="B769" s="20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AD769" s="20"/>
      <c r="AE769" s="20"/>
      <c r="AF769" s="20"/>
      <c r="AG769" s="20"/>
      <c r="AH769" s="20"/>
      <c r="AI769" s="20"/>
    </row>
    <row r="770" spans="1:35" x14ac:dyDescent="0.2">
      <c r="A770" s="20"/>
      <c r="B770" s="20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AD770" s="20"/>
      <c r="AE770" s="20"/>
      <c r="AF770" s="20"/>
      <c r="AG770" s="20"/>
      <c r="AH770" s="20"/>
      <c r="AI770" s="20"/>
    </row>
    <row r="771" spans="1:35" x14ac:dyDescent="0.2">
      <c r="A771" s="20"/>
      <c r="B771" s="20"/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  <c r="AC771" s="20"/>
      <c r="AD771" s="20"/>
      <c r="AE771" s="20"/>
      <c r="AF771" s="20"/>
      <c r="AG771" s="20"/>
      <c r="AH771" s="20"/>
      <c r="AI771" s="20"/>
    </row>
    <row r="772" spans="1:35" x14ac:dyDescent="0.2">
      <c r="A772" s="20"/>
      <c r="B772" s="20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  <c r="AD772" s="20"/>
      <c r="AE772" s="20"/>
      <c r="AF772" s="20"/>
      <c r="AG772" s="20"/>
      <c r="AH772" s="20"/>
      <c r="AI772" s="20"/>
    </row>
    <row r="773" spans="1:35" x14ac:dyDescent="0.2">
      <c r="A773" s="20"/>
      <c r="B773" s="20"/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  <c r="AC773" s="20"/>
      <c r="AD773" s="20"/>
      <c r="AE773" s="20"/>
      <c r="AF773" s="20"/>
      <c r="AG773" s="20"/>
      <c r="AH773" s="20"/>
      <c r="AI773" s="20"/>
    </row>
    <row r="774" spans="1:35" x14ac:dyDescent="0.2">
      <c r="A774" s="20"/>
      <c r="B774" s="20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</row>
    <row r="775" spans="1:35" x14ac:dyDescent="0.2">
      <c r="A775" s="20"/>
      <c r="B775" s="20"/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  <c r="AC775" s="20"/>
      <c r="AD775" s="20"/>
      <c r="AE775" s="20"/>
      <c r="AF775" s="20"/>
      <c r="AG775" s="20"/>
      <c r="AH775" s="20"/>
      <c r="AI775" s="20"/>
    </row>
    <row r="776" spans="1:35" x14ac:dyDescent="0.2">
      <c r="A776" s="20"/>
      <c r="B776" s="20"/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0"/>
      <c r="AE776" s="20"/>
      <c r="AF776" s="20"/>
      <c r="AG776" s="20"/>
      <c r="AH776" s="20"/>
      <c r="AI776" s="20"/>
    </row>
    <row r="777" spans="1:35" x14ac:dyDescent="0.2">
      <c r="A777" s="20"/>
      <c r="B777" s="20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  <c r="AC777" s="20"/>
      <c r="AD777" s="20"/>
      <c r="AE777" s="20"/>
      <c r="AF777" s="20"/>
      <c r="AG777" s="20"/>
      <c r="AH777" s="20"/>
      <c r="AI777" s="20"/>
    </row>
    <row r="778" spans="1:35" x14ac:dyDescent="0.2">
      <c r="A778" s="20"/>
      <c r="B778" s="20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  <c r="AC778" s="20"/>
      <c r="AD778" s="20"/>
      <c r="AE778" s="20"/>
      <c r="AF778" s="20"/>
      <c r="AG778" s="20"/>
      <c r="AH778" s="20"/>
      <c r="AI778" s="20"/>
    </row>
    <row r="779" spans="1:35" x14ac:dyDescent="0.2">
      <c r="A779" s="20"/>
      <c r="B779" s="20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  <c r="AC779" s="20"/>
      <c r="AD779" s="20"/>
      <c r="AE779" s="20"/>
      <c r="AF779" s="20"/>
      <c r="AG779" s="20"/>
      <c r="AH779" s="20"/>
      <c r="AI779" s="20"/>
    </row>
    <row r="780" spans="1:35" x14ac:dyDescent="0.2">
      <c r="A780" s="20"/>
      <c r="B780" s="20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</row>
    <row r="781" spans="1:35" x14ac:dyDescent="0.2">
      <c r="A781" s="20"/>
      <c r="B781" s="20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  <c r="AC781" s="20"/>
      <c r="AD781" s="20"/>
      <c r="AE781" s="20"/>
      <c r="AF781" s="20"/>
      <c r="AG781" s="20"/>
      <c r="AH781" s="20"/>
      <c r="AI781" s="20"/>
    </row>
    <row r="782" spans="1:35" x14ac:dyDescent="0.2">
      <c r="A782" s="20"/>
      <c r="B782" s="2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  <c r="AD782" s="20"/>
      <c r="AE782" s="20"/>
      <c r="AF782" s="20"/>
      <c r="AG782" s="20"/>
      <c r="AH782" s="20"/>
      <c r="AI782" s="20"/>
    </row>
    <row r="783" spans="1:35" x14ac:dyDescent="0.2">
      <c r="A783" s="20"/>
      <c r="B783" s="20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AC783" s="20"/>
      <c r="AD783" s="20"/>
      <c r="AE783" s="20"/>
      <c r="AF783" s="20"/>
      <c r="AG783" s="20"/>
      <c r="AH783" s="20"/>
      <c r="AI783" s="20"/>
    </row>
    <row r="784" spans="1:35" x14ac:dyDescent="0.2">
      <c r="A784" s="20"/>
      <c r="B784" s="20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AD784" s="20"/>
      <c r="AE784" s="20"/>
      <c r="AF784" s="20"/>
      <c r="AG784" s="20"/>
      <c r="AH784" s="20"/>
      <c r="AI784" s="20"/>
    </row>
    <row r="785" spans="1:35" x14ac:dyDescent="0.2">
      <c r="A785" s="20"/>
      <c r="B785" s="2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AC785" s="20"/>
      <c r="AD785" s="20"/>
      <c r="AE785" s="20"/>
      <c r="AF785" s="20"/>
      <c r="AG785" s="20"/>
      <c r="AH785" s="20"/>
      <c r="AI785" s="20"/>
    </row>
    <row r="786" spans="1:35" x14ac:dyDescent="0.2">
      <c r="A786" s="20"/>
      <c r="B786" s="2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  <c r="AD786" s="20"/>
      <c r="AE786" s="20"/>
      <c r="AF786" s="20"/>
      <c r="AG786" s="20"/>
      <c r="AH786" s="20"/>
      <c r="AI786" s="20"/>
    </row>
    <row r="787" spans="1:35" x14ac:dyDescent="0.2">
      <c r="A787" s="20"/>
      <c r="B787" s="2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  <c r="AC787" s="20"/>
      <c r="AD787" s="20"/>
      <c r="AE787" s="20"/>
      <c r="AF787" s="20"/>
      <c r="AG787" s="20"/>
      <c r="AH787" s="20"/>
      <c r="AI787" s="20"/>
    </row>
    <row r="788" spans="1:35" x14ac:dyDescent="0.2">
      <c r="A788" s="20"/>
      <c r="B788" s="2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  <c r="AD788" s="20"/>
      <c r="AE788" s="20"/>
      <c r="AF788" s="20"/>
      <c r="AG788" s="20"/>
      <c r="AH788" s="20"/>
      <c r="AI788" s="20"/>
    </row>
    <row r="789" spans="1:35" x14ac:dyDescent="0.2">
      <c r="A789" s="20"/>
      <c r="B789" s="20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/>
      <c r="AD789" s="20"/>
      <c r="AE789" s="20"/>
      <c r="AF789" s="20"/>
      <c r="AG789" s="20"/>
      <c r="AH789" s="20"/>
      <c r="AI789" s="20"/>
    </row>
    <row r="790" spans="1:35" x14ac:dyDescent="0.2">
      <c r="A790" s="20"/>
      <c r="B790" s="20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  <c r="AD790" s="20"/>
      <c r="AE790" s="20"/>
      <c r="AF790" s="20"/>
      <c r="AG790" s="20"/>
      <c r="AH790" s="20"/>
      <c r="AI790" s="20"/>
    </row>
    <row r="791" spans="1:35" x14ac:dyDescent="0.2">
      <c r="A791" s="20"/>
      <c r="B791" s="20"/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  <c r="AD791" s="20"/>
      <c r="AE791" s="20"/>
      <c r="AF791" s="20"/>
      <c r="AG791" s="20"/>
      <c r="AH791" s="20"/>
      <c r="AI791" s="20"/>
    </row>
    <row r="792" spans="1:35" x14ac:dyDescent="0.2">
      <c r="A792" s="20"/>
      <c r="B792" s="20"/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  <c r="AD792" s="20"/>
      <c r="AE792" s="20"/>
      <c r="AF792" s="20"/>
      <c r="AG792" s="20"/>
      <c r="AH792" s="20"/>
      <c r="AI792" s="20"/>
    </row>
    <row r="793" spans="1:35" x14ac:dyDescent="0.2">
      <c r="A793" s="20"/>
      <c r="B793" s="20"/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/>
      <c r="AD793" s="20"/>
      <c r="AE793" s="20"/>
      <c r="AF793" s="20"/>
      <c r="AG793" s="20"/>
      <c r="AH793" s="20"/>
      <c r="AI793" s="20"/>
    </row>
    <row r="794" spans="1:35" x14ac:dyDescent="0.2">
      <c r="A794" s="20"/>
      <c r="B794" s="20"/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0"/>
      <c r="AF794" s="20"/>
      <c r="AG794" s="20"/>
      <c r="AH794" s="20"/>
      <c r="AI794" s="20"/>
    </row>
    <row r="795" spans="1:35" x14ac:dyDescent="0.2">
      <c r="A795" s="20"/>
      <c r="B795" s="20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  <c r="AC795" s="20"/>
      <c r="AD795" s="20"/>
      <c r="AE795" s="20"/>
      <c r="AF795" s="20"/>
      <c r="AG795" s="20"/>
      <c r="AH795" s="20"/>
      <c r="AI795" s="20"/>
    </row>
    <row r="796" spans="1:35" x14ac:dyDescent="0.2">
      <c r="A796" s="20"/>
      <c r="B796" s="20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  <c r="AD796" s="20"/>
      <c r="AE796" s="20"/>
      <c r="AF796" s="20"/>
      <c r="AG796" s="20"/>
      <c r="AH796" s="20"/>
      <c r="AI796" s="20"/>
    </row>
    <row r="797" spans="1:35" x14ac:dyDescent="0.2">
      <c r="A797" s="20"/>
      <c r="B797" s="20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  <c r="AC797" s="20"/>
      <c r="AD797" s="20"/>
      <c r="AE797" s="20"/>
      <c r="AF797" s="20"/>
      <c r="AG797" s="20"/>
      <c r="AH797" s="20"/>
      <c r="AI797" s="20"/>
    </row>
    <row r="798" spans="1:35" x14ac:dyDescent="0.2">
      <c r="A798" s="20"/>
      <c r="B798" s="20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  <c r="AD798" s="20"/>
      <c r="AE798" s="20"/>
      <c r="AF798" s="20"/>
      <c r="AG798" s="20"/>
      <c r="AH798" s="20"/>
      <c r="AI798" s="20"/>
    </row>
    <row r="799" spans="1:35" x14ac:dyDescent="0.2">
      <c r="A799" s="20"/>
      <c r="B799" s="20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AC799" s="20"/>
      <c r="AD799" s="20"/>
      <c r="AE799" s="20"/>
      <c r="AF799" s="20"/>
      <c r="AG799" s="20"/>
      <c r="AH799" s="20"/>
      <c r="AI799" s="20"/>
    </row>
    <row r="800" spans="1:35" x14ac:dyDescent="0.2">
      <c r="A800" s="20"/>
      <c r="B800" s="2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  <c r="AE800" s="20"/>
      <c r="AF800" s="20"/>
      <c r="AG800" s="20"/>
      <c r="AH800" s="20"/>
      <c r="AI800" s="20"/>
    </row>
    <row r="801" spans="1:35" x14ac:dyDescent="0.2">
      <c r="A801" s="20"/>
      <c r="B801" s="20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  <c r="AD801" s="20"/>
      <c r="AE801" s="20"/>
      <c r="AF801" s="20"/>
      <c r="AG801" s="20"/>
      <c r="AH801" s="20"/>
      <c r="AI801" s="20"/>
    </row>
    <row r="802" spans="1:35" x14ac:dyDescent="0.2">
      <c r="A802" s="20"/>
      <c r="B802" s="20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  <c r="AD802" s="20"/>
      <c r="AE802" s="20"/>
      <c r="AF802" s="20"/>
      <c r="AG802" s="20"/>
      <c r="AH802" s="20"/>
      <c r="AI802" s="20"/>
    </row>
    <row r="803" spans="1:35" x14ac:dyDescent="0.2">
      <c r="A803" s="20"/>
      <c r="B803" s="2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  <c r="AD803" s="20"/>
      <c r="AE803" s="20"/>
      <c r="AF803" s="20"/>
      <c r="AG803" s="20"/>
      <c r="AH803" s="20"/>
      <c r="AI803" s="20"/>
    </row>
    <row r="804" spans="1:35" x14ac:dyDescent="0.2">
      <c r="A804" s="20"/>
      <c r="B804" s="2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AD804" s="20"/>
      <c r="AE804" s="20"/>
      <c r="AF804" s="20"/>
      <c r="AG804" s="20"/>
      <c r="AH804" s="20"/>
      <c r="AI804" s="20"/>
    </row>
    <row r="805" spans="1:35" x14ac:dyDescent="0.2">
      <c r="A805" s="20"/>
      <c r="B805" s="2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</row>
    <row r="806" spans="1:35" x14ac:dyDescent="0.2">
      <c r="A806" s="20"/>
      <c r="B806" s="20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  <c r="AD806" s="20"/>
      <c r="AE806" s="20"/>
      <c r="AF806" s="20"/>
      <c r="AG806" s="20"/>
      <c r="AH806" s="20"/>
      <c r="AI806" s="20"/>
    </row>
    <row r="807" spans="1:35" x14ac:dyDescent="0.2">
      <c r="A807" s="20"/>
      <c r="B807" s="20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AE807" s="20"/>
      <c r="AF807" s="20"/>
      <c r="AG807" s="20"/>
      <c r="AH807" s="20"/>
      <c r="AI807" s="20"/>
    </row>
    <row r="808" spans="1:35" x14ac:dyDescent="0.2">
      <c r="A808" s="20"/>
      <c r="B808" s="20"/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  <c r="AD808" s="20"/>
      <c r="AE808" s="20"/>
      <c r="AF808" s="20"/>
      <c r="AG808" s="20"/>
      <c r="AH808" s="20"/>
      <c r="AI808" s="20"/>
    </row>
    <row r="809" spans="1:35" x14ac:dyDescent="0.2">
      <c r="A809" s="20"/>
      <c r="B809" s="20"/>
      <c r="C809" s="20"/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  <c r="AC809" s="20"/>
      <c r="AD809" s="20"/>
      <c r="AE809" s="20"/>
      <c r="AF809" s="20"/>
      <c r="AG809" s="20"/>
      <c r="AH809" s="20"/>
      <c r="AI809" s="20"/>
    </row>
    <row r="810" spans="1:35" x14ac:dyDescent="0.2">
      <c r="A810" s="20"/>
      <c r="B810" s="20"/>
      <c r="C810" s="20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  <c r="AD810" s="20"/>
      <c r="AE810" s="20"/>
      <c r="AF810" s="20"/>
      <c r="AG810" s="20"/>
      <c r="AH810" s="20"/>
      <c r="AI810" s="20"/>
    </row>
    <row r="811" spans="1:35" x14ac:dyDescent="0.2">
      <c r="A811" s="20"/>
      <c r="B811" s="20"/>
      <c r="C811" s="20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  <c r="AC811" s="20"/>
      <c r="AD811" s="20"/>
      <c r="AE811" s="20"/>
      <c r="AF811" s="20"/>
      <c r="AG811" s="20"/>
      <c r="AH811" s="20"/>
      <c r="AI811" s="20"/>
    </row>
    <row r="812" spans="1:35" x14ac:dyDescent="0.2">
      <c r="A812" s="20"/>
      <c r="B812" s="20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</row>
    <row r="813" spans="1:35" x14ac:dyDescent="0.2">
      <c r="A813" s="20"/>
      <c r="B813" s="20"/>
      <c r="C813" s="20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  <c r="AC813" s="20"/>
      <c r="AD813" s="20"/>
      <c r="AE813" s="20"/>
      <c r="AF813" s="20"/>
      <c r="AG813" s="20"/>
      <c r="AH813" s="20"/>
      <c r="AI813" s="20"/>
    </row>
    <row r="814" spans="1:35" x14ac:dyDescent="0.2">
      <c r="A814" s="20"/>
      <c r="B814" s="20"/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  <c r="AD814" s="20"/>
      <c r="AE814" s="20"/>
      <c r="AF814" s="20"/>
      <c r="AG814" s="20"/>
      <c r="AH814" s="20"/>
      <c r="AI814" s="20"/>
    </row>
    <row r="815" spans="1:35" x14ac:dyDescent="0.2">
      <c r="A815" s="20"/>
      <c r="B815" s="20"/>
      <c r="C815" s="20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  <c r="AC815" s="20"/>
      <c r="AD815" s="20"/>
      <c r="AE815" s="20"/>
      <c r="AF815" s="20"/>
      <c r="AG815" s="20"/>
      <c r="AH815" s="20"/>
      <c r="AI815" s="20"/>
    </row>
    <row r="816" spans="1:35" x14ac:dyDescent="0.2">
      <c r="A816" s="20"/>
      <c r="B816" s="20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  <c r="AC816" s="20"/>
      <c r="AD816" s="20"/>
      <c r="AE816" s="20"/>
      <c r="AF816" s="20"/>
      <c r="AG816" s="20"/>
      <c r="AH816" s="20"/>
      <c r="AI816" s="20"/>
    </row>
    <row r="817" spans="1:35" x14ac:dyDescent="0.2">
      <c r="A817" s="20"/>
      <c r="B817" s="20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  <c r="AE817" s="20"/>
      <c r="AF817" s="20"/>
      <c r="AG817" s="20"/>
      <c r="AH817" s="20"/>
      <c r="AI817" s="20"/>
    </row>
    <row r="818" spans="1:35" x14ac:dyDescent="0.2">
      <c r="A818" s="20"/>
      <c r="B818" s="20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  <c r="AD818" s="20"/>
      <c r="AE818" s="20"/>
      <c r="AF818" s="20"/>
      <c r="AG818" s="20"/>
      <c r="AH818" s="20"/>
      <c r="AI818" s="20"/>
    </row>
    <row r="819" spans="1:35" x14ac:dyDescent="0.2">
      <c r="A819" s="20"/>
      <c r="B819" s="20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AD819" s="20"/>
      <c r="AE819" s="20"/>
      <c r="AF819" s="20"/>
      <c r="AG819" s="20"/>
      <c r="AH819" s="20"/>
      <c r="AI819" s="20"/>
    </row>
    <row r="820" spans="1:35" x14ac:dyDescent="0.2">
      <c r="A820" s="20"/>
      <c r="B820" s="2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  <c r="AD820" s="20"/>
      <c r="AE820" s="20"/>
      <c r="AF820" s="20"/>
      <c r="AG820" s="20"/>
      <c r="AH820" s="20"/>
      <c r="AI820" s="20"/>
    </row>
    <row r="821" spans="1:35" x14ac:dyDescent="0.2">
      <c r="A821" s="20"/>
      <c r="B821" s="2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  <c r="AD821" s="20"/>
      <c r="AE821" s="20"/>
      <c r="AF821" s="20"/>
      <c r="AG821" s="20"/>
      <c r="AH821" s="20"/>
      <c r="AI821" s="20"/>
    </row>
    <row r="822" spans="1:35" x14ac:dyDescent="0.2">
      <c r="A822" s="20"/>
      <c r="B822" s="20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</row>
    <row r="823" spans="1:35" x14ac:dyDescent="0.2">
      <c r="A823" s="20"/>
      <c r="B823" s="2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  <c r="AC823" s="20"/>
      <c r="AD823" s="20"/>
      <c r="AE823" s="20"/>
      <c r="AF823" s="20"/>
      <c r="AG823" s="20"/>
      <c r="AH823" s="20"/>
      <c r="AI823" s="20"/>
    </row>
    <row r="824" spans="1:35" x14ac:dyDescent="0.2">
      <c r="A824" s="20"/>
      <c r="B824" s="20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  <c r="AC824" s="20"/>
      <c r="AD824" s="20"/>
      <c r="AE824" s="20"/>
      <c r="AF824" s="20"/>
      <c r="AG824" s="20"/>
      <c r="AH824" s="20"/>
      <c r="AI824" s="20"/>
    </row>
    <row r="825" spans="1:35" x14ac:dyDescent="0.2">
      <c r="A825" s="20"/>
      <c r="B825" s="20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  <c r="AC825" s="20"/>
      <c r="AD825" s="20"/>
      <c r="AE825" s="20"/>
      <c r="AF825" s="20"/>
      <c r="AG825" s="20"/>
      <c r="AH825" s="20"/>
      <c r="AI825" s="20"/>
    </row>
    <row r="826" spans="1:35" x14ac:dyDescent="0.2">
      <c r="A826" s="20"/>
      <c r="B826" s="20"/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  <c r="AC826" s="20"/>
      <c r="AD826" s="20"/>
      <c r="AE826" s="20"/>
      <c r="AF826" s="20"/>
      <c r="AG826" s="20"/>
      <c r="AH826" s="20"/>
      <c r="AI826" s="20"/>
    </row>
    <row r="827" spans="1:35" x14ac:dyDescent="0.2">
      <c r="A827" s="20"/>
      <c r="B827" s="20"/>
      <c r="C827" s="20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  <c r="AA827" s="20"/>
      <c r="AB827" s="20"/>
      <c r="AC827" s="20"/>
      <c r="AD827" s="20"/>
      <c r="AE827" s="20"/>
      <c r="AF827" s="20"/>
      <c r="AG827" s="20"/>
      <c r="AH827" s="20"/>
      <c r="AI827" s="20"/>
    </row>
    <row r="828" spans="1:35" x14ac:dyDescent="0.2">
      <c r="A828" s="20"/>
      <c r="B828" s="20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</row>
    <row r="829" spans="1:35" x14ac:dyDescent="0.2">
      <c r="A829" s="20"/>
      <c r="B829" s="20"/>
      <c r="C829" s="20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  <c r="AC829" s="20"/>
      <c r="AD829" s="20"/>
      <c r="AE829" s="20"/>
      <c r="AF829" s="20"/>
      <c r="AG829" s="20"/>
      <c r="AH829" s="20"/>
      <c r="AI829" s="20"/>
    </row>
    <row r="830" spans="1:35" x14ac:dyDescent="0.2">
      <c r="A830" s="20"/>
      <c r="B830" s="20"/>
      <c r="C830" s="20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  <c r="AC830" s="20"/>
      <c r="AD830" s="20"/>
      <c r="AE830" s="20"/>
      <c r="AF830" s="20"/>
      <c r="AG830" s="20"/>
      <c r="AH830" s="20"/>
      <c r="AI830" s="20"/>
    </row>
    <row r="831" spans="1:35" x14ac:dyDescent="0.2">
      <c r="A831" s="20"/>
      <c r="B831" s="20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  <c r="AC831" s="20"/>
      <c r="AD831" s="20"/>
      <c r="AE831" s="20"/>
      <c r="AF831" s="20"/>
      <c r="AG831" s="20"/>
      <c r="AH831" s="20"/>
      <c r="AI831" s="20"/>
    </row>
    <row r="832" spans="1:35" x14ac:dyDescent="0.2">
      <c r="A832" s="20"/>
      <c r="B832" s="20"/>
      <c r="C832" s="20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  <c r="AC832" s="20"/>
      <c r="AD832" s="20"/>
      <c r="AE832" s="20"/>
      <c r="AF832" s="20"/>
      <c r="AG832" s="20"/>
      <c r="AH832" s="20"/>
      <c r="AI832" s="20"/>
    </row>
    <row r="833" spans="1:35" x14ac:dyDescent="0.2">
      <c r="A833" s="20"/>
      <c r="B833" s="20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  <c r="AD833" s="20"/>
      <c r="AE833" s="20"/>
      <c r="AF833" s="20"/>
      <c r="AG833" s="20"/>
      <c r="AH833" s="20"/>
      <c r="AI833" s="20"/>
    </row>
    <row r="834" spans="1:35" x14ac:dyDescent="0.2">
      <c r="A834" s="20"/>
      <c r="B834" s="20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  <c r="AC834" s="20"/>
      <c r="AD834" s="20"/>
      <c r="AE834" s="20"/>
      <c r="AF834" s="20"/>
      <c r="AG834" s="20"/>
      <c r="AH834" s="20"/>
      <c r="AI834" s="20"/>
    </row>
    <row r="835" spans="1:35" x14ac:dyDescent="0.2">
      <c r="A835" s="20"/>
      <c r="B835" s="20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  <c r="AC835" s="20"/>
      <c r="AD835" s="20"/>
      <c r="AE835" s="20"/>
      <c r="AF835" s="20"/>
      <c r="AG835" s="20"/>
      <c r="AH835" s="20"/>
      <c r="AI835" s="20"/>
    </row>
    <row r="836" spans="1:35" x14ac:dyDescent="0.2">
      <c r="A836" s="20"/>
      <c r="B836" s="20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/>
      <c r="AD836" s="20"/>
      <c r="AE836" s="20"/>
      <c r="AF836" s="20"/>
      <c r="AG836" s="20"/>
      <c r="AH836" s="20"/>
      <c r="AI836" s="20"/>
    </row>
    <row r="837" spans="1:35" x14ac:dyDescent="0.2">
      <c r="A837" s="20"/>
      <c r="B837" s="20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  <c r="AC837" s="20"/>
      <c r="AD837" s="20"/>
      <c r="AE837" s="20"/>
      <c r="AF837" s="20"/>
      <c r="AG837" s="20"/>
      <c r="AH837" s="20"/>
      <c r="AI837" s="20"/>
    </row>
    <row r="838" spans="1:35" x14ac:dyDescent="0.2">
      <c r="A838" s="20"/>
      <c r="B838" s="20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  <c r="AC838" s="20"/>
      <c r="AD838" s="20"/>
      <c r="AE838" s="20"/>
      <c r="AF838" s="20"/>
      <c r="AG838" s="20"/>
      <c r="AH838" s="20"/>
      <c r="AI838" s="20"/>
    </row>
    <row r="839" spans="1:35" x14ac:dyDescent="0.2">
      <c r="A839" s="20"/>
      <c r="B839" s="20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  <c r="AD839" s="20"/>
      <c r="AE839" s="20"/>
      <c r="AF839" s="20"/>
      <c r="AG839" s="20"/>
      <c r="AH839" s="20"/>
      <c r="AI839" s="20"/>
    </row>
    <row r="840" spans="1:35" x14ac:dyDescent="0.2">
      <c r="A840" s="20"/>
      <c r="B840" s="20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  <c r="AD840" s="20"/>
      <c r="AE840" s="20"/>
      <c r="AF840" s="20"/>
      <c r="AG840" s="20"/>
      <c r="AH840" s="20"/>
      <c r="AI840" s="20"/>
    </row>
    <row r="841" spans="1:35" x14ac:dyDescent="0.2">
      <c r="A841" s="20"/>
      <c r="B841" s="2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/>
      <c r="AD841" s="20"/>
      <c r="AE841" s="20"/>
      <c r="AF841" s="20"/>
      <c r="AG841" s="20"/>
      <c r="AH841" s="20"/>
      <c r="AI841" s="20"/>
    </row>
    <row r="842" spans="1:35" x14ac:dyDescent="0.2">
      <c r="A842" s="20"/>
      <c r="B842" s="20"/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  <c r="AC842" s="20"/>
      <c r="AD842" s="20"/>
      <c r="AE842" s="20"/>
      <c r="AF842" s="20"/>
      <c r="AG842" s="20"/>
      <c r="AH842" s="20"/>
      <c r="AI842" s="20"/>
    </row>
    <row r="843" spans="1:35" x14ac:dyDescent="0.2">
      <c r="A843" s="20"/>
      <c r="B843" s="20"/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  <c r="AC843" s="20"/>
      <c r="AD843" s="20"/>
      <c r="AE843" s="20"/>
      <c r="AF843" s="20"/>
      <c r="AG843" s="20"/>
      <c r="AH843" s="20"/>
      <c r="AI843" s="20"/>
    </row>
    <row r="844" spans="1:35" x14ac:dyDescent="0.2">
      <c r="A844" s="20"/>
      <c r="B844" s="20"/>
      <c r="C844" s="20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  <c r="AC844" s="20"/>
      <c r="AD844" s="20"/>
      <c r="AE844" s="20"/>
      <c r="AF844" s="20"/>
      <c r="AG844" s="20"/>
      <c r="AH844" s="20"/>
      <c r="AI844" s="20"/>
    </row>
    <row r="845" spans="1:35" x14ac:dyDescent="0.2">
      <c r="A845" s="20"/>
      <c r="B845" s="20"/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  <c r="AC845" s="20"/>
      <c r="AD845" s="20"/>
      <c r="AE845" s="20"/>
      <c r="AF845" s="20"/>
      <c r="AG845" s="20"/>
      <c r="AH845" s="20"/>
      <c r="AI845" s="20"/>
    </row>
    <row r="846" spans="1:35" x14ac:dyDescent="0.2">
      <c r="A846" s="20"/>
      <c r="B846" s="20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  <c r="AC846" s="20"/>
      <c r="AD846" s="20"/>
      <c r="AE846" s="20"/>
      <c r="AF846" s="20"/>
      <c r="AG846" s="20"/>
      <c r="AH846" s="20"/>
      <c r="AI846" s="20"/>
    </row>
    <row r="847" spans="1:35" x14ac:dyDescent="0.2">
      <c r="A847" s="20"/>
      <c r="B847" s="20"/>
      <c r="C847" s="20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  <c r="AC847" s="20"/>
      <c r="AD847" s="20"/>
      <c r="AE847" s="20"/>
      <c r="AF847" s="20"/>
      <c r="AG847" s="20"/>
      <c r="AH847" s="20"/>
      <c r="AI847" s="20"/>
    </row>
    <row r="848" spans="1:35" x14ac:dyDescent="0.2">
      <c r="A848" s="20"/>
      <c r="B848" s="20"/>
      <c r="C848" s="20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  <c r="AC848" s="20"/>
      <c r="AD848" s="20"/>
      <c r="AE848" s="20"/>
      <c r="AF848" s="20"/>
      <c r="AG848" s="20"/>
      <c r="AH848" s="20"/>
      <c r="AI848" s="20"/>
    </row>
    <row r="849" spans="1:35" x14ac:dyDescent="0.2">
      <c r="A849" s="20"/>
      <c r="B849" s="20"/>
      <c r="C849" s="20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  <c r="AC849" s="20"/>
      <c r="AD849" s="20"/>
      <c r="AE849" s="20"/>
      <c r="AF849" s="20"/>
      <c r="AG849" s="20"/>
      <c r="AH849" s="20"/>
      <c r="AI849" s="20"/>
    </row>
    <row r="850" spans="1:35" x14ac:dyDescent="0.2">
      <c r="A850" s="20"/>
      <c r="B850" s="20"/>
      <c r="C850" s="20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  <c r="AC850" s="20"/>
      <c r="AD850" s="20"/>
      <c r="AE850" s="20"/>
      <c r="AF850" s="20"/>
      <c r="AG850" s="20"/>
      <c r="AH850" s="20"/>
      <c r="AI850" s="20"/>
    </row>
    <row r="851" spans="1:35" x14ac:dyDescent="0.2">
      <c r="A851" s="20"/>
      <c r="B851" s="20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  <c r="AC851" s="20"/>
      <c r="AD851" s="20"/>
      <c r="AE851" s="20"/>
      <c r="AF851" s="20"/>
      <c r="AG851" s="20"/>
      <c r="AH851" s="20"/>
      <c r="AI851" s="20"/>
    </row>
    <row r="852" spans="1:35" x14ac:dyDescent="0.2">
      <c r="A852" s="20"/>
      <c r="B852" s="20"/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  <c r="AD852" s="20"/>
      <c r="AE852" s="20"/>
      <c r="AF852" s="20"/>
      <c r="AG852" s="20"/>
      <c r="AH852" s="20"/>
      <c r="AI852" s="20"/>
    </row>
    <row r="853" spans="1:35" x14ac:dyDescent="0.2">
      <c r="A853" s="20"/>
      <c r="B853" s="20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  <c r="AC853" s="20"/>
      <c r="AD853" s="20"/>
      <c r="AE853" s="20"/>
      <c r="AF853" s="20"/>
      <c r="AG853" s="20"/>
      <c r="AH853" s="20"/>
      <c r="AI853" s="20"/>
    </row>
    <row r="854" spans="1:35" x14ac:dyDescent="0.2">
      <c r="A854" s="20"/>
      <c r="B854" s="20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  <c r="AD854" s="20"/>
      <c r="AE854" s="20"/>
      <c r="AF854" s="20"/>
      <c r="AG854" s="20"/>
      <c r="AH854" s="20"/>
      <c r="AI854" s="20"/>
    </row>
    <row r="855" spans="1:35" x14ac:dyDescent="0.2">
      <c r="A855" s="20"/>
      <c r="B855" s="20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  <c r="AC855" s="20"/>
      <c r="AD855" s="20"/>
      <c r="AE855" s="20"/>
      <c r="AF855" s="20"/>
      <c r="AG855" s="20"/>
      <c r="AH855" s="20"/>
      <c r="AI855" s="20"/>
    </row>
    <row r="856" spans="1:35" x14ac:dyDescent="0.2">
      <c r="A856" s="20"/>
      <c r="B856" s="20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  <c r="AC856" s="20"/>
      <c r="AD856" s="20"/>
      <c r="AE856" s="20"/>
      <c r="AF856" s="20"/>
      <c r="AG856" s="20"/>
      <c r="AH856" s="20"/>
      <c r="AI856" s="20"/>
    </row>
    <row r="857" spans="1:35" x14ac:dyDescent="0.2">
      <c r="A857" s="20"/>
      <c r="B857" s="20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  <c r="AC857" s="20"/>
      <c r="AD857" s="20"/>
      <c r="AE857" s="20"/>
      <c r="AF857" s="20"/>
      <c r="AG857" s="20"/>
      <c r="AH857" s="20"/>
      <c r="AI857" s="20"/>
    </row>
    <row r="858" spans="1:35" x14ac:dyDescent="0.2">
      <c r="A858" s="20"/>
      <c r="B858" s="20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/>
      <c r="AD858" s="20"/>
      <c r="AE858" s="20"/>
      <c r="AF858" s="20"/>
      <c r="AG858" s="20"/>
      <c r="AH858" s="20"/>
      <c r="AI858" s="20"/>
    </row>
    <row r="859" spans="1:35" x14ac:dyDescent="0.2">
      <c r="A859" s="20"/>
      <c r="B859" s="20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  <c r="AD859" s="20"/>
      <c r="AE859" s="20"/>
      <c r="AF859" s="20"/>
      <c r="AG859" s="20"/>
      <c r="AH859" s="20"/>
      <c r="AI859" s="20"/>
    </row>
    <row r="860" spans="1:35" x14ac:dyDescent="0.2">
      <c r="A860" s="20"/>
      <c r="B860" s="20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  <c r="AC860" s="20"/>
      <c r="AD860" s="20"/>
      <c r="AE860" s="20"/>
      <c r="AF860" s="20"/>
      <c r="AG860" s="20"/>
      <c r="AH860" s="20"/>
      <c r="AI860" s="20"/>
    </row>
    <row r="861" spans="1:35" x14ac:dyDescent="0.2">
      <c r="A861" s="20"/>
      <c r="B861" s="2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AE861" s="20"/>
      <c r="AF861" s="20"/>
      <c r="AG861" s="20"/>
      <c r="AH861" s="20"/>
      <c r="AI861" s="20"/>
    </row>
    <row r="862" spans="1:35" x14ac:dyDescent="0.2">
      <c r="A862" s="20"/>
      <c r="B862" s="20"/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  <c r="AD862" s="20"/>
      <c r="AE862" s="20"/>
      <c r="AF862" s="20"/>
      <c r="AG862" s="20"/>
      <c r="AH862" s="20"/>
      <c r="AI862" s="20"/>
    </row>
    <row r="863" spans="1:35" x14ac:dyDescent="0.2">
      <c r="A863" s="20"/>
      <c r="B863" s="20"/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  <c r="AC863" s="20"/>
      <c r="AD863" s="20"/>
      <c r="AE863" s="20"/>
      <c r="AF863" s="20"/>
      <c r="AG863" s="20"/>
      <c r="AH863" s="20"/>
      <c r="AI863" s="20"/>
    </row>
    <row r="864" spans="1:35" x14ac:dyDescent="0.2">
      <c r="A864" s="20"/>
      <c r="B864" s="20"/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  <c r="AD864" s="20"/>
      <c r="AE864" s="20"/>
      <c r="AF864" s="20"/>
      <c r="AG864" s="20"/>
      <c r="AH864" s="20"/>
      <c r="AI864" s="20"/>
    </row>
    <row r="865" spans="1:35" x14ac:dyDescent="0.2">
      <c r="A865" s="20"/>
      <c r="B865" s="20"/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  <c r="AC865" s="20"/>
      <c r="AD865" s="20"/>
      <c r="AE865" s="20"/>
      <c r="AF865" s="20"/>
      <c r="AG865" s="20"/>
      <c r="AH865" s="20"/>
      <c r="AI865" s="20"/>
    </row>
    <row r="866" spans="1:35" x14ac:dyDescent="0.2">
      <c r="A866" s="20"/>
      <c r="B866" s="20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  <c r="AD866" s="20"/>
      <c r="AE866" s="20"/>
      <c r="AF866" s="20"/>
      <c r="AG866" s="20"/>
      <c r="AH866" s="20"/>
      <c r="AI866" s="20"/>
    </row>
    <row r="867" spans="1:35" x14ac:dyDescent="0.2">
      <c r="A867" s="20"/>
      <c r="B867" s="20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  <c r="AC867" s="20"/>
      <c r="AD867" s="20"/>
      <c r="AE867" s="20"/>
      <c r="AF867" s="20"/>
      <c r="AG867" s="20"/>
      <c r="AH867" s="20"/>
      <c r="AI867" s="20"/>
    </row>
    <row r="868" spans="1:35" x14ac:dyDescent="0.2">
      <c r="A868" s="20"/>
      <c r="B868" s="20"/>
      <c r="C868" s="20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/>
      <c r="AD868" s="20"/>
      <c r="AE868" s="20"/>
      <c r="AF868" s="20"/>
      <c r="AG868" s="20"/>
      <c r="AH868" s="20"/>
      <c r="AI868" s="20"/>
    </row>
    <row r="869" spans="1:35" x14ac:dyDescent="0.2">
      <c r="A869" s="20"/>
      <c r="B869" s="20"/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  <c r="AD869" s="20"/>
      <c r="AE869" s="20"/>
      <c r="AF869" s="20"/>
      <c r="AG869" s="20"/>
      <c r="AH869" s="20"/>
      <c r="AI869" s="20"/>
    </row>
    <row r="870" spans="1:35" x14ac:dyDescent="0.2">
      <c r="A870" s="20"/>
      <c r="B870" s="20"/>
      <c r="C870" s="20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  <c r="AC870" s="20"/>
      <c r="AD870" s="20"/>
      <c r="AE870" s="20"/>
      <c r="AF870" s="20"/>
      <c r="AG870" s="20"/>
      <c r="AH870" s="20"/>
      <c r="AI870" s="20"/>
    </row>
    <row r="871" spans="1:35" x14ac:dyDescent="0.2">
      <c r="A871" s="20"/>
      <c r="B871" s="20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  <c r="AC871" s="20"/>
      <c r="AD871" s="20"/>
      <c r="AE871" s="20"/>
      <c r="AF871" s="20"/>
      <c r="AG871" s="20"/>
      <c r="AH871" s="20"/>
      <c r="AI871" s="20"/>
    </row>
    <row r="872" spans="1:35" x14ac:dyDescent="0.2">
      <c r="A872" s="20"/>
      <c r="B872" s="20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  <c r="AC872" s="20"/>
      <c r="AD872" s="20"/>
      <c r="AE872" s="20"/>
      <c r="AF872" s="20"/>
      <c r="AG872" s="20"/>
      <c r="AH872" s="20"/>
      <c r="AI872" s="20"/>
    </row>
    <row r="873" spans="1:35" x14ac:dyDescent="0.2">
      <c r="A873" s="20"/>
      <c r="B873" s="20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  <c r="AC873" s="20"/>
      <c r="AD873" s="20"/>
      <c r="AE873" s="20"/>
      <c r="AF873" s="20"/>
      <c r="AG873" s="20"/>
      <c r="AH873" s="20"/>
      <c r="AI873" s="20"/>
    </row>
    <row r="874" spans="1:35" x14ac:dyDescent="0.2">
      <c r="A874" s="20"/>
      <c r="B874" s="2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  <c r="AC874" s="20"/>
      <c r="AD874" s="20"/>
      <c r="AE874" s="20"/>
      <c r="AF874" s="20"/>
      <c r="AG874" s="20"/>
      <c r="AH874" s="20"/>
      <c r="AI874" s="20"/>
    </row>
    <row r="875" spans="1:35" x14ac:dyDescent="0.2">
      <c r="A875" s="20"/>
      <c r="B875" s="20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  <c r="AC875" s="20"/>
      <c r="AD875" s="20"/>
      <c r="AE875" s="20"/>
      <c r="AF875" s="20"/>
      <c r="AG875" s="20"/>
      <c r="AH875" s="20"/>
      <c r="AI875" s="20"/>
    </row>
    <row r="876" spans="1:35" x14ac:dyDescent="0.2">
      <c r="A876" s="20"/>
      <c r="B876" s="20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AD876" s="20"/>
      <c r="AE876" s="20"/>
      <c r="AF876" s="20"/>
      <c r="AG876" s="20"/>
      <c r="AH876" s="20"/>
      <c r="AI876" s="20"/>
    </row>
    <row r="877" spans="1:35" x14ac:dyDescent="0.2">
      <c r="A877" s="20"/>
      <c r="B877" s="20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  <c r="AD877" s="20"/>
      <c r="AE877" s="20"/>
      <c r="AF877" s="20"/>
      <c r="AG877" s="20"/>
      <c r="AH877" s="20"/>
      <c r="AI877" s="20"/>
    </row>
    <row r="878" spans="1:35" x14ac:dyDescent="0.2">
      <c r="A878" s="20"/>
      <c r="B878" s="20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AE878" s="20"/>
      <c r="AF878" s="20"/>
      <c r="AG878" s="20"/>
      <c r="AH878" s="20"/>
      <c r="AI878" s="20"/>
    </row>
    <row r="879" spans="1:35" x14ac:dyDescent="0.2">
      <c r="A879" s="20"/>
      <c r="B879" s="20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  <c r="AC879" s="20"/>
      <c r="AD879" s="20"/>
      <c r="AE879" s="20"/>
      <c r="AF879" s="20"/>
      <c r="AG879" s="20"/>
      <c r="AH879" s="20"/>
      <c r="AI879" s="20"/>
    </row>
    <row r="880" spans="1:35" x14ac:dyDescent="0.2">
      <c r="A880" s="20"/>
      <c r="B880" s="20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  <c r="AD880" s="20"/>
      <c r="AE880" s="20"/>
      <c r="AF880" s="20"/>
      <c r="AG880" s="20"/>
      <c r="AH880" s="20"/>
      <c r="AI880" s="20"/>
    </row>
    <row r="881" spans="1:35" x14ac:dyDescent="0.2">
      <c r="A881" s="20"/>
      <c r="B881" s="20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  <c r="AD881" s="20"/>
      <c r="AE881" s="20"/>
      <c r="AF881" s="20"/>
      <c r="AG881" s="20"/>
      <c r="AH881" s="20"/>
      <c r="AI881" s="20"/>
    </row>
    <row r="882" spans="1:35" x14ac:dyDescent="0.2">
      <c r="A882" s="20"/>
      <c r="B882" s="20"/>
      <c r="C882" s="20"/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  <c r="AC882" s="20"/>
      <c r="AD882" s="20"/>
      <c r="AE882" s="20"/>
      <c r="AF882" s="20"/>
      <c r="AG882" s="20"/>
      <c r="AH882" s="20"/>
      <c r="AI882" s="20"/>
    </row>
    <row r="883" spans="1:35" x14ac:dyDescent="0.2">
      <c r="A883" s="20"/>
      <c r="B883" s="20"/>
      <c r="C883" s="20"/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  <c r="AC883" s="20"/>
      <c r="AD883" s="20"/>
      <c r="AE883" s="20"/>
      <c r="AF883" s="20"/>
      <c r="AG883" s="20"/>
      <c r="AH883" s="20"/>
      <c r="AI883" s="20"/>
    </row>
    <row r="884" spans="1:35" x14ac:dyDescent="0.2">
      <c r="A884" s="20"/>
      <c r="B884" s="20"/>
      <c r="C884" s="20"/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  <c r="AC884" s="20"/>
      <c r="AD884" s="20"/>
      <c r="AE884" s="20"/>
      <c r="AF884" s="20"/>
      <c r="AG884" s="20"/>
      <c r="AH884" s="20"/>
      <c r="AI884" s="20"/>
    </row>
    <row r="885" spans="1:35" x14ac:dyDescent="0.2">
      <c r="A885" s="20"/>
      <c r="B885" s="20"/>
      <c r="C885" s="20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  <c r="AA885" s="20"/>
      <c r="AB885" s="20"/>
      <c r="AC885" s="20"/>
      <c r="AD885" s="20"/>
      <c r="AE885" s="20"/>
      <c r="AF885" s="20"/>
      <c r="AG885" s="20"/>
      <c r="AH885" s="20"/>
      <c r="AI885" s="20"/>
    </row>
    <row r="886" spans="1:35" x14ac:dyDescent="0.2">
      <c r="A886" s="20"/>
      <c r="B886" s="20"/>
      <c r="C886" s="20"/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  <c r="AD886" s="20"/>
      <c r="AE886" s="20"/>
      <c r="AF886" s="20"/>
      <c r="AG886" s="20"/>
      <c r="AH886" s="20"/>
      <c r="AI886" s="20"/>
    </row>
    <row r="887" spans="1:35" x14ac:dyDescent="0.2">
      <c r="A887" s="20"/>
      <c r="B887" s="20"/>
      <c r="C887" s="20"/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0"/>
      <c r="AC887" s="20"/>
      <c r="AD887" s="20"/>
      <c r="AE887" s="20"/>
      <c r="AF887" s="20"/>
      <c r="AG887" s="20"/>
      <c r="AH887" s="20"/>
      <c r="AI887" s="20"/>
    </row>
    <row r="888" spans="1:35" x14ac:dyDescent="0.2">
      <c r="A888" s="20"/>
      <c r="B888" s="20"/>
      <c r="C888" s="20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  <c r="AA888" s="20"/>
      <c r="AB888" s="20"/>
      <c r="AC888" s="20"/>
      <c r="AD888" s="20"/>
      <c r="AE888" s="20"/>
      <c r="AF888" s="20"/>
      <c r="AG888" s="20"/>
      <c r="AH888" s="20"/>
      <c r="AI888" s="20"/>
    </row>
    <row r="889" spans="1:35" x14ac:dyDescent="0.2">
      <c r="A889" s="20"/>
      <c r="B889" s="20"/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  <c r="AA889" s="20"/>
      <c r="AB889" s="20"/>
      <c r="AC889" s="20"/>
      <c r="AD889" s="20"/>
      <c r="AE889" s="20"/>
      <c r="AF889" s="20"/>
      <c r="AG889" s="20"/>
      <c r="AH889" s="20"/>
      <c r="AI889" s="20"/>
    </row>
    <row r="890" spans="1:35" x14ac:dyDescent="0.2">
      <c r="A890" s="20"/>
      <c r="B890" s="20"/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  <c r="AA890" s="20"/>
      <c r="AB890" s="20"/>
      <c r="AC890" s="20"/>
      <c r="AD890" s="20"/>
      <c r="AE890" s="20"/>
      <c r="AF890" s="20"/>
      <c r="AG890" s="20"/>
      <c r="AH890" s="20"/>
      <c r="AI890" s="20"/>
    </row>
    <row r="891" spans="1:35" x14ac:dyDescent="0.2">
      <c r="A891" s="20"/>
      <c r="B891" s="20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  <c r="AA891" s="20"/>
      <c r="AB891" s="20"/>
      <c r="AC891" s="20"/>
      <c r="AD891" s="20"/>
      <c r="AE891" s="20"/>
      <c r="AF891" s="20"/>
      <c r="AG891" s="20"/>
      <c r="AH891" s="20"/>
      <c r="AI891" s="20"/>
    </row>
    <row r="892" spans="1:35" x14ac:dyDescent="0.2">
      <c r="A892" s="20"/>
      <c r="B892" s="20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  <c r="AA892" s="20"/>
      <c r="AB892" s="20"/>
      <c r="AC892" s="20"/>
      <c r="AD892" s="20"/>
      <c r="AE892" s="20"/>
      <c r="AF892" s="20"/>
      <c r="AG892" s="20"/>
      <c r="AH892" s="20"/>
      <c r="AI892" s="20"/>
    </row>
    <row r="893" spans="1:35" x14ac:dyDescent="0.2">
      <c r="A893" s="20"/>
      <c r="B893" s="20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  <c r="AA893" s="20"/>
      <c r="AB893" s="20"/>
      <c r="AC893" s="20"/>
      <c r="AD893" s="20"/>
      <c r="AE893" s="20"/>
      <c r="AF893" s="20"/>
      <c r="AG893" s="20"/>
      <c r="AH893" s="20"/>
      <c r="AI893" s="20"/>
    </row>
    <row r="894" spans="1:35" x14ac:dyDescent="0.2">
      <c r="A894" s="20"/>
      <c r="B894" s="20"/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  <c r="AA894" s="20"/>
      <c r="AB894" s="20"/>
      <c r="AC894" s="20"/>
      <c r="AD894" s="20"/>
      <c r="AE894" s="20"/>
      <c r="AF894" s="20"/>
      <c r="AG894" s="20"/>
      <c r="AH894" s="20"/>
      <c r="AI894" s="20"/>
    </row>
    <row r="895" spans="1:35" x14ac:dyDescent="0.2">
      <c r="A895" s="20"/>
      <c r="B895" s="20"/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  <c r="AA895" s="20"/>
      <c r="AB895" s="20"/>
      <c r="AC895" s="20"/>
      <c r="AD895" s="20"/>
      <c r="AE895" s="20"/>
      <c r="AF895" s="20"/>
      <c r="AG895" s="20"/>
      <c r="AH895" s="20"/>
      <c r="AI895" s="20"/>
    </row>
    <row r="896" spans="1:35" x14ac:dyDescent="0.2">
      <c r="A896" s="20"/>
      <c r="B896" s="20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  <c r="AA896" s="20"/>
      <c r="AB896" s="20"/>
      <c r="AC896" s="20"/>
      <c r="AD896" s="20"/>
      <c r="AE896" s="20"/>
      <c r="AF896" s="20"/>
      <c r="AG896" s="20"/>
      <c r="AH896" s="20"/>
      <c r="AI896" s="20"/>
    </row>
    <row r="897" spans="1:35" x14ac:dyDescent="0.2">
      <c r="A897" s="20"/>
      <c r="B897" s="20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  <c r="AA897" s="20"/>
      <c r="AB897" s="20"/>
      <c r="AC897" s="20"/>
      <c r="AD897" s="20"/>
      <c r="AE897" s="20"/>
      <c r="AF897" s="20"/>
      <c r="AG897" s="20"/>
      <c r="AH897" s="20"/>
      <c r="AI897" s="20"/>
    </row>
    <row r="898" spans="1:35" x14ac:dyDescent="0.2">
      <c r="A898" s="20"/>
      <c r="B898" s="20"/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AA898" s="20"/>
      <c r="AB898" s="20"/>
      <c r="AC898" s="20"/>
      <c r="AD898" s="20"/>
      <c r="AE898" s="20"/>
      <c r="AF898" s="20"/>
      <c r="AG898" s="20"/>
      <c r="AH898" s="20"/>
      <c r="AI898" s="20"/>
    </row>
    <row r="899" spans="1:35" x14ac:dyDescent="0.2">
      <c r="A899" s="20"/>
      <c r="B899" s="20"/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AA899" s="20"/>
      <c r="AB899" s="20"/>
      <c r="AC899" s="20"/>
      <c r="AD899" s="20"/>
      <c r="AE899" s="20"/>
      <c r="AF899" s="20"/>
      <c r="AG899" s="20"/>
      <c r="AH899" s="20"/>
      <c r="AI899" s="20"/>
    </row>
    <row r="900" spans="1:35" x14ac:dyDescent="0.2">
      <c r="A900" s="20"/>
      <c r="B900" s="20"/>
      <c r="C900" s="20"/>
      <c r="D900" s="20"/>
      <c r="E900" s="20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  <c r="AA900" s="20"/>
      <c r="AB900" s="20"/>
      <c r="AC900" s="20"/>
      <c r="AD900" s="20"/>
      <c r="AE900" s="20"/>
      <c r="AF900" s="20"/>
      <c r="AG900" s="20"/>
      <c r="AH900" s="20"/>
      <c r="AI900" s="20"/>
    </row>
    <row r="901" spans="1:35" x14ac:dyDescent="0.2">
      <c r="A901" s="20"/>
      <c r="B901" s="20"/>
      <c r="C901" s="20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  <c r="AA901" s="20"/>
      <c r="AB901" s="20"/>
      <c r="AC901" s="20"/>
      <c r="AD901" s="20"/>
      <c r="AE901" s="20"/>
      <c r="AF901" s="20"/>
      <c r="AG901" s="20"/>
      <c r="AH901" s="20"/>
      <c r="AI901" s="20"/>
    </row>
    <row r="902" spans="1:35" x14ac:dyDescent="0.2">
      <c r="A902" s="20"/>
      <c r="B902" s="20"/>
      <c r="C902" s="20"/>
      <c r="D902" s="20"/>
      <c r="E902" s="20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  <c r="AA902" s="20"/>
      <c r="AB902" s="20"/>
      <c r="AC902" s="20"/>
      <c r="AD902" s="20"/>
      <c r="AE902" s="20"/>
      <c r="AF902" s="20"/>
      <c r="AG902" s="20"/>
      <c r="AH902" s="20"/>
      <c r="AI902" s="20"/>
    </row>
    <row r="903" spans="1:35" x14ac:dyDescent="0.2">
      <c r="A903" s="20"/>
      <c r="B903" s="20"/>
      <c r="C903" s="20"/>
      <c r="D903" s="20"/>
      <c r="E903" s="20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  <c r="AA903" s="20"/>
      <c r="AB903" s="20"/>
      <c r="AC903" s="20"/>
      <c r="AD903" s="20"/>
      <c r="AE903" s="20"/>
      <c r="AF903" s="20"/>
      <c r="AG903" s="20"/>
      <c r="AH903" s="20"/>
      <c r="AI903" s="20"/>
    </row>
    <row r="904" spans="1:35" x14ac:dyDescent="0.2">
      <c r="A904" s="20"/>
      <c r="B904" s="20"/>
      <c r="C904" s="20"/>
      <c r="D904" s="20"/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  <c r="AA904" s="20"/>
      <c r="AB904" s="20"/>
      <c r="AC904" s="20"/>
      <c r="AD904" s="20"/>
      <c r="AE904" s="20"/>
      <c r="AF904" s="20"/>
      <c r="AG904" s="20"/>
      <c r="AH904" s="20"/>
      <c r="AI904" s="20"/>
    </row>
    <row r="905" spans="1:35" x14ac:dyDescent="0.2">
      <c r="A905" s="20"/>
      <c r="B905" s="20"/>
      <c r="C905" s="20"/>
      <c r="D905" s="20"/>
      <c r="E905" s="20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  <c r="AA905" s="20"/>
      <c r="AB905" s="20"/>
      <c r="AC905" s="20"/>
      <c r="AD905" s="20"/>
      <c r="AE905" s="20"/>
      <c r="AF905" s="20"/>
      <c r="AG905" s="20"/>
      <c r="AH905" s="20"/>
      <c r="AI905" s="20"/>
    </row>
    <row r="906" spans="1:35" x14ac:dyDescent="0.2">
      <c r="A906" s="20"/>
      <c r="B906" s="20"/>
      <c r="C906" s="20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  <c r="AA906" s="20"/>
      <c r="AB906" s="20"/>
      <c r="AC906" s="20"/>
      <c r="AD906" s="20"/>
      <c r="AE906" s="20"/>
      <c r="AF906" s="20"/>
      <c r="AG906" s="20"/>
      <c r="AH906" s="20"/>
      <c r="AI906" s="20"/>
    </row>
    <row r="907" spans="1:35" x14ac:dyDescent="0.2">
      <c r="A907" s="20"/>
      <c r="B907" s="20"/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  <c r="AA907" s="20"/>
      <c r="AB907" s="20"/>
      <c r="AC907" s="20"/>
      <c r="AD907" s="20"/>
      <c r="AE907" s="20"/>
      <c r="AF907" s="20"/>
      <c r="AG907" s="20"/>
      <c r="AH907" s="20"/>
      <c r="AI907" s="20"/>
    </row>
    <row r="908" spans="1:35" x14ac:dyDescent="0.2">
      <c r="A908" s="20"/>
      <c r="B908" s="20"/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  <c r="AA908" s="20"/>
      <c r="AB908" s="20"/>
      <c r="AC908" s="20"/>
      <c r="AD908" s="20"/>
      <c r="AE908" s="20"/>
      <c r="AF908" s="20"/>
      <c r="AG908" s="20"/>
      <c r="AH908" s="20"/>
      <c r="AI908" s="20"/>
    </row>
    <row r="909" spans="1:35" x14ac:dyDescent="0.2">
      <c r="A909" s="20"/>
      <c r="B909" s="20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  <c r="AA909" s="20"/>
      <c r="AB909" s="20"/>
      <c r="AC909" s="20"/>
      <c r="AD909" s="20"/>
      <c r="AE909" s="20"/>
      <c r="AF909" s="20"/>
      <c r="AG909" s="20"/>
      <c r="AH909" s="20"/>
      <c r="AI909" s="20"/>
    </row>
    <row r="910" spans="1:35" x14ac:dyDescent="0.2">
      <c r="A910" s="20"/>
      <c r="B910" s="20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  <c r="AA910" s="20"/>
      <c r="AB910" s="20"/>
      <c r="AC910" s="20"/>
      <c r="AD910" s="20"/>
      <c r="AE910" s="20"/>
      <c r="AF910" s="20"/>
      <c r="AG910" s="20"/>
      <c r="AH910" s="20"/>
      <c r="AI910" s="20"/>
    </row>
    <row r="911" spans="1:35" x14ac:dyDescent="0.2">
      <c r="A911" s="20"/>
      <c r="B911" s="20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  <c r="AA911" s="20"/>
      <c r="AB911" s="20"/>
      <c r="AC911" s="20"/>
      <c r="AD911" s="20"/>
      <c r="AE911" s="20"/>
      <c r="AF911" s="20"/>
      <c r="AG911" s="20"/>
      <c r="AH911" s="20"/>
      <c r="AI911" s="20"/>
    </row>
    <row r="912" spans="1:35" x14ac:dyDescent="0.2">
      <c r="A912" s="20"/>
      <c r="B912" s="20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  <c r="AA912" s="20"/>
      <c r="AB912" s="20"/>
      <c r="AC912" s="20"/>
      <c r="AD912" s="20"/>
      <c r="AE912" s="20"/>
      <c r="AF912" s="20"/>
      <c r="AG912" s="20"/>
      <c r="AH912" s="20"/>
      <c r="AI912" s="20"/>
    </row>
    <row r="913" spans="1:35" x14ac:dyDescent="0.2">
      <c r="A913" s="20"/>
      <c r="B913" s="20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  <c r="AA913" s="20"/>
      <c r="AB913" s="20"/>
      <c r="AC913" s="20"/>
      <c r="AD913" s="20"/>
      <c r="AE913" s="20"/>
      <c r="AF913" s="20"/>
      <c r="AG913" s="20"/>
      <c r="AH913" s="20"/>
      <c r="AI913" s="20"/>
    </row>
    <row r="914" spans="1:35" x14ac:dyDescent="0.2">
      <c r="A914" s="20"/>
      <c r="B914" s="20"/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  <c r="AA914" s="20"/>
      <c r="AB914" s="20"/>
      <c r="AC914" s="20"/>
      <c r="AD914" s="20"/>
      <c r="AE914" s="20"/>
      <c r="AF914" s="20"/>
      <c r="AG914" s="20"/>
      <c r="AH914" s="20"/>
      <c r="AI914" s="20"/>
    </row>
    <row r="915" spans="1:35" x14ac:dyDescent="0.2">
      <c r="A915" s="20"/>
      <c r="B915" s="20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  <c r="AA915" s="20"/>
      <c r="AB915" s="20"/>
      <c r="AC915" s="20"/>
      <c r="AD915" s="20"/>
      <c r="AE915" s="20"/>
      <c r="AF915" s="20"/>
      <c r="AG915" s="20"/>
      <c r="AH915" s="20"/>
      <c r="AI915" s="20"/>
    </row>
    <row r="916" spans="1:35" x14ac:dyDescent="0.2">
      <c r="A916" s="20"/>
      <c r="B916" s="20"/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  <c r="AA916" s="20"/>
      <c r="AB916" s="20"/>
      <c r="AC916" s="20"/>
      <c r="AD916" s="20"/>
      <c r="AE916" s="20"/>
      <c r="AF916" s="20"/>
      <c r="AG916" s="20"/>
      <c r="AH916" s="20"/>
      <c r="AI916" s="20"/>
    </row>
    <row r="917" spans="1:35" x14ac:dyDescent="0.2">
      <c r="A917" s="20"/>
      <c r="B917" s="20"/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  <c r="AA917" s="20"/>
      <c r="AB917" s="20"/>
      <c r="AC917" s="20"/>
      <c r="AD917" s="20"/>
      <c r="AE917" s="20"/>
      <c r="AF917" s="20"/>
      <c r="AG917" s="20"/>
      <c r="AH917" s="20"/>
      <c r="AI917" s="20"/>
    </row>
    <row r="918" spans="1:35" x14ac:dyDescent="0.2">
      <c r="A918" s="20"/>
      <c r="B918" s="20"/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  <c r="AA918" s="20"/>
      <c r="AB918" s="20"/>
      <c r="AC918" s="20"/>
      <c r="AD918" s="20"/>
      <c r="AE918" s="20"/>
      <c r="AF918" s="20"/>
      <c r="AG918" s="20"/>
      <c r="AH918" s="20"/>
      <c r="AI918" s="20"/>
    </row>
    <row r="919" spans="1:35" x14ac:dyDescent="0.2">
      <c r="A919" s="20"/>
      <c r="B919" s="20"/>
      <c r="C919" s="20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  <c r="AA919" s="20"/>
      <c r="AB919" s="20"/>
      <c r="AC919" s="20"/>
      <c r="AD919" s="20"/>
      <c r="AE919" s="20"/>
      <c r="AF919" s="20"/>
      <c r="AG919" s="20"/>
      <c r="AH919" s="20"/>
      <c r="AI919" s="20"/>
    </row>
    <row r="920" spans="1:35" x14ac:dyDescent="0.2">
      <c r="A920" s="20"/>
      <c r="B920" s="2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  <c r="AA920" s="20"/>
      <c r="AB920" s="20"/>
      <c r="AC920" s="20"/>
      <c r="AD920" s="20"/>
      <c r="AE920" s="20"/>
      <c r="AF920" s="20"/>
      <c r="AG920" s="20"/>
      <c r="AH920" s="20"/>
      <c r="AI920" s="20"/>
    </row>
    <row r="921" spans="1:35" x14ac:dyDescent="0.2">
      <c r="A921" s="20"/>
      <c r="B921" s="20"/>
      <c r="C921" s="20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  <c r="AA921" s="20"/>
      <c r="AB921" s="20"/>
      <c r="AC921" s="20"/>
      <c r="AD921" s="20"/>
      <c r="AE921" s="20"/>
      <c r="AF921" s="20"/>
      <c r="AG921" s="20"/>
      <c r="AH921" s="20"/>
      <c r="AI921" s="20"/>
    </row>
    <row r="922" spans="1:35" x14ac:dyDescent="0.2">
      <c r="A922" s="20"/>
      <c r="B922" s="20"/>
      <c r="C922" s="20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  <c r="AA922" s="20"/>
      <c r="AB922" s="20"/>
      <c r="AC922" s="20"/>
      <c r="AD922" s="20"/>
      <c r="AE922" s="20"/>
      <c r="AF922" s="20"/>
      <c r="AG922" s="20"/>
      <c r="AH922" s="20"/>
      <c r="AI922" s="20"/>
    </row>
    <row r="923" spans="1:35" x14ac:dyDescent="0.2">
      <c r="A923" s="20"/>
      <c r="B923" s="20"/>
      <c r="C923" s="20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  <c r="AA923" s="20"/>
      <c r="AB923" s="20"/>
      <c r="AC923" s="20"/>
      <c r="AD923" s="20"/>
      <c r="AE923" s="20"/>
      <c r="AF923" s="20"/>
      <c r="AG923" s="20"/>
      <c r="AH923" s="20"/>
      <c r="AI923" s="20"/>
    </row>
    <row r="924" spans="1:35" x14ac:dyDescent="0.2">
      <c r="A924" s="20"/>
      <c r="B924" s="20"/>
      <c r="C924" s="20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  <c r="AA924" s="20"/>
      <c r="AB924" s="20"/>
      <c r="AC924" s="20"/>
      <c r="AD924" s="20"/>
      <c r="AE924" s="20"/>
      <c r="AF924" s="20"/>
      <c r="AG924" s="20"/>
      <c r="AH924" s="20"/>
      <c r="AI924" s="20"/>
    </row>
    <row r="925" spans="1:35" x14ac:dyDescent="0.2">
      <c r="A925" s="20"/>
      <c r="B925" s="20"/>
      <c r="C925" s="20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  <c r="AA925" s="20"/>
      <c r="AB925" s="20"/>
      <c r="AC925" s="20"/>
      <c r="AD925" s="20"/>
      <c r="AE925" s="20"/>
      <c r="AF925" s="20"/>
      <c r="AG925" s="20"/>
      <c r="AH925" s="20"/>
      <c r="AI925" s="20"/>
    </row>
    <row r="926" spans="1:35" x14ac:dyDescent="0.2">
      <c r="A926" s="20"/>
      <c r="B926" s="20"/>
      <c r="C926" s="20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  <c r="AC926" s="20"/>
      <c r="AD926" s="20"/>
      <c r="AE926" s="20"/>
      <c r="AF926" s="20"/>
      <c r="AG926" s="20"/>
      <c r="AH926" s="20"/>
      <c r="AI926" s="20"/>
    </row>
    <row r="927" spans="1:35" x14ac:dyDescent="0.2">
      <c r="A927" s="20"/>
      <c r="B927" s="20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  <c r="AA927" s="20"/>
      <c r="AB927" s="20"/>
      <c r="AC927" s="20"/>
      <c r="AD927" s="20"/>
      <c r="AE927" s="20"/>
      <c r="AF927" s="20"/>
      <c r="AG927" s="20"/>
      <c r="AH927" s="20"/>
      <c r="AI927" s="20"/>
    </row>
    <row r="928" spans="1:35" x14ac:dyDescent="0.2">
      <c r="A928" s="20"/>
      <c r="B928" s="20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  <c r="AA928" s="20"/>
      <c r="AB928" s="20"/>
      <c r="AC928" s="20"/>
      <c r="AD928" s="20"/>
      <c r="AE928" s="20"/>
      <c r="AF928" s="20"/>
      <c r="AG928" s="20"/>
      <c r="AH928" s="20"/>
      <c r="AI928" s="20"/>
    </row>
    <row r="929" spans="1:35" x14ac:dyDescent="0.2">
      <c r="A929" s="20"/>
      <c r="B929" s="20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  <c r="AA929" s="20"/>
      <c r="AB929" s="20"/>
      <c r="AC929" s="20"/>
      <c r="AD929" s="20"/>
      <c r="AE929" s="20"/>
      <c r="AF929" s="20"/>
      <c r="AG929" s="20"/>
      <c r="AH929" s="20"/>
      <c r="AI929" s="20"/>
    </row>
    <row r="930" spans="1:35" x14ac:dyDescent="0.2">
      <c r="A930" s="20"/>
      <c r="B930" s="20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  <c r="AC930" s="20"/>
      <c r="AD930" s="20"/>
      <c r="AE930" s="20"/>
      <c r="AF930" s="20"/>
      <c r="AG930" s="20"/>
      <c r="AH930" s="20"/>
      <c r="AI930" s="20"/>
    </row>
    <row r="931" spans="1:35" x14ac:dyDescent="0.2">
      <c r="A931" s="20"/>
      <c r="B931" s="20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  <c r="AC931" s="20"/>
      <c r="AD931" s="20"/>
      <c r="AE931" s="20"/>
      <c r="AF931" s="20"/>
      <c r="AG931" s="20"/>
      <c r="AH931" s="20"/>
      <c r="AI931" s="20"/>
    </row>
    <row r="932" spans="1:35" x14ac:dyDescent="0.2">
      <c r="A932" s="20"/>
      <c r="B932" s="20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  <c r="AD932" s="20"/>
      <c r="AE932" s="20"/>
      <c r="AF932" s="20"/>
      <c r="AG932" s="20"/>
      <c r="AH932" s="20"/>
      <c r="AI932" s="20"/>
    </row>
    <row r="933" spans="1:35" x14ac:dyDescent="0.2">
      <c r="A933" s="20"/>
      <c r="B933" s="20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  <c r="AA933" s="20"/>
      <c r="AB933" s="20"/>
      <c r="AC933" s="20"/>
      <c r="AD933" s="20"/>
      <c r="AE933" s="20"/>
      <c r="AF933" s="20"/>
      <c r="AG933" s="20"/>
      <c r="AH933" s="20"/>
      <c r="AI933" s="20"/>
    </row>
    <row r="934" spans="1:35" x14ac:dyDescent="0.2">
      <c r="A934" s="20"/>
      <c r="B934" s="20"/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AB934" s="20"/>
      <c r="AC934" s="20"/>
      <c r="AD934" s="20"/>
      <c r="AE934" s="20"/>
      <c r="AF934" s="20"/>
      <c r="AG934" s="20"/>
      <c r="AH934" s="20"/>
      <c r="AI934" s="20"/>
    </row>
    <row r="935" spans="1:35" x14ac:dyDescent="0.2">
      <c r="A935" s="20"/>
      <c r="B935" s="20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  <c r="AA935" s="20"/>
      <c r="AB935" s="20"/>
      <c r="AC935" s="20"/>
      <c r="AD935" s="20"/>
      <c r="AE935" s="20"/>
      <c r="AF935" s="20"/>
      <c r="AG935" s="20"/>
      <c r="AH935" s="20"/>
      <c r="AI935" s="20"/>
    </row>
    <row r="936" spans="1:35" x14ac:dyDescent="0.2">
      <c r="A936" s="20"/>
      <c r="B936" s="20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  <c r="AA936" s="20"/>
      <c r="AB936" s="20"/>
      <c r="AC936" s="20"/>
      <c r="AD936" s="20"/>
      <c r="AE936" s="20"/>
      <c r="AF936" s="20"/>
      <c r="AG936" s="20"/>
      <c r="AH936" s="20"/>
      <c r="AI936" s="20"/>
    </row>
    <row r="937" spans="1:35" x14ac:dyDescent="0.2">
      <c r="A937" s="20"/>
      <c r="B937" s="20"/>
      <c r="C937" s="20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  <c r="AA937" s="20"/>
      <c r="AB937" s="20"/>
      <c r="AC937" s="20"/>
      <c r="AD937" s="20"/>
      <c r="AE937" s="20"/>
      <c r="AF937" s="20"/>
      <c r="AG937" s="20"/>
      <c r="AH937" s="20"/>
      <c r="AI937" s="20"/>
    </row>
    <row r="938" spans="1:35" x14ac:dyDescent="0.2">
      <c r="A938" s="20"/>
      <c r="B938" s="20"/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  <c r="AA938" s="20"/>
      <c r="AB938" s="20"/>
      <c r="AC938" s="20"/>
      <c r="AD938" s="20"/>
      <c r="AE938" s="20"/>
      <c r="AF938" s="20"/>
      <c r="AG938" s="20"/>
      <c r="AH938" s="20"/>
      <c r="AI938" s="20"/>
    </row>
    <row r="939" spans="1:35" x14ac:dyDescent="0.2">
      <c r="A939" s="20"/>
      <c r="B939" s="20"/>
      <c r="C939" s="20"/>
      <c r="D939" s="20"/>
      <c r="E939" s="20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  <c r="AA939" s="20"/>
      <c r="AB939" s="20"/>
      <c r="AC939" s="20"/>
      <c r="AD939" s="20"/>
      <c r="AE939" s="20"/>
      <c r="AF939" s="20"/>
      <c r="AG939" s="20"/>
      <c r="AH939" s="20"/>
      <c r="AI939" s="20"/>
    </row>
    <row r="940" spans="1:35" x14ac:dyDescent="0.2">
      <c r="A940" s="20"/>
      <c r="B940" s="20"/>
      <c r="C940" s="20"/>
      <c r="D940" s="20"/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  <c r="AA940" s="20"/>
      <c r="AB940" s="20"/>
      <c r="AC940" s="20"/>
      <c r="AD940" s="20"/>
      <c r="AE940" s="20"/>
      <c r="AF940" s="20"/>
      <c r="AG940" s="20"/>
      <c r="AH940" s="20"/>
      <c r="AI940" s="20"/>
    </row>
    <row r="941" spans="1:35" x14ac:dyDescent="0.2">
      <c r="A941" s="20"/>
      <c r="B941" s="20"/>
      <c r="C941" s="20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  <c r="AA941" s="20"/>
      <c r="AB941" s="20"/>
      <c r="AC941" s="20"/>
      <c r="AD941" s="20"/>
      <c r="AE941" s="20"/>
      <c r="AF941" s="20"/>
      <c r="AG941" s="20"/>
      <c r="AH941" s="20"/>
      <c r="AI941" s="20"/>
    </row>
  </sheetData>
  <phoneticPr fontId="28" type="noConversion"/>
  <pageMargins left="0.75" right="0.75" top="1" bottom="1" header="0.5" footer="0.5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10"/>
  </sheetPr>
  <dimension ref="A1:AG52"/>
  <sheetViews>
    <sheetView workbookViewId="0">
      <selection activeCell="C7" sqref="C7:C8"/>
    </sheetView>
  </sheetViews>
  <sheetFormatPr defaultColWidth="10.28515625" defaultRowHeight="12.75" x14ac:dyDescent="0.2"/>
  <cols>
    <col min="1" max="1" width="14.42578125" customWidth="1"/>
    <col min="2" max="2" width="5.140625" style="5" customWidth="1"/>
    <col min="3" max="3" width="11.85546875" customWidth="1"/>
    <col min="4" max="4" width="9.42578125" customWidth="1"/>
    <col min="5" max="5" width="11.28515625" customWidth="1"/>
    <col min="6" max="6" width="16.28515625" customWidth="1"/>
    <col min="7" max="7" width="8.140625" customWidth="1"/>
    <col min="8" max="14" width="8.5703125" customWidth="1"/>
    <col min="15" max="15" width="8" customWidth="1"/>
    <col min="16" max="16" width="7.7109375" customWidth="1"/>
    <col min="17" max="17" width="9.85546875" customWidth="1"/>
    <col min="18" max="19" width="10.28515625" customWidth="1"/>
    <col min="20" max="20" width="9.140625" customWidth="1"/>
  </cols>
  <sheetData>
    <row r="1" spans="1:25" ht="21" thickBot="1" x14ac:dyDescent="0.35">
      <c r="A1" s="1" t="s">
        <v>92</v>
      </c>
      <c r="X1" s="6" t="s">
        <v>14</v>
      </c>
      <c r="Y1" s="8" t="s">
        <v>26</v>
      </c>
    </row>
    <row r="2" spans="1:25" x14ac:dyDescent="0.2">
      <c r="A2" t="s">
        <v>28</v>
      </c>
      <c r="B2" s="5" t="s">
        <v>80</v>
      </c>
      <c r="C2" s="32"/>
      <c r="X2" s="7">
        <v>-30000</v>
      </c>
      <c r="Y2" s="55">
        <f t="shared" ref="Y2:Y24" si="0">+D$11+D$12*X2+D$13*X2^2</f>
        <v>-0.13615801587965998</v>
      </c>
    </row>
    <row r="3" spans="1:25" ht="13.5" thickBot="1" x14ac:dyDescent="0.25">
      <c r="A3" s="77" t="s">
        <v>264</v>
      </c>
      <c r="X3" s="7">
        <v>-27000</v>
      </c>
      <c r="Y3" s="55">
        <f t="shared" si="0"/>
        <v>-0.11710296480042291</v>
      </c>
    </row>
    <row r="4" spans="1:25" ht="14.25" thickTop="1" thickBot="1" x14ac:dyDescent="0.25">
      <c r="A4" s="7" t="s">
        <v>5</v>
      </c>
      <c r="C4" s="3">
        <v>31173.405999999999</v>
      </c>
      <c r="D4" s="4">
        <v>0.3423253</v>
      </c>
      <c r="X4" s="7">
        <v>-24000</v>
      </c>
      <c r="Y4" s="55">
        <f t="shared" si="0"/>
        <v>-9.9379563641548818E-2</v>
      </c>
    </row>
    <row r="5" spans="1:25" ht="13.5" thickTop="1" x14ac:dyDescent="0.2">
      <c r="A5" s="19" t="s">
        <v>95</v>
      </c>
      <c r="B5" s="20"/>
      <c r="C5" s="21">
        <v>8</v>
      </c>
      <c r="D5" s="20" t="s">
        <v>96</v>
      </c>
      <c r="X5" s="7">
        <v>-21000</v>
      </c>
      <c r="Y5" s="55">
        <f t="shared" si="0"/>
        <v>-8.2987812403037681E-2</v>
      </c>
    </row>
    <row r="6" spans="1:25" x14ac:dyDescent="0.2">
      <c r="A6" s="7" t="s">
        <v>6</v>
      </c>
      <c r="X6" s="7">
        <v>-18000</v>
      </c>
      <c r="Y6" s="55">
        <f t="shared" si="0"/>
        <v>-6.7927711084889514E-2</v>
      </c>
    </row>
    <row r="7" spans="1:25" x14ac:dyDescent="0.2">
      <c r="A7" t="s">
        <v>7</v>
      </c>
      <c r="C7">
        <v>41091.887300000002</v>
      </c>
      <c r="X7" s="7">
        <v>-15000</v>
      </c>
      <c r="Y7" s="55">
        <f t="shared" si="0"/>
        <v>-5.419925968710429E-2</v>
      </c>
    </row>
    <row r="8" spans="1:25" x14ac:dyDescent="0.2">
      <c r="A8" t="s">
        <v>8</v>
      </c>
      <c r="C8">
        <v>0.34231898999999999</v>
      </c>
      <c r="X8" s="7">
        <v>-12000</v>
      </c>
      <c r="Y8" s="55">
        <f t="shared" si="0"/>
        <v>-4.1802458209682022E-2</v>
      </c>
    </row>
    <row r="9" spans="1:25" x14ac:dyDescent="0.2">
      <c r="A9" s="35" t="s">
        <v>101</v>
      </c>
      <c r="B9"/>
      <c r="C9" s="36">
        <v>151</v>
      </c>
      <c r="D9" s="34" t="str">
        <f>"F"&amp;C9</f>
        <v>F151</v>
      </c>
      <c r="E9" s="9" t="str">
        <f>"G"&amp;C9</f>
        <v>G151</v>
      </c>
      <c r="X9" s="7">
        <v>-9000</v>
      </c>
      <c r="Y9" s="55">
        <f t="shared" si="0"/>
        <v>-3.0737306652622719E-2</v>
      </c>
    </row>
    <row r="10" spans="1:25" ht="13.5" thickBot="1" x14ac:dyDescent="0.25">
      <c r="A10" s="20"/>
      <c r="B10" s="20"/>
      <c r="C10" s="6" t="s">
        <v>24</v>
      </c>
      <c r="D10" s="6" t="s">
        <v>25</v>
      </c>
      <c r="E10" s="20"/>
      <c r="X10" s="7">
        <v>-6000</v>
      </c>
      <c r="Y10" s="55">
        <f t="shared" si="0"/>
        <v>-2.1003805015926365E-2</v>
      </c>
    </row>
    <row r="11" spans="1:25" ht="13.5" thickTop="1" x14ac:dyDescent="0.2">
      <c r="A11" s="20" t="s">
        <v>20</v>
      </c>
      <c r="B11" s="20"/>
      <c r="C11" s="33" t="e">
        <f ca="1">INTERCEPT(INDIRECT($E$9):G182,INDIRECT($D$9):F182)</f>
        <v>#DIV/0!</v>
      </c>
      <c r="D11" s="10">
        <f>E11*F11</f>
        <v>-5.5317515036225279E-3</v>
      </c>
      <c r="E11" s="43">
        <v>-5.5317515036225279E-3</v>
      </c>
      <c r="F11" s="44">
        <v>1</v>
      </c>
      <c r="X11" s="7">
        <v>-3000</v>
      </c>
      <c r="Y11" s="55">
        <f t="shared" si="0"/>
        <v>-1.2601953299592968E-2</v>
      </c>
    </row>
    <row r="12" spans="1:25" x14ac:dyDescent="0.2">
      <c r="A12" s="20" t="s">
        <v>21</v>
      </c>
      <c r="B12" s="20"/>
      <c r="C12" s="33" t="e">
        <f ca="1">SLOPE(INDIRECT($E$9):G182,INDIRECT($D$9):F182)</f>
        <v>#DIV/0!</v>
      </c>
      <c r="D12" s="10">
        <f>E12*F12</f>
        <v>2.1347922785963205E-6</v>
      </c>
      <c r="E12" s="45">
        <v>2.1347922785963206E-2</v>
      </c>
      <c r="F12" s="44">
        <v>1E-4</v>
      </c>
      <c r="X12" s="7">
        <v>0</v>
      </c>
      <c r="Y12" s="55">
        <f t="shared" si="0"/>
        <v>-5.5317515036225279E-3</v>
      </c>
    </row>
    <row r="13" spans="1:25" ht="13.5" thickBot="1" x14ac:dyDescent="0.25">
      <c r="A13" s="20" t="s">
        <v>23</v>
      </c>
      <c r="B13" s="20"/>
      <c r="C13" s="5" t="s">
        <v>18</v>
      </c>
      <c r="D13" s="10">
        <f>E13*F13</f>
        <v>-7.3980551131275348E-11</v>
      </c>
      <c r="E13" s="46">
        <v>-7.398055113127534E-3</v>
      </c>
      <c r="F13" s="44">
        <v>1E-8</v>
      </c>
      <c r="X13" s="7">
        <v>3000</v>
      </c>
      <c r="Y13" s="55">
        <f t="shared" si="0"/>
        <v>2.0680037198495525E-4</v>
      </c>
    </row>
    <row r="14" spans="1:25" ht="13.5" thickTop="1" x14ac:dyDescent="0.2">
      <c r="A14" s="20"/>
      <c r="B14" s="20"/>
      <c r="C14" s="122" t="s">
        <v>263</v>
      </c>
      <c r="D14" s="10">
        <f>2*D13*365.2422/C8</f>
        <v>-1.5786923917016406E-7</v>
      </c>
      <c r="E14">
        <f>SUM(U21:U203)</f>
        <v>2.0589379784928606E-4</v>
      </c>
      <c r="X14" s="7">
        <v>6000</v>
      </c>
      <c r="Y14" s="55">
        <f t="shared" si="0"/>
        <v>4.6137023272294821E-3</v>
      </c>
    </row>
    <row r="15" spans="1:25" x14ac:dyDescent="0.2">
      <c r="A15" s="22" t="s">
        <v>22</v>
      </c>
      <c r="B15" s="20"/>
      <c r="C15" s="23" t="e">
        <f ca="1">(C7+C11)+(C8+C12)*INT(MAX(F21:F2723))</f>
        <v>#DIV/0!</v>
      </c>
      <c r="D15" s="92">
        <f>+C7+INT(MAX(F21:F804))*C8+D11+D12*INT(MAX(F21:F3239))+D13*INT(MAX(F21:F3266)^2)</f>
        <v>51314.209223240367</v>
      </c>
      <c r="E15" s="24" t="s">
        <v>104</v>
      </c>
      <c r="F15" s="21">
        <v>1</v>
      </c>
      <c r="X15" s="7">
        <v>9000</v>
      </c>
      <c r="Y15" s="55">
        <f t="shared" si="0"/>
        <v>7.688954362111056E-3</v>
      </c>
    </row>
    <row r="16" spans="1:25" x14ac:dyDescent="0.2">
      <c r="A16" s="26" t="s">
        <v>9</v>
      </c>
      <c r="B16" s="20"/>
      <c r="C16" s="27" t="e">
        <f ca="1">+C8+C12</f>
        <v>#DIV/0!</v>
      </c>
      <c r="D16" s="92">
        <f>+C8+D12+2*D13*MAX(F21:F52)</f>
        <v>0.34231670630386229</v>
      </c>
      <c r="E16" s="24" t="s">
        <v>97</v>
      </c>
      <c r="F16" s="25">
        <f ca="1">NOW()+15018.5+$C$5/24</f>
        <v>60318.480889467595</v>
      </c>
      <c r="X16" s="7">
        <v>12000</v>
      </c>
      <c r="Y16" s="55">
        <f t="shared" si="0"/>
        <v>9.432556476629668E-3</v>
      </c>
    </row>
    <row r="17" spans="1:33" ht="13.5" thickBot="1" x14ac:dyDescent="0.25">
      <c r="A17" s="24" t="s">
        <v>93</v>
      </c>
      <c r="B17" s="20"/>
      <c r="C17" s="20">
        <f>COUNT(C21:C1381)</f>
        <v>32</v>
      </c>
      <c r="E17" s="24" t="s">
        <v>105</v>
      </c>
      <c r="F17" s="25">
        <f ca="1">ROUND(2*(F16-$C$7)/$C$8,0)/2+F15</f>
        <v>56166.5</v>
      </c>
      <c r="X17" s="7">
        <v>15000</v>
      </c>
      <c r="Y17" s="55">
        <f t="shared" si="0"/>
        <v>9.8445086707853319E-3</v>
      </c>
    </row>
    <row r="18" spans="1:33" ht="14.25" thickTop="1" thickBot="1" x14ac:dyDescent="0.25">
      <c r="A18" s="7" t="s">
        <v>110</v>
      </c>
      <c r="B18"/>
      <c r="C18" s="47" t="e">
        <f ca="1">+C15</f>
        <v>#DIV/0!</v>
      </c>
      <c r="D18" s="48" t="e">
        <f ca="1">C16</f>
        <v>#DIV/0!</v>
      </c>
      <c r="E18" s="24" t="s">
        <v>98</v>
      </c>
      <c r="F18" s="9" t="e">
        <f ca="1">ROUND(2*(F16-$C$15)/$C$16,0)/2+F15</f>
        <v>#DIV/0!</v>
      </c>
      <c r="X18" s="7">
        <v>18000</v>
      </c>
      <c r="Y18" s="55">
        <f t="shared" si="0"/>
        <v>8.9248109445780321E-3</v>
      </c>
    </row>
    <row r="19" spans="1:33" ht="13.5" thickBot="1" x14ac:dyDescent="0.25">
      <c r="A19" s="7" t="s">
        <v>111</v>
      </c>
      <c r="B19"/>
      <c r="C19" s="49">
        <f>+D15</f>
        <v>51314.209223240367</v>
      </c>
      <c r="D19" s="50">
        <f>+D16</f>
        <v>0.34231670630386229</v>
      </c>
      <c r="E19" s="24" t="s">
        <v>99</v>
      </c>
      <c r="F19" s="28" t="e">
        <f ca="1">+$C$15+$C$16*F18-15018.5-$C$5/24</f>
        <v>#DIV/0!</v>
      </c>
      <c r="X19" s="7">
        <v>21000</v>
      </c>
      <c r="Y19" s="55">
        <f t="shared" si="0"/>
        <v>6.6734632980077757E-3</v>
      </c>
    </row>
    <row r="20" spans="1:33" ht="13.5" thickBot="1" x14ac:dyDescent="0.25">
      <c r="A20" s="6" t="s">
        <v>10</v>
      </c>
      <c r="B20" s="6" t="s">
        <v>11</v>
      </c>
      <c r="C20" s="6" t="s">
        <v>12</v>
      </c>
      <c r="D20" s="6" t="s">
        <v>17</v>
      </c>
      <c r="E20" s="6" t="s">
        <v>13</v>
      </c>
      <c r="F20" s="6" t="s">
        <v>14</v>
      </c>
      <c r="G20" s="6" t="s">
        <v>15</v>
      </c>
      <c r="H20" s="8" t="s">
        <v>16</v>
      </c>
      <c r="I20" s="8" t="s">
        <v>73</v>
      </c>
      <c r="J20" s="110" t="s">
        <v>260</v>
      </c>
      <c r="K20" s="8" t="s">
        <v>76</v>
      </c>
      <c r="L20" s="8" t="s">
        <v>81</v>
      </c>
      <c r="M20" s="8" t="s">
        <v>77</v>
      </c>
      <c r="N20" s="8" t="s">
        <v>261</v>
      </c>
      <c r="O20" s="8" t="s">
        <v>27</v>
      </c>
      <c r="P20" s="51" t="s">
        <v>26</v>
      </c>
      <c r="Q20" s="6" t="s">
        <v>19</v>
      </c>
      <c r="R20" s="53" t="s">
        <v>113</v>
      </c>
      <c r="S20" s="52" t="s">
        <v>112</v>
      </c>
      <c r="T20" s="54" t="s">
        <v>114</v>
      </c>
      <c r="U20" s="6" t="s">
        <v>115</v>
      </c>
      <c r="W20" s="6" t="s">
        <v>116</v>
      </c>
      <c r="X20" s="7">
        <v>24000</v>
      </c>
      <c r="Y20" s="55">
        <f t="shared" si="0"/>
        <v>3.0904657310745626E-3</v>
      </c>
    </row>
    <row r="21" spans="1:33" s="103" customFormat="1" x14ac:dyDescent="0.2">
      <c r="A21" s="115" t="s">
        <v>16</v>
      </c>
      <c r="B21" s="104" t="s">
        <v>83</v>
      </c>
      <c r="C21" s="105">
        <v>31173.404999999999</v>
      </c>
      <c r="D21" s="105" t="s">
        <v>216</v>
      </c>
      <c r="E21">
        <f t="shared" ref="E21:E52" si="1">+(C21-C$7)/C$8</f>
        <v>-28974.385265626086</v>
      </c>
      <c r="F21" s="128">
        <f>ROUND(2*E21,0)/2+0.5</f>
        <v>-28974</v>
      </c>
      <c r="G21">
        <f t="shared" ref="G21:G52" si="2">+C21-(C$7+F21*C$8)</f>
        <v>-0.13188374000310432</v>
      </c>
      <c r="H21">
        <f>G21</f>
        <v>-0.13188374000310432</v>
      </c>
      <c r="I21"/>
      <c r="J21"/>
      <c r="N21"/>
      <c r="O21"/>
      <c r="P21" s="55">
        <f t="shared" ref="P21:P52" si="3">+D$11+D$12*F21+D$13*F21^2</f>
        <v>-0.12949135382482149</v>
      </c>
      <c r="Q21" s="2">
        <f t="shared" ref="Q21:Q52" si="4">+C21-15018.5</f>
        <v>16154.904999999999</v>
      </c>
      <c r="S21" s="55">
        <f t="shared" ref="S21:S52" si="5">+(P21-G21)^2</f>
        <v>5.7235116260387212E-6</v>
      </c>
      <c r="T21">
        <v>0.1</v>
      </c>
      <c r="U21">
        <f t="shared" ref="U21:U52" si="6">+T21*S21</f>
        <v>5.7235116260387212E-7</v>
      </c>
      <c r="V21"/>
      <c r="W21">
        <f t="shared" ref="W21:W52" si="7">+G21-P21</f>
        <v>-2.3923861782828293E-3</v>
      </c>
      <c r="X21" s="7">
        <v>27000</v>
      </c>
      <c r="Y21" s="55">
        <f t="shared" si="0"/>
        <v>-1.8241817562216003E-3</v>
      </c>
      <c r="AB21" s="103">
        <v>-70481</v>
      </c>
      <c r="AD21" s="103">
        <v>-0.19550000000000001</v>
      </c>
      <c r="AE21" s="103">
        <v>-3.5699999999999998E-3</v>
      </c>
      <c r="AF21" s="103" t="s">
        <v>218</v>
      </c>
      <c r="AG21" s="103">
        <v>133</v>
      </c>
    </row>
    <row r="22" spans="1:33" s="103" customFormat="1" x14ac:dyDescent="0.2">
      <c r="A22" s="125" t="s">
        <v>265</v>
      </c>
      <c r="B22" s="104" t="s">
        <v>83</v>
      </c>
      <c r="C22" s="105">
        <v>35127.608999999997</v>
      </c>
      <c r="D22" s="105" t="s">
        <v>216</v>
      </c>
      <c r="E22">
        <f t="shared" si="1"/>
        <v>-17423.159316986785</v>
      </c>
      <c r="F22" s="108">
        <f>ROUND(2*E22,0)/2</f>
        <v>-17423</v>
      </c>
      <c r="G22">
        <f t="shared" si="2"/>
        <v>-5.4537230003916193E-2</v>
      </c>
      <c r="H22"/>
      <c r="I22"/>
      <c r="J22"/>
      <c r="M22">
        <f t="shared" ref="M22:M36" si="8">G22</f>
        <v>-5.4537230003916193E-2</v>
      </c>
      <c r="N22"/>
      <c r="O22"/>
      <c r="P22" s="55">
        <f t="shared" si="3"/>
        <v>-6.5183842202948164E-2</v>
      </c>
      <c r="Q22" s="2">
        <f t="shared" si="4"/>
        <v>20109.108999999997</v>
      </c>
      <c r="S22" s="55">
        <f t="shared" si="5"/>
        <v>1.1335035131657638E-4</v>
      </c>
      <c r="T22">
        <v>0.1</v>
      </c>
      <c r="U22">
        <f t="shared" si="6"/>
        <v>1.1335035131657639E-5</v>
      </c>
      <c r="V22"/>
      <c r="W22">
        <f t="shared" si="7"/>
        <v>1.0646612199031971E-2</v>
      </c>
      <c r="X22" s="7">
        <v>30000</v>
      </c>
      <c r="Y22" s="55">
        <f t="shared" si="0"/>
        <v>-8.070479163880713E-3</v>
      </c>
    </row>
    <row r="23" spans="1:33" s="103" customFormat="1" x14ac:dyDescent="0.2">
      <c r="A23" s="125" t="s">
        <v>265</v>
      </c>
      <c r="B23" s="104" t="s">
        <v>83</v>
      </c>
      <c r="C23" s="105">
        <v>35151.57</v>
      </c>
      <c r="D23" s="105" t="s">
        <v>216</v>
      </c>
      <c r="E23">
        <f t="shared" si="1"/>
        <v>-17353.163200206927</v>
      </c>
      <c r="F23" s="108">
        <f>ROUND(2*E23,0)/2</f>
        <v>-17353</v>
      </c>
      <c r="G23">
        <f t="shared" si="2"/>
        <v>-5.5866530005005188E-2</v>
      </c>
      <c r="H23"/>
      <c r="I23"/>
      <c r="J23"/>
      <c r="M23">
        <f t="shared" si="8"/>
        <v>-5.5866530005005188E-2</v>
      </c>
      <c r="N23"/>
      <c r="O23"/>
      <c r="P23" s="55">
        <f t="shared" si="3"/>
        <v>-6.485431440821654E-2</v>
      </c>
      <c r="Q23" s="2">
        <f t="shared" si="4"/>
        <v>20133.07</v>
      </c>
      <c r="S23" s="55">
        <f t="shared" si="5"/>
        <v>8.078026847860924E-5</v>
      </c>
      <c r="T23">
        <v>0.1</v>
      </c>
      <c r="U23">
        <f t="shared" si="6"/>
        <v>8.0780268478609244E-6</v>
      </c>
      <c r="V23"/>
      <c r="W23">
        <f t="shared" si="7"/>
        <v>8.9877844032113519E-3</v>
      </c>
      <c r="X23" s="7">
        <v>33000</v>
      </c>
      <c r="Y23" s="55">
        <f t="shared" si="0"/>
        <v>-1.5648426491902817E-2</v>
      </c>
    </row>
    <row r="24" spans="1:33" s="103" customFormat="1" x14ac:dyDescent="0.2">
      <c r="A24" s="125" t="s">
        <v>265</v>
      </c>
      <c r="B24" s="104" t="s">
        <v>84</v>
      </c>
      <c r="C24" s="105">
        <v>35168.504999999997</v>
      </c>
      <c r="D24" s="105" t="s">
        <v>216</v>
      </c>
      <c r="E24">
        <f t="shared" si="1"/>
        <v>-17303.69179927764</v>
      </c>
      <c r="F24" s="108">
        <f>ROUND(2*E24,0)/2</f>
        <v>-17303.5</v>
      </c>
      <c r="G24">
        <f t="shared" si="2"/>
        <v>-6.5656535007292405E-2</v>
      </c>
      <c r="H24"/>
      <c r="I24"/>
      <c r="J24"/>
      <c r="M24">
        <f t="shared" si="8"/>
        <v>-6.5656535007292405E-2</v>
      </c>
      <c r="N24"/>
      <c r="O24"/>
      <c r="P24" s="55">
        <f t="shared" si="3"/>
        <v>-6.4621728795397113E-2</v>
      </c>
      <c r="Q24" s="2">
        <f t="shared" si="4"/>
        <v>20150.004999999997</v>
      </c>
      <c r="S24" s="55">
        <f t="shared" si="5"/>
        <v>1.0708238961770844E-6</v>
      </c>
      <c r="T24">
        <v>0.1</v>
      </c>
      <c r="U24">
        <f t="shared" si="6"/>
        <v>1.0708238961770844E-7</v>
      </c>
      <c r="V24"/>
      <c r="W24">
        <f t="shared" si="7"/>
        <v>-1.0348062118952922E-3</v>
      </c>
      <c r="X24" s="7">
        <v>36000</v>
      </c>
      <c r="Y24" s="55">
        <f t="shared" si="0"/>
        <v>-2.4558023740287843E-2</v>
      </c>
    </row>
    <row r="25" spans="1:33" s="103" customFormat="1" x14ac:dyDescent="0.2">
      <c r="A25" s="125" t="s">
        <v>265</v>
      </c>
      <c r="B25" s="104" t="s">
        <v>83</v>
      </c>
      <c r="C25" s="105">
        <v>35197.434000000001</v>
      </c>
      <c r="D25" s="105" t="s">
        <v>216</v>
      </c>
      <c r="E25">
        <f t="shared" si="1"/>
        <v>-17219.182903057761</v>
      </c>
      <c r="F25" s="108">
        <f>ROUND(2*E25,0)/2</f>
        <v>-17219</v>
      </c>
      <c r="G25">
        <f t="shared" si="2"/>
        <v>-6.261118999827886E-2</v>
      </c>
      <c r="H25"/>
      <c r="I25"/>
      <c r="J25"/>
      <c r="M25">
        <f t="shared" si="8"/>
        <v>-6.261118999827886E-2</v>
      </c>
      <c r="N25"/>
      <c r="O25"/>
      <c r="P25" s="55">
        <f t="shared" si="3"/>
        <v>-6.4225526390647436E-2</v>
      </c>
      <c r="Q25" s="2">
        <f t="shared" si="4"/>
        <v>20178.934000000001</v>
      </c>
      <c r="S25" s="55">
        <f t="shared" si="5"/>
        <v>2.6060819877255891E-6</v>
      </c>
      <c r="T25">
        <v>0.1</v>
      </c>
      <c r="U25">
        <f t="shared" si="6"/>
        <v>2.6060819877255893E-7</v>
      </c>
      <c r="V25"/>
      <c r="W25">
        <f t="shared" si="7"/>
        <v>1.6143363923685761E-3</v>
      </c>
    </row>
    <row r="26" spans="1:33" s="103" customFormat="1" x14ac:dyDescent="0.2">
      <c r="A26" s="125" t="s">
        <v>265</v>
      </c>
      <c r="B26" s="104" t="s">
        <v>83</v>
      </c>
      <c r="C26" s="105">
        <v>35223.438999999998</v>
      </c>
      <c r="D26" s="105" t="s">
        <v>216</v>
      </c>
      <c r="E26">
        <f t="shared" si="1"/>
        <v>-17143.215747393984</v>
      </c>
      <c r="F26" s="108">
        <f>ROUND(2*E26,0)/2</f>
        <v>-17143</v>
      </c>
      <c r="G26">
        <f t="shared" si="2"/>
        <v>-7.3854430003848393E-2</v>
      </c>
      <c r="H26"/>
      <c r="I26"/>
      <c r="J26"/>
      <c r="M26">
        <f t="shared" si="8"/>
        <v>-7.3854430003848393E-2</v>
      </c>
      <c r="N26"/>
      <c r="O26"/>
      <c r="P26" s="55">
        <f t="shared" si="3"/>
        <v>-6.3870081080428159E-2</v>
      </c>
      <c r="Q26" s="2">
        <f t="shared" si="4"/>
        <v>20204.938999999998</v>
      </c>
      <c r="S26" s="55">
        <f t="shared" si="5"/>
        <v>9.9687223424602762E-5</v>
      </c>
      <c r="T26">
        <v>0.1</v>
      </c>
      <c r="U26">
        <f t="shared" si="6"/>
        <v>9.9687223424602776E-6</v>
      </c>
      <c r="V26"/>
      <c r="W26">
        <f t="shared" si="7"/>
        <v>-9.9843489234202332E-3</v>
      </c>
    </row>
    <row r="27" spans="1:33" s="103" customFormat="1" x14ac:dyDescent="0.2">
      <c r="A27" s="125" t="s">
        <v>265</v>
      </c>
      <c r="B27" s="104" t="s">
        <v>84</v>
      </c>
      <c r="C27" s="105">
        <v>35228.423000000003</v>
      </c>
      <c r="D27" s="105" t="s">
        <v>216</v>
      </c>
      <c r="E27">
        <f t="shared" si="1"/>
        <v>-17128.656227923551</v>
      </c>
      <c r="F27" s="108">
        <f t="shared" ref="F27:F33" si="9">ROUND(2*E27,0)/2</f>
        <v>-17128.5</v>
      </c>
      <c r="G27">
        <f t="shared" si="2"/>
        <v>-5.3479784997762181E-2</v>
      </c>
      <c r="H27"/>
      <c r="I27"/>
      <c r="J27"/>
      <c r="M27">
        <f t="shared" si="8"/>
        <v>-5.3479784997762181E-2</v>
      </c>
      <c r="N27"/>
      <c r="O27"/>
      <c r="P27" s="55">
        <f t="shared" si="3"/>
        <v>-6.3802362937746132E-2</v>
      </c>
      <c r="Q27" s="2">
        <f t="shared" si="4"/>
        <v>20209.923000000003</v>
      </c>
      <c r="S27" s="55">
        <f t="shared" si="5"/>
        <v>1.0655561532704332E-4</v>
      </c>
      <c r="T27">
        <v>0.1</v>
      </c>
      <c r="U27">
        <f t="shared" si="6"/>
        <v>1.0655561532704333E-5</v>
      </c>
      <c r="V27"/>
      <c r="W27">
        <f t="shared" si="7"/>
        <v>1.0322577939983951E-2</v>
      </c>
    </row>
    <row r="28" spans="1:33" s="103" customFormat="1" x14ac:dyDescent="0.2">
      <c r="A28" s="125" t="s">
        <v>265</v>
      </c>
      <c r="B28" s="104" t="s">
        <v>84</v>
      </c>
      <c r="C28" s="105">
        <v>35244.498</v>
      </c>
      <c r="D28" s="105" t="s">
        <v>216</v>
      </c>
      <c r="E28">
        <f t="shared" si="1"/>
        <v>-17081.697103628409</v>
      </c>
      <c r="F28" s="108">
        <f t="shared" si="9"/>
        <v>-17081.5</v>
      </c>
      <c r="G28">
        <f t="shared" si="2"/>
        <v>-6.747231500048656E-2</v>
      </c>
      <c r="H28"/>
      <c r="I28"/>
      <c r="J28"/>
      <c r="M28">
        <f t="shared" si="8"/>
        <v>-6.747231500048656E-2</v>
      </c>
      <c r="N28"/>
      <c r="O28"/>
      <c r="P28" s="55">
        <f t="shared" si="3"/>
        <v>-6.3583076591904666E-2</v>
      </c>
      <c r="Q28" s="2">
        <f t="shared" si="4"/>
        <v>20225.998</v>
      </c>
      <c r="S28" s="55">
        <f t="shared" si="5"/>
        <v>1.5126175398788622E-5</v>
      </c>
      <c r="T28">
        <v>0.1</v>
      </c>
      <c r="U28">
        <f t="shared" si="6"/>
        <v>1.5126175398788622E-6</v>
      </c>
      <c r="V28"/>
      <c r="W28">
        <f t="shared" si="7"/>
        <v>-3.8892384085818937E-3</v>
      </c>
    </row>
    <row r="29" spans="1:33" s="103" customFormat="1" x14ac:dyDescent="0.2">
      <c r="A29" s="125" t="s">
        <v>265</v>
      </c>
      <c r="B29" s="104" t="s">
        <v>83</v>
      </c>
      <c r="C29" s="105">
        <v>35576.370999999999</v>
      </c>
      <c r="D29" s="105" t="s">
        <v>216</v>
      </c>
      <c r="E29">
        <f t="shared" si="1"/>
        <v>-16112.212471765015</v>
      </c>
      <c r="F29" s="108">
        <f t="shared" si="9"/>
        <v>-16112</v>
      </c>
      <c r="G29">
        <f t="shared" si="2"/>
        <v>-7.2733120003249496E-2</v>
      </c>
      <c r="H29"/>
      <c r="I29"/>
      <c r="J29"/>
      <c r="M29">
        <f t="shared" si="8"/>
        <v>-7.2733120003249496E-2</v>
      </c>
      <c r="N29"/>
      <c r="O29"/>
      <c r="P29" s="55">
        <f t="shared" si="3"/>
        <v>-5.9132620093260813E-2</v>
      </c>
      <c r="Q29" s="2">
        <f t="shared" si="4"/>
        <v>20557.870999999999</v>
      </c>
      <c r="S29" s="55">
        <f t="shared" si="5"/>
        <v>1.849735978016022E-4</v>
      </c>
      <c r="T29">
        <v>0.1</v>
      </c>
      <c r="U29">
        <f t="shared" si="6"/>
        <v>1.8497359780160223E-5</v>
      </c>
      <c r="V29"/>
      <c r="W29">
        <f t="shared" si="7"/>
        <v>-1.3600499909988684E-2</v>
      </c>
    </row>
    <row r="30" spans="1:33" s="103" customFormat="1" x14ac:dyDescent="0.2">
      <c r="A30" s="125" t="s">
        <v>265</v>
      </c>
      <c r="B30" s="104" t="s">
        <v>83</v>
      </c>
      <c r="C30" s="105">
        <v>35933.430999999997</v>
      </c>
      <c r="D30" s="105" t="s">
        <v>216</v>
      </c>
      <c r="E30">
        <f t="shared" si="1"/>
        <v>-15069.150268292173</v>
      </c>
      <c r="F30" s="108">
        <f t="shared" si="9"/>
        <v>-15069</v>
      </c>
      <c r="G30">
        <f t="shared" si="2"/>
        <v>-5.1439690003462601E-2</v>
      </c>
      <c r="H30"/>
      <c r="I30"/>
      <c r="J30"/>
      <c r="M30">
        <f t="shared" si="8"/>
        <v>-5.1439690003462601E-2</v>
      </c>
      <c r="N30"/>
      <c r="O30"/>
      <c r="P30" s="55">
        <f t="shared" si="3"/>
        <v>-5.4500052316573108E-2</v>
      </c>
      <c r="Q30" s="2">
        <f t="shared" si="4"/>
        <v>20914.930999999997</v>
      </c>
      <c r="S30" s="55">
        <f t="shared" si="5"/>
        <v>9.3658174875070913E-6</v>
      </c>
      <c r="T30">
        <v>0.1</v>
      </c>
      <c r="U30">
        <f t="shared" si="6"/>
        <v>9.3658174875070913E-7</v>
      </c>
      <c r="V30"/>
      <c r="W30">
        <f t="shared" si="7"/>
        <v>3.0603623131105068E-3</v>
      </c>
    </row>
    <row r="31" spans="1:33" s="103" customFormat="1" x14ac:dyDescent="0.2">
      <c r="A31" s="125" t="s">
        <v>265</v>
      </c>
      <c r="B31" s="104" t="s">
        <v>84</v>
      </c>
      <c r="C31" s="105">
        <v>35976.377999999997</v>
      </c>
      <c r="D31" s="105" t="s">
        <v>44</v>
      </c>
      <c r="E31">
        <f t="shared" si="1"/>
        <v>-14943.691262935794</v>
      </c>
      <c r="F31" s="108">
        <f t="shared" si="9"/>
        <v>-14943.5</v>
      </c>
      <c r="G31">
        <f t="shared" si="2"/>
        <v>-6.5472935006255284E-2</v>
      </c>
      <c r="H31"/>
      <c r="I31"/>
      <c r="J31"/>
      <c r="M31">
        <f t="shared" si="8"/>
        <v>-6.5472935006255284E-2</v>
      </c>
      <c r="N31"/>
      <c r="O31"/>
      <c r="P31" s="55">
        <f t="shared" si="3"/>
        <v>-5.3953483053610432E-2</v>
      </c>
      <c r="Q31" s="2">
        <f t="shared" si="4"/>
        <v>20957.877999999997</v>
      </c>
      <c r="S31" s="55">
        <f t="shared" si="5"/>
        <v>1.3269777328929328E-4</v>
      </c>
      <c r="T31">
        <v>0.1</v>
      </c>
      <c r="U31">
        <f t="shared" si="6"/>
        <v>1.3269777328929329E-5</v>
      </c>
      <c r="V31"/>
      <c r="W31">
        <f t="shared" si="7"/>
        <v>-1.1519451952644852E-2</v>
      </c>
    </row>
    <row r="32" spans="1:33" s="103" customFormat="1" x14ac:dyDescent="0.2">
      <c r="A32" s="124" t="s">
        <v>221</v>
      </c>
      <c r="B32" s="104" t="s">
        <v>83</v>
      </c>
      <c r="C32" s="105">
        <v>36631.421999999999</v>
      </c>
      <c r="D32" s="105" t="s">
        <v>216</v>
      </c>
      <c r="E32">
        <f t="shared" si="1"/>
        <v>-13030.142733244229</v>
      </c>
      <c r="F32" s="108">
        <f t="shared" si="9"/>
        <v>-13030</v>
      </c>
      <c r="G32">
        <f t="shared" si="2"/>
        <v>-4.8860300004889723E-2</v>
      </c>
      <c r="H32"/>
      <c r="I32"/>
      <c r="J32"/>
      <c r="K32"/>
      <c r="L32"/>
      <c r="M32">
        <f t="shared" si="8"/>
        <v>-4.8860300004889723E-2</v>
      </c>
      <c r="N32"/>
      <c r="O32"/>
      <c r="P32" s="55">
        <f t="shared" si="3"/>
        <v>-4.5908579447296531E-2</v>
      </c>
      <c r="Q32" s="2">
        <f t="shared" si="4"/>
        <v>21612.921999999999</v>
      </c>
      <c r="S32" s="55">
        <f t="shared" si="5"/>
        <v>8.712654250118263E-6</v>
      </c>
      <c r="T32">
        <v>0.1</v>
      </c>
      <c r="U32">
        <f t="shared" si="6"/>
        <v>8.7126542501182635E-7</v>
      </c>
      <c r="V32"/>
      <c r="W32">
        <f t="shared" si="7"/>
        <v>-2.9517205575931918E-3</v>
      </c>
      <c r="AB32" s="103">
        <v>-55389</v>
      </c>
      <c r="AC32" s="103">
        <v>-8.2909999999999998E-2</v>
      </c>
      <c r="AD32" s="103">
        <v>1.2239999999999999E-2</v>
      </c>
    </row>
    <row r="33" spans="1:33" s="103" customFormat="1" x14ac:dyDescent="0.2">
      <c r="A33" s="125" t="s">
        <v>265</v>
      </c>
      <c r="B33" s="104" t="s">
        <v>83</v>
      </c>
      <c r="C33" s="105">
        <v>36672.483</v>
      </c>
      <c r="D33" s="105" t="s">
        <v>44</v>
      </c>
      <c r="E33">
        <f t="shared" si="1"/>
        <v>-12910.193208971556</v>
      </c>
      <c r="F33" s="108">
        <f t="shared" si="9"/>
        <v>-12910</v>
      </c>
      <c r="G33">
        <f t="shared" si="2"/>
        <v>-6.6139100003056228E-2</v>
      </c>
      <c r="H33"/>
      <c r="I33"/>
      <c r="J33"/>
      <c r="K33"/>
      <c r="L33"/>
      <c r="M33">
        <f t="shared" si="8"/>
        <v>-6.6139100003056228E-2</v>
      </c>
      <c r="N33"/>
      <c r="O33"/>
      <c r="P33" s="55">
        <f t="shared" si="3"/>
        <v>-4.5422117714303538E-2</v>
      </c>
      <c r="Q33" s="2">
        <f t="shared" si="4"/>
        <v>21653.983</v>
      </c>
      <c r="S33" s="55">
        <f t="shared" si="5"/>
        <v>4.2919335515249267E-4</v>
      </c>
      <c r="T33">
        <v>0.1</v>
      </c>
      <c r="U33">
        <f t="shared" si="6"/>
        <v>4.2919335515249271E-5</v>
      </c>
      <c r="V33"/>
      <c r="W33">
        <f t="shared" si="7"/>
        <v>-2.071698228875269E-2</v>
      </c>
    </row>
    <row r="34" spans="1:33" s="103" customFormat="1" x14ac:dyDescent="0.2">
      <c r="A34" s="11" t="s">
        <v>223</v>
      </c>
      <c r="B34" s="104" t="s">
        <v>83</v>
      </c>
      <c r="C34" s="105">
        <v>41090.857400000001</v>
      </c>
      <c r="D34" s="105" t="s">
        <v>258</v>
      </c>
      <c r="E34">
        <f t="shared" si="1"/>
        <v>-3.0085973319837209</v>
      </c>
      <c r="F34" s="108">
        <f t="shared" ref="F34:F52" si="10">ROUND(2*E34,0)/2</f>
        <v>-3</v>
      </c>
      <c r="G34">
        <f t="shared" si="2"/>
        <v>-2.9430299982777797E-3</v>
      </c>
      <c r="H34"/>
      <c r="I34"/>
      <c r="J34"/>
      <c r="M34">
        <f t="shared" si="8"/>
        <v>-2.9430299982777797E-3</v>
      </c>
      <c r="N34"/>
      <c r="O34"/>
      <c r="P34" s="55">
        <f t="shared" si="3"/>
        <v>-5.5381565462832771E-3</v>
      </c>
      <c r="Q34" s="2">
        <f t="shared" si="4"/>
        <v>26072.357400000001</v>
      </c>
      <c r="S34" s="55">
        <f t="shared" si="5"/>
        <v>6.7346818001629295E-6</v>
      </c>
      <c r="T34">
        <v>1</v>
      </c>
      <c r="U34">
        <f t="shared" si="6"/>
        <v>6.7346818001629295E-6</v>
      </c>
      <c r="V34"/>
      <c r="W34">
        <f t="shared" si="7"/>
        <v>2.5951265480054974E-3</v>
      </c>
      <c r="AB34" s="103">
        <v>-53236</v>
      </c>
      <c r="AC34" s="103">
        <v>-5.6919999999999998E-2</v>
      </c>
      <c r="AD34" s="103">
        <v>2.6960000000000001E-2</v>
      </c>
    </row>
    <row r="35" spans="1:33" s="103" customFormat="1" x14ac:dyDescent="0.2">
      <c r="A35" s="11" t="s">
        <v>223</v>
      </c>
      <c r="B35" s="104" t="s">
        <v>84</v>
      </c>
      <c r="C35" s="105">
        <v>41091.7137</v>
      </c>
      <c r="D35" s="105" t="s">
        <v>258</v>
      </c>
      <c r="E35">
        <f t="shared" si="1"/>
        <v>-0.50712932987415504</v>
      </c>
      <c r="F35" s="108">
        <f t="shared" si="10"/>
        <v>-0.5</v>
      </c>
      <c r="G35">
        <f t="shared" si="2"/>
        <v>-2.4405049989582039E-3</v>
      </c>
      <c r="H35"/>
      <c r="I35"/>
      <c r="J35"/>
      <c r="M35">
        <f t="shared" si="8"/>
        <v>-2.4405049989582039E-3</v>
      </c>
      <c r="N35"/>
      <c r="O35"/>
      <c r="P35" s="55">
        <f t="shared" si="3"/>
        <v>-5.5328189182569636E-3</v>
      </c>
      <c r="Q35" s="2">
        <f t="shared" si="4"/>
        <v>26073.2137</v>
      </c>
      <c r="S35" s="55">
        <f t="shared" si="5"/>
        <v>9.5624053754888556E-6</v>
      </c>
      <c r="T35">
        <v>1</v>
      </c>
      <c r="U35">
        <f t="shared" si="6"/>
        <v>9.5624053754888556E-6</v>
      </c>
      <c r="V35"/>
      <c r="W35">
        <f t="shared" si="7"/>
        <v>3.0923139192987597E-3</v>
      </c>
      <c r="AB35" s="103">
        <v>-41509</v>
      </c>
      <c r="AC35" s="103">
        <v>-2.9190000000000001E-2</v>
      </c>
      <c r="AD35" s="103">
        <v>4.3600000000000002E-3</v>
      </c>
    </row>
    <row r="36" spans="1:33" s="103" customFormat="1" x14ac:dyDescent="0.2">
      <c r="A36" s="11" t="s">
        <v>223</v>
      </c>
      <c r="B36" s="104" t="s">
        <v>83</v>
      </c>
      <c r="C36" s="105">
        <v>41091.883999999998</v>
      </c>
      <c r="D36" s="105" t="s">
        <v>258</v>
      </c>
      <c r="E36">
        <f t="shared" si="1"/>
        <v>-9.6401312820725473E-3</v>
      </c>
      <c r="F36" s="108">
        <f t="shared" si="10"/>
        <v>0</v>
      </c>
      <c r="G36">
        <f t="shared" si="2"/>
        <v>-3.3000000039464794E-3</v>
      </c>
      <c r="H36"/>
      <c r="I36"/>
      <c r="J36"/>
      <c r="M36">
        <f t="shared" si="8"/>
        <v>-3.3000000039464794E-3</v>
      </c>
      <c r="N36"/>
      <c r="O36"/>
      <c r="P36" s="55">
        <f t="shared" si="3"/>
        <v>-5.5317515036225279E-3</v>
      </c>
      <c r="Q36" s="2">
        <f t="shared" si="4"/>
        <v>26073.383999999998</v>
      </c>
      <c r="S36" s="55">
        <f t="shared" si="5"/>
        <v>4.9807147563062915E-6</v>
      </c>
      <c r="T36">
        <v>1</v>
      </c>
      <c r="U36">
        <f t="shared" si="6"/>
        <v>4.9807147563062915E-6</v>
      </c>
      <c r="V36"/>
      <c r="W36">
        <f t="shared" si="7"/>
        <v>2.2317514996760485E-3</v>
      </c>
      <c r="AB36" s="103">
        <v>-41506.5</v>
      </c>
      <c r="AC36" s="103">
        <v>-2.8680000000000001E-2</v>
      </c>
      <c r="AD36" s="103">
        <v>4.8599999999999997E-3</v>
      </c>
    </row>
    <row r="37" spans="1:33" x14ac:dyDescent="0.2">
      <c r="A37" s="11" t="s">
        <v>228</v>
      </c>
      <c r="B37" s="5" t="s">
        <v>84</v>
      </c>
      <c r="C37" s="10">
        <v>45474.434399999998</v>
      </c>
      <c r="D37" s="10" t="s">
        <v>258</v>
      </c>
      <c r="E37">
        <f t="shared" si="1"/>
        <v>12802.524043436784</v>
      </c>
      <c r="F37" s="108">
        <f t="shared" si="10"/>
        <v>12802.5</v>
      </c>
      <c r="G37">
        <f t="shared" si="2"/>
        <v>8.230524996179156E-3</v>
      </c>
      <c r="J37">
        <f>+G37</f>
        <v>8.230524996179156E-3</v>
      </c>
      <c r="P37" s="55">
        <f t="shared" si="3"/>
        <v>9.6732179281078662E-3</v>
      </c>
      <c r="Q37" s="2">
        <f t="shared" si="4"/>
        <v>30455.934399999998</v>
      </c>
      <c r="S37" s="55">
        <f t="shared" si="5"/>
        <v>2.0813628958370581E-6</v>
      </c>
      <c r="T37">
        <v>1</v>
      </c>
      <c r="U37">
        <f t="shared" si="6"/>
        <v>2.0813628958370581E-6</v>
      </c>
      <c r="W37">
        <f t="shared" si="7"/>
        <v>-1.4426929319287102E-3</v>
      </c>
      <c r="AB37" t="s">
        <v>32</v>
      </c>
      <c r="AC37">
        <v>13</v>
      </c>
      <c r="AE37" t="s">
        <v>37</v>
      </c>
      <c r="AG37" t="s">
        <v>39</v>
      </c>
    </row>
    <row r="38" spans="1:33" x14ac:dyDescent="0.2">
      <c r="A38" s="11" t="s">
        <v>228</v>
      </c>
      <c r="B38" s="5" t="s">
        <v>84</v>
      </c>
      <c r="C38" s="10">
        <v>45474.436399999999</v>
      </c>
      <c r="D38" s="10" t="s">
        <v>258</v>
      </c>
      <c r="E38">
        <f t="shared" si="1"/>
        <v>12802.529885940587</v>
      </c>
      <c r="F38" s="108">
        <f t="shared" si="10"/>
        <v>12802.5</v>
      </c>
      <c r="G38">
        <f t="shared" si="2"/>
        <v>1.023052499658661E-2</v>
      </c>
      <c r="J38">
        <f>+G38</f>
        <v>1.023052499658661E-2</v>
      </c>
      <c r="P38" s="55">
        <f t="shared" si="3"/>
        <v>9.6732179281078662E-3</v>
      </c>
      <c r="Q38" s="2">
        <f t="shared" si="4"/>
        <v>30455.936399999999</v>
      </c>
      <c r="S38" s="55">
        <f t="shared" si="5"/>
        <v>3.1059116857637085E-7</v>
      </c>
      <c r="T38">
        <v>1</v>
      </c>
      <c r="U38">
        <f t="shared" si="6"/>
        <v>3.1059116857637085E-7</v>
      </c>
      <c r="W38">
        <f t="shared" si="7"/>
        <v>5.5730706847874345E-4</v>
      </c>
      <c r="AB38" t="s">
        <v>32</v>
      </c>
      <c r="AC38">
        <v>9</v>
      </c>
      <c r="AE38" t="s">
        <v>37</v>
      </c>
      <c r="AG38" t="s">
        <v>39</v>
      </c>
    </row>
    <row r="39" spans="1:33" x14ac:dyDescent="0.2">
      <c r="A39" s="11" t="s">
        <v>234</v>
      </c>
      <c r="B39" s="5" t="s">
        <v>84</v>
      </c>
      <c r="C39" s="10">
        <v>47276.398800000003</v>
      </c>
      <c r="D39" s="10" t="s">
        <v>203</v>
      </c>
      <c r="E39">
        <f t="shared" si="1"/>
        <v>18066.515970966146</v>
      </c>
      <c r="F39" s="108">
        <f t="shared" si="10"/>
        <v>18066.5</v>
      </c>
      <c r="G39">
        <f t="shared" si="2"/>
        <v>5.4671649995725602E-3</v>
      </c>
      <c r="J39">
        <f>G39</f>
        <v>5.4671649995725602E-3</v>
      </c>
      <c r="P39" s="55">
        <f t="shared" si="3"/>
        <v>8.8893380312041713E-3</v>
      </c>
      <c r="Q39" s="2">
        <f t="shared" si="4"/>
        <v>32257.898800000003</v>
      </c>
      <c r="S39" s="55">
        <f t="shared" si="5"/>
        <v>1.1711268258426693E-5</v>
      </c>
      <c r="T39">
        <v>1</v>
      </c>
      <c r="U39">
        <f t="shared" si="6"/>
        <v>1.1711268258426693E-5</v>
      </c>
      <c r="W39">
        <f t="shared" si="7"/>
        <v>-3.4221730316316111E-3</v>
      </c>
      <c r="AB39" t="s">
        <v>44</v>
      </c>
      <c r="AG39" t="s">
        <v>34</v>
      </c>
    </row>
    <row r="40" spans="1:33" x14ac:dyDescent="0.2">
      <c r="A40" s="11" t="s">
        <v>237</v>
      </c>
      <c r="B40" s="5" t="s">
        <v>83</v>
      </c>
      <c r="C40" s="10">
        <v>48720.467900000003</v>
      </c>
      <c r="D40" s="10" t="s">
        <v>203</v>
      </c>
      <c r="E40">
        <f t="shared" si="1"/>
        <v>22285.005573310442</v>
      </c>
      <c r="F40" s="108">
        <f t="shared" si="10"/>
        <v>22285</v>
      </c>
      <c r="G40">
        <f t="shared" si="2"/>
        <v>1.9078500044997782E-3</v>
      </c>
      <c r="J40">
        <f>G40</f>
        <v>1.9078500044997782E-3</v>
      </c>
      <c r="P40" s="55">
        <f t="shared" si="3"/>
        <v>5.3017824959073756E-3</v>
      </c>
      <c r="Q40" s="2">
        <f t="shared" si="4"/>
        <v>33701.967900000003</v>
      </c>
      <c r="S40" s="55">
        <f t="shared" si="5"/>
        <v>1.1518777756232182E-5</v>
      </c>
      <c r="T40">
        <v>1</v>
      </c>
      <c r="U40">
        <f t="shared" si="6"/>
        <v>1.1518777756232182E-5</v>
      </c>
      <c r="W40">
        <f t="shared" si="7"/>
        <v>-3.3939324914075975E-3</v>
      </c>
      <c r="AB40" t="s">
        <v>44</v>
      </c>
      <c r="AG40" t="s">
        <v>34</v>
      </c>
    </row>
    <row r="41" spans="1:33" x14ac:dyDescent="0.2">
      <c r="A41" s="11" t="s">
        <v>237</v>
      </c>
      <c r="B41" s="5" t="s">
        <v>83</v>
      </c>
      <c r="C41" s="10">
        <v>48770.4473</v>
      </c>
      <c r="D41" s="10" t="s">
        <v>216</v>
      </c>
      <c r="E41">
        <f t="shared" si="1"/>
        <v>22431.007990529528</v>
      </c>
      <c r="F41" s="108">
        <f t="shared" si="10"/>
        <v>22431</v>
      </c>
      <c r="G41">
        <f t="shared" si="2"/>
        <v>2.7353100012987852E-3</v>
      </c>
      <c r="J41">
        <f>+G41</f>
        <v>2.7353100012987852E-3</v>
      </c>
      <c r="P41" s="55">
        <f t="shared" si="3"/>
        <v>5.1304774772220688E-3</v>
      </c>
      <c r="Q41" s="2">
        <f t="shared" si="4"/>
        <v>33751.9473</v>
      </c>
      <c r="S41" s="55">
        <f t="shared" si="5"/>
        <v>5.7368272377207127E-6</v>
      </c>
      <c r="T41">
        <v>0.1</v>
      </c>
      <c r="U41">
        <f t="shared" si="6"/>
        <v>5.7368272377207129E-7</v>
      </c>
      <c r="W41">
        <f t="shared" si="7"/>
        <v>-2.3951674759232836E-3</v>
      </c>
      <c r="AB41" t="s">
        <v>32</v>
      </c>
      <c r="AC41">
        <v>10</v>
      </c>
      <c r="AE41" t="s">
        <v>51</v>
      </c>
      <c r="AG41" t="s">
        <v>39</v>
      </c>
    </row>
    <row r="42" spans="1:33" x14ac:dyDescent="0.2">
      <c r="A42" s="11" t="s">
        <v>239</v>
      </c>
      <c r="B42" s="5" t="s">
        <v>83</v>
      </c>
      <c r="C42" s="10">
        <v>49398.600200000001</v>
      </c>
      <c r="D42" s="10" t="s">
        <v>258</v>
      </c>
      <c r="E42">
        <f t="shared" si="1"/>
        <v>24266.00084324857</v>
      </c>
      <c r="F42" s="108">
        <f t="shared" si="10"/>
        <v>24266</v>
      </c>
      <c r="G42">
        <f t="shared" si="2"/>
        <v>2.8865999775007367E-4</v>
      </c>
      <c r="J42">
        <f>+G42</f>
        <v>2.8865999775007367E-4</v>
      </c>
      <c r="P42" s="55">
        <f t="shared" si="3"/>
        <v>2.7085022324612185E-3</v>
      </c>
      <c r="Q42" s="2">
        <f t="shared" si="4"/>
        <v>34380.100200000001</v>
      </c>
      <c r="S42" s="55">
        <f t="shared" si="5"/>
        <v>5.855636440891827E-6</v>
      </c>
      <c r="T42">
        <v>1</v>
      </c>
      <c r="U42">
        <f t="shared" si="6"/>
        <v>5.855636440891827E-6</v>
      </c>
      <c r="W42">
        <f t="shared" si="7"/>
        <v>-2.4198422347111448E-3</v>
      </c>
      <c r="AB42" t="s">
        <v>32</v>
      </c>
      <c r="AC42">
        <v>7</v>
      </c>
      <c r="AE42" t="s">
        <v>53</v>
      </c>
      <c r="AG42" t="s">
        <v>31</v>
      </c>
    </row>
    <row r="43" spans="1:33" x14ac:dyDescent="0.2">
      <c r="A43" s="11" t="s">
        <v>239</v>
      </c>
      <c r="B43" s="5" t="s">
        <v>84</v>
      </c>
      <c r="C43" s="10">
        <v>49474.425799999997</v>
      </c>
      <c r="D43" s="10" t="s">
        <v>203</v>
      </c>
      <c r="E43">
        <f t="shared" si="1"/>
        <v>24487.506521329698</v>
      </c>
      <c r="F43" s="108">
        <f t="shared" si="10"/>
        <v>24487.5</v>
      </c>
      <c r="G43">
        <f t="shared" si="2"/>
        <v>2.2323749944916926E-3</v>
      </c>
      <c r="J43">
        <f>+G43</f>
        <v>2.2323749944916926E-3</v>
      </c>
      <c r="P43" s="55">
        <f t="shared" si="3"/>
        <v>2.3824501300636347E-3</v>
      </c>
      <c r="Q43" s="2">
        <f t="shared" si="4"/>
        <v>34455.925799999997</v>
      </c>
      <c r="S43" s="55">
        <f t="shared" si="5"/>
        <v>2.2522546316936793E-8</v>
      </c>
      <c r="T43">
        <v>1</v>
      </c>
      <c r="U43">
        <f t="shared" si="6"/>
        <v>2.2522546316936793E-8</v>
      </c>
      <c r="W43">
        <f t="shared" si="7"/>
        <v>-1.5007513557194208E-4</v>
      </c>
      <c r="AB43" t="s">
        <v>56</v>
      </c>
      <c r="AC43">
        <v>7</v>
      </c>
      <c r="AE43" t="s">
        <v>29</v>
      </c>
      <c r="AG43" t="s">
        <v>31</v>
      </c>
    </row>
    <row r="44" spans="1:33" x14ac:dyDescent="0.2">
      <c r="A44" s="115" t="s">
        <v>38</v>
      </c>
      <c r="B44" s="116"/>
      <c r="C44" s="117">
        <v>49485.721899999997</v>
      </c>
      <c r="D44" s="117">
        <v>4.0000000000000002E-4</v>
      </c>
      <c r="E44">
        <f t="shared" si="1"/>
        <v>24520.505274919149</v>
      </c>
      <c r="F44" s="108">
        <f t="shared" si="10"/>
        <v>24520.5</v>
      </c>
      <c r="G44">
        <f t="shared" si="2"/>
        <v>1.8057049965136684E-3</v>
      </c>
      <c r="N44">
        <f>G44</f>
        <v>1.8057049965136684E-3</v>
      </c>
      <c r="P44" s="55">
        <f t="shared" si="3"/>
        <v>2.3332521932125441E-3</v>
      </c>
      <c r="Q44" s="2">
        <f t="shared" si="4"/>
        <v>34467.221899999997</v>
      </c>
      <c r="S44" s="55">
        <f t="shared" si="5"/>
        <v>2.7830604474484224E-7</v>
      </c>
      <c r="T44">
        <v>0.1</v>
      </c>
      <c r="U44">
        <f t="shared" si="6"/>
        <v>2.7830604474484225E-8</v>
      </c>
      <c r="W44">
        <f t="shared" si="7"/>
        <v>-5.2754719669887568E-4</v>
      </c>
    </row>
    <row r="45" spans="1:33" x14ac:dyDescent="0.2">
      <c r="A45" s="11" t="s">
        <v>66</v>
      </c>
      <c r="B45" s="5" t="s">
        <v>83</v>
      </c>
      <c r="C45" s="10">
        <v>49786.445800000001</v>
      </c>
      <c r="D45" s="10" t="s">
        <v>203</v>
      </c>
      <c r="E45">
        <f t="shared" si="1"/>
        <v>25398.995539219133</v>
      </c>
      <c r="F45" s="108">
        <f t="shared" si="10"/>
        <v>25399</v>
      </c>
      <c r="G45">
        <f t="shared" si="2"/>
        <v>-1.5270099975168705E-3</v>
      </c>
      <c r="K45">
        <f>G45</f>
        <v>-1.5270099975168705E-3</v>
      </c>
      <c r="P45" s="55">
        <f t="shared" si="3"/>
        <v>9.6430335060873618E-4</v>
      </c>
      <c r="Q45" s="2">
        <f t="shared" si="4"/>
        <v>34767.945800000001</v>
      </c>
      <c r="S45" s="55">
        <f t="shared" si="5"/>
        <v>6.2066421985488206E-6</v>
      </c>
      <c r="T45">
        <v>1</v>
      </c>
      <c r="U45">
        <f t="shared" si="6"/>
        <v>6.2066421985488206E-6</v>
      </c>
      <c r="W45">
        <f t="shared" si="7"/>
        <v>-2.4913133481256067E-3</v>
      </c>
      <c r="AB45" t="s">
        <v>44</v>
      </c>
      <c r="AG45" t="s">
        <v>34</v>
      </c>
    </row>
    <row r="46" spans="1:33" x14ac:dyDescent="0.2">
      <c r="A46" s="11" t="s">
        <v>68</v>
      </c>
      <c r="B46" s="5" t="s">
        <v>83</v>
      </c>
      <c r="C46" s="10">
        <v>50086.659299999999</v>
      </c>
      <c r="D46" s="10" t="s">
        <v>203</v>
      </c>
      <c r="E46">
        <f t="shared" si="1"/>
        <v>26275.994796549257</v>
      </c>
      <c r="F46" s="108">
        <f t="shared" si="10"/>
        <v>26276</v>
      </c>
      <c r="G46">
        <f t="shared" si="2"/>
        <v>-1.7812400037655607E-3</v>
      </c>
      <c r="K46">
        <f>G46</f>
        <v>-1.7812400037655607E-3</v>
      </c>
      <c r="P46" s="55">
        <f t="shared" si="3"/>
        <v>-5.1620656826677908E-4</v>
      </c>
      <c r="Q46" s="2">
        <f t="shared" si="4"/>
        <v>35068.159299999999</v>
      </c>
      <c r="S46" s="55">
        <f t="shared" si="5"/>
        <v>1.6003095929298501E-6</v>
      </c>
      <c r="T46">
        <v>1</v>
      </c>
      <c r="U46">
        <f t="shared" si="6"/>
        <v>1.6003095929298501E-6</v>
      </c>
      <c r="W46">
        <f t="shared" si="7"/>
        <v>-1.2650334354987816E-3</v>
      </c>
      <c r="AB46" t="s">
        <v>44</v>
      </c>
      <c r="AG46" t="s">
        <v>34</v>
      </c>
    </row>
    <row r="47" spans="1:33" x14ac:dyDescent="0.2">
      <c r="A47" s="11" t="s">
        <v>241</v>
      </c>
      <c r="B47" s="5" t="s">
        <v>83</v>
      </c>
      <c r="C47" s="10">
        <v>50204.418299999998</v>
      </c>
      <c r="D47" s="10" t="s">
        <v>203</v>
      </c>
      <c r="E47">
        <f t="shared" si="1"/>
        <v>26619.998499060763</v>
      </c>
      <c r="F47" s="108">
        <f t="shared" si="10"/>
        <v>26620</v>
      </c>
      <c r="G47">
        <f t="shared" si="2"/>
        <v>-5.1380000513745472E-4</v>
      </c>
      <c r="J47">
        <f>G47</f>
        <v>-5.1380000513745472E-4</v>
      </c>
      <c r="P47" s="55">
        <f t="shared" si="3"/>
        <v>-1.1280047044577857E-3</v>
      </c>
      <c r="Q47" s="2">
        <f t="shared" si="4"/>
        <v>35185.918299999998</v>
      </c>
      <c r="S47" s="55">
        <f t="shared" si="5"/>
        <v>3.7724741266717816E-7</v>
      </c>
      <c r="T47">
        <v>1</v>
      </c>
      <c r="U47">
        <f t="shared" si="6"/>
        <v>3.7724741266717816E-7</v>
      </c>
      <c r="W47">
        <f t="shared" si="7"/>
        <v>6.1420469932033095E-4</v>
      </c>
      <c r="AB47" t="s">
        <v>44</v>
      </c>
      <c r="AG47" t="s">
        <v>34</v>
      </c>
    </row>
    <row r="48" spans="1:33" x14ac:dyDescent="0.2">
      <c r="A48" s="115" t="s">
        <v>38</v>
      </c>
      <c r="B48" s="116" t="s">
        <v>84</v>
      </c>
      <c r="C48" s="117">
        <v>50217.7644</v>
      </c>
      <c r="D48" s="117">
        <v>4.0000000000000002E-4</v>
      </c>
      <c r="E48">
        <f t="shared" si="1"/>
        <v>26658.985819045556</v>
      </c>
      <c r="F48" s="108">
        <f t="shared" si="10"/>
        <v>26659</v>
      </c>
      <c r="G48">
        <f t="shared" si="2"/>
        <v>-4.8544099990976974E-3</v>
      </c>
      <c r="N48">
        <f>G48</f>
        <v>-4.8544099990976974E-3</v>
      </c>
      <c r="P48" s="55">
        <f t="shared" si="3"/>
        <v>-1.1984705871577322E-3</v>
      </c>
      <c r="Q48" s="2">
        <f t="shared" si="4"/>
        <v>35199.2644</v>
      </c>
      <c r="S48" s="55">
        <f t="shared" si="5"/>
        <v>1.3365892983775939E-5</v>
      </c>
      <c r="T48">
        <v>0.1</v>
      </c>
      <c r="U48">
        <f t="shared" si="6"/>
        <v>1.3365892983775939E-6</v>
      </c>
      <c r="W48">
        <f t="shared" si="7"/>
        <v>-3.6559394119399652E-3</v>
      </c>
    </row>
    <row r="49" spans="1:33" s="103" customFormat="1" x14ac:dyDescent="0.2">
      <c r="A49" s="11" t="s">
        <v>79</v>
      </c>
      <c r="B49" s="104" t="s">
        <v>83</v>
      </c>
      <c r="C49" s="105">
        <v>50456.7071</v>
      </c>
      <c r="D49" s="105" t="s">
        <v>203</v>
      </c>
      <c r="E49">
        <f t="shared" si="1"/>
        <v>27356.997635451069</v>
      </c>
      <c r="F49" s="108">
        <f t="shared" si="10"/>
        <v>27357</v>
      </c>
      <c r="G49">
        <f t="shared" si="2"/>
        <v>-8.0942999920807779E-4</v>
      </c>
      <c r="H49"/>
      <c r="I49"/>
      <c r="J49"/>
      <c r="K49">
        <f>G49</f>
        <v>-8.0942999920807779E-4</v>
      </c>
      <c r="M49"/>
      <c r="N49"/>
      <c r="O49"/>
      <c r="P49" s="55">
        <f t="shared" si="3"/>
        <v>-2.4976867247325646E-3</v>
      </c>
      <c r="Q49" s="2">
        <f t="shared" si="4"/>
        <v>35438.2071</v>
      </c>
      <c r="S49" s="55">
        <f t="shared" si="5"/>
        <v>2.8502107712786625E-6</v>
      </c>
      <c r="T49">
        <v>1</v>
      </c>
      <c r="U49">
        <f t="shared" si="6"/>
        <v>2.8502107712786625E-6</v>
      </c>
      <c r="V49"/>
      <c r="W49">
        <f t="shared" si="7"/>
        <v>1.6882567255244868E-3</v>
      </c>
      <c r="AB49" s="103">
        <v>-19865</v>
      </c>
      <c r="AC49" s="103">
        <v>4.1099999999999999E-3</v>
      </c>
      <c r="AD49" s="103">
        <v>-6.0200000000000002E-3</v>
      </c>
    </row>
    <row r="50" spans="1:33" x14ac:dyDescent="0.2">
      <c r="A50" s="11" t="s">
        <v>242</v>
      </c>
      <c r="B50" s="5" t="s">
        <v>83</v>
      </c>
      <c r="C50" s="10">
        <v>50584.392999999996</v>
      </c>
      <c r="D50" s="10" t="s">
        <v>203</v>
      </c>
      <c r="E50">
        <f t="shared" si="1"/>
        <v>27730.000313450313</v>
      </c>
      <c r="F50" s="108">
        <f t="shared" si="10"/>
        <v>27730</v>
      </c>
      <c r="G50">
        <f t="shared" si="2"/>
        <v>1.072999948519282E-4</v>
      </c>
      <c r="K50">
        <f>+G50</f>
        <v>1.072999948519282E-4</v>
      </c>
      <c r="L50" s="103"/>
      <c r="P50" s="55">
        <f t="shared" si="3"/>
        <v>-3.2215209541390163E-3</v>
      </c>
      <c r="Q50" s="2">
        <f t="shared" si="4"/>
        <v>35565.892999999996</v>
      </c>
      <c r="S50" s="55">
        <f t="shared" si="5"/>
        <v>1.1081048910440972E-5</v>
      </c>
      <c r="T50">
        <v>1</v>
      </c>
      <c r="U50">
        <f t="shared" si="6"/>
        <v>1.1081048910440972E-5</v>
      </c>
      <c r="W50">
        <f t="shared" si="7"/>
        <v>3.3288209489909446E-3</v>
      </c>
      <c r="AB50" t="s">
        <v>32</v>
      </c>
      <c r="AC50">
        <v>14</v>
      </c>
      <c r="AE50" t="s">
        <v>37</v>
      </c>
      <c r="AG50" t="s">
        <v>39</v>
      </c>
    </row>
    <row r="51" spans="1:33" x14ac:dyDescent="0.2">
      <c r="A51" s="11" t="s">
        <v>72</v>
      </c>
      <c r="B51" s="5" t="s">
        <v>83</v>
      </c>
      <c r="C51" s="10">
        <v>50953.408799999997</v>
      </c>
      <c r="D51" s="10" t="s">
        <v>203</v>
      </c>
      <c r="E51">
        <f t="shared" si="1"/>
        <v>28807.988420391153</v>
      </c>
      <c r="F51" s="108">
        <f t="shared" si="10"/>
        <v>28808</v>
      </c>
      <c r="G51">
        <f t="shared" si="2"/>
        <v>-3.9639200040255673E-3</v>
      </c>
      <c r="K51">
        <f>+G51</f>
        <v>-3.9639200040255673E-3</v>
      </c>
      <c r="L51" s="103"/>
      <c r="P51" s="55">
        <f t="shared" si="3"/>
        <v>-5.4291788448613126E-3</v>
      </c>
      <c r="Q51" s="2">
        <f t="shared" si="4"/>
        <v>35934.908799999997</v>
      </c>
      <c r="S51" s="55">
        <f t="shared" si="5"/>
        <v>2.1469834706473122E-6</v>
      </c>
      <c r="T51">
        <v>1</v>
      </c>
      <c r="U51">
        <f t="shared" si="6"/>
        <v>2.1469834706473122E-6</v>
      </c>
      <c r="W51">
        <f t="shared" si="7"/>
        <v>1.4652588408357453E-3</v>
      </c>
      <c r="AB51" t="s">
        <v>48</v>
      </c>
      <c r="AG51" t="s">
        <v>34</v>
      </c>
    </row>
    <row r="52" spans="1:33" s="7" customFormat="1" x14ac:dyDescent="0.2">
      <c r="A52" s="32" t="s">
        <v>78</v>
      </c>
      <c r="B52" s="118"/>
      <c r="C52" s="119">
        <v>51314.383199999997</v>
      </c>
      <c r="D52" s="119">
        <v>4.0000000000000002E-4</v>
      </c>
      <c r="E52" s="7">
        <f t="shared" si="1"/>
        <v>29862.485572302005</v>
      </c>
      <c r="F52" s="7">
        <f t="shared" si="10"/>
        <v>29862.5</v>
      </c>
      <c r="G52" s="7">
        <f t="shared" si="2"/>
        <v>-4.9388750048819929E-3</v>
      </c>
      <c r="N52" s="7">
        <f>G52</f>
        <v>-4.9388750048819929E-3</v>
      </c>
      <c r="P52" s="7">
        <f t="shared" si="3"/>
        <v>-7.7550722501495209E-3</v>
      </c>
      <c r="Q52" s="120">
        <f t="shared" si="4"/>
        <v>36295.883199999997</v>
      </c>
      <c r="S52" s="55">
        <f t="shared" si="5"/>
        <v>7.9309669242524123E-6</v>
      </c>
      <c r="T52" s="7">
        <v>1</v>
      </c>
      <c r="U52">
        <f t="shared" si="6"/>
        <v>7.9309669242524123E-6</v>
      </c>
      <c r="V52"/>
      <c r="W52">
        <f t="shared" si="7"/>
        <v>2.816197245267528E-3</v>
      </c>
    </row>
  </sheetData>
  <sheetProtection sheet="1"/>
  <phoneticPr fontId="0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indexed="10"/>
  </sheetPr>
  <dimension ref="A1:AI948"/>
  <sheetViews>
    <sheetView workbookViewId="0">
      <selection activeCell="B10" sqref="B10"/>
    </sheetView>
  </sheetViews>
  <sheetFormatPr defaultRowHeight="12.75" x14ac:dyDescent="0.2"/>
  <cols>
    <col min="2" max="2" width="10.7109375" customWidth="1"/>
    <col min="5" max="5" width="10.7109375" customWidth="1"/>
  </cols>
  <sheetData>
    <row r="1" spans="1:35" ht="18.75" thickBot="1" x14ac:dyDescent="0.25">
      <c r="A1" s="57" t="s">
        <v>118</v>
      </c>
      <c r="B1" s="20"/>
      <c r="C1" s="20"/>
      <c r="D1" s="26" t="s">
        <v>197</v>
      </c>
      <c r="E1" s="20"/>
      <c r="F1" s="20"/>
      <c r="G1" s="20"/>
      <c r="H1" s="20"/>
      <c r="I1" s="20"/>
      <c r="J1" s="20"/>
      <c r="K1" s="20"/>
      <c r="L1" s="20"/>
      <c r="M1" s="58" t="s">
        <v>119</v>
      </c>
      <c r="N1" s="20" t="s">
        <v>120</v>
      </c>
      <c r="O1" s="20">
        <f ca="1">H18*J18-I18*I18</f>
        <v>7192.8117037933698</v>
      </c>
      <c r="P1" s="20" t="s">
        <v>191</v>
      </c>
      <c r="Q1" s="20"/>
      <c r="R1" s="20"/>
      <c r="S1" s="20"/>
      <c r="T1" s="20"/>
      <c r="U1" s="54" t="s">
        <v>173</v>
      </c>
      <c r="V1" s="59" t="s">
        <v>175</v>
      </c>
      <c r="W1" s="20"/>
      <c r="X1" s="20"/>
      <c r="Y1" s="20"/>
      <c r="Z1" s="20"/>
      <c r="AA1" s="20">
        <v>1</v>
      </c>
      <c r="AB1" s="20" t="s">
        <v>39</v>
      </c>
      <c r="AC1" s="20"/>
      <c r="AD1" s="20"/>
      <c r="AE1" s="20"/>
      <c r="AF1" s="20"/>
      <c r="AG1" s="20"/>
      <c r="AH1" s="20"/>
      <c r="AI1" s="20"/>
    </row>
    <row r="2" spans="1:35" x14ac:dyDescent="0.2">
      <c r="A2" s="77" t="s">
        <v>264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58" t="s">
        <v>121</v>
      </c>
      <c r="N2" s="20" t="s">
        <v>122</v>
      </c>
      <c r="O2" s="20">
        <f ca="1">+F18*J18-H18*I18</f>
        <v>-15.768722249156781</v>
      </c>
      <c r="P2" s="20" t="s">
        <v>192</v>
      </c>
      <c r="Q2" s="20"/>
      <c r="R2" s="20"/>
      <c r="S2" s="20"/>
      <c r="T2" s="20"/>
      <c r="U2" s="20">
        <v>-7.2</v>
      </c>
      <c r="V2" s="20">
        <f t="shared" ref="V2:V37" ca="1" si="0">+E$4+E$5*U2+E$6*U2^2</f>
        <v>-0.54275067664846788</v>
      </c>
      <c r="W2" s="20"/>
      <c r="X2" s="20"/>
      <c r="Y2" s="20"/>
      <c r="Z2" s="20"/>
      <c r="AA2" s="20">
        <v>2</v>
      </c>
      <c r="AB2" s="20" t="s">
        <v>31</v>
      </c>
      <c r="AC2" s="20"/>
      <c r="AD2" s="20"/>
      <c r="AE2" s="20"/>
      <c r="AF2" s="20"/>
      <c r="AG2" s="20"/>
      <c r="AH2" s="20"/>
      <c r="AI2" s="20"/>
    </row>
    <row r="3" spans="1:35" ht="13.5" thickBot="1" x14ac:dyDescent="0.25">
      <c r="A3" s="20" t="s">
        <v>123</v>
      </c>
      <c r="B3" s="20" t="s">
        <v>124</v>
      </c>
      <c r="C3" s="20"/>
      <c r="D3" s="20"/>
      <c r="E3" s="60" t="s">
        <v>125</v>
      </c>
      <c r="F3" s="60" t="s">
        <v>126</v>
      </c>
      <c r="G3" s="60" t="s">
        <v>127</v>
      </c>
      <c r="H3" s="60" t="s">
        <v>128</v>
      </c>
      <c r="I3" s="20"/>
      <c r="J3" s="20"/>
      <c r="K3" s="20"/>
      <c r="L3" s="20"/>
      <c r="M3" s="58" t="s">
        <v>129</v>
      </c>
      <c r="N3" s="20" t="s">
        <v>130</v>
      </c>
      <c r="O3" s="20">
        <f ca="1">+F18*I18-H18*H18</f>
        <v>-1095.8411955461343</v>
      </c>
      <c r="P3" s="20" t="s">
        <v>193</v>
      </c>
      <c r="Q3" s="20"/>
      <c r="R3" s="20"/>
      <c r="S3" s="20"/>
      <c r="T3" s="20"/>
      <c r="U3" s="20">
        <v>-7</v>
      </c>
      <c r="V3" s="20">
        <f t="shared" ca="1" si="0"/>
        <v>-0.51747067879449016</v>
      </c>
      <c r="W3" s="20"/>
      <c r="X3" s="20"/>
      <c r="Y3" s="20"/>
      <c r="Z3" s="20"/>
      <c r="AA3" s="20">
        <v>3</v>
      </c>
      <c r="AB3" s="20" t="s">
        <v>131</v>
      </c>
      <c r="AC3" s="20"/>
      <c r="AD3" s="20"/>
      <c r="AE3" s="20"/>
      <c r="AF3" s="20"/>
      <c r="AG3" s="20"/>
      <c r="AH3" s="20"/>
      <c r="AI3" s="20"/>
    </row>
    <row r="4" spans="1:35" x14ac:dyDescent="0.2">
      <c r="A4" s="20" t="s">
        <v>132</v>
      </c>
      <c r="B4" s="20" t="s">
        <v>133</v>
      </c>
      <c r="C4" s="20"/>
      <c r="D4" s="61" t="s">
        <v>134</v>
      </c>
      <c r="E4" s="62">
        <f ca="1">(G18*O1-K18*O2+L18*O3)/O7</f>
        <v>-5.5317476451675575E-3</v>
      </c>
      <c r="F4" s="63">
        <f ca="1">+E7/O7*O18</f>
        <v>1.124638034487181E-3</v>
      </c>
      <c r="G4" s="64">
        <f>+B18</f>
        <v>1</v>
      </c>
      <c r="H4" s="65">
        <f ca="1">ABS(F4/E4)</f>
        <v>0.20330609901730531</v>
      </c>
      <c r="I4" s="20"/>
      <c r="J4" s="20"/>
      <c r="K4" s="20"/>
      <c r="L4" s="20"/>
      <c r="M4" s="58" t="s">
        <v>135</v>
      </c>
      <c r="N4" s="20" t="s">
        <v>136</v>
      </c>
      <c r="O4" s="20">
        <f ca="1">+C18*J18-H18*H18</f>
        <v>2797.3414286911584</v>
      </c>
      <c r="P4" s="20" t="s">
        <v>194</v>
      </c>
      <c r="Q4" s="20"/>
      <c r="R4" s="20"/>
      <c r="S4" s="20"/>
      <c r="T4" s="20"/>
      <c r="U4" s="20">
        <v>-6.8</v>
      </c>
      <c r="V4" s="20">
        <f t="shared" ca="1" si="0"/>
        <v>-0.49278252378771858</v>
      </c>
      <c r="W4" s="20"/>
      <c r="X4" s="20"/>
      <c r="Y4" s="20"/>
      <c r="Z4" s="20"/>
      <c r="AA4" s="20">
        <v>4</v>
      </c>
      <c r="AB4" s="20" t="s">
        <v>137</v>
      </c>
      <c r="AC4" s="20"/>
      <c r="AD4" s="20"/>
      <c r="AE4" s="20"/>
      <c r="AF4" s="20"/>
      <c r="AG4" s="20"/>
      <c r="AH4" s="20"/>
      <c r="AI4" s="20"/>
    </row>
    <row r="5" spans="1:35" x14ac:dyDescent="0.2">
      <c r="A5" s="20" t="s">
        <v>138</v>
      </c>
      <c r="B5" s="66">
        <v>40323</v>
      </c>
      <c r="C5" s="20"/>
      <c r="D5" s="67" t="s">
        <v>139</v>
      </c>
      <c r="E5" s="68">
        <f ca="1">+(-G18*O2+K18*O4-L18*O5)/O7</f>
        <v>2.1347883890790481E-2</v>
      </c>
      <c r="F5" s="69">
        <f ca="1">P18*E7/O7</f>
        <v>3.5302633598736769E-4</v>
      </c>
      <c r="G5" s="70">
        <f>+B18/A18</f>
        <v>1E-4</v>
      </c>
      <c r="H5" s="65">
        <f ca="1">ABS(F5/E5)</f>
        <v>1.6536830432156507E-2</v>
      </c>
      <c r="I5" s="20"/>
      <c r="J5" s="20"/>
      <c r="K5" s="20"/>
      <c r="L5" s="20"/>
      <c r="M5" s="58" t="s">
        <v>140</v>
      </c>
      <c r="N5" s="20" t="s">
        <v>141</v>
      </c>
      <c r="O5" s="20">
        <f ca="1">+C18*I18-F18*H18</f>
        <v>999.27566071415049</v>
      </c>
      <c r="P5" s="20" t="s">
        <v>195</v>
      </c>
      <c r="Q5" s="20"/>
      <c r="R5" s="20"/>
      <c r="S5" s="20"/>
      <c r="T5" s="20"/>
      <c r="U5" s="20">
        <v>-6.6</v>
      </c>
      <c r="V5" s="20">
        <f t="shared" ca="1" si="0"/>
        <v>-0.46868621162815327</v>
      </c>
      <c r="W5" s="20"/>
      <c r="X5" s="20"/>
      <c r="Y5" s="20"/>
      <c r="Z5" s="20"/>
      <c r="AA5" s="20">
        <v>5</v>
      </c>
      <c r="AB5" s="20" t="s">
        <v>142</v>
      </c>
      <c r="AC5" s="20"/>
      <c r="AD5" s="20"/>
      <c r="AE5" s="20"/>
      <c r="AF5" s="20"/>
      <c r="AG5" s="20"/>
      <c r="AH5" s="20"/>
      <c r="AI5" s="20"/>
    </row>
    <row r="6" spans="1:35" ht="13.5" thickBot="1" x14ac:dyDescent="0.25">
      <c r="A6" s="20"/>
      <c r="B6" s="20"/>
      <c r="C6" s="20"/>
      <c r="D6" s="71" t="s">
        <v>143</v>
      </c>
      <c r="E6" s="72">
        <f ca="1">+(G18*O3-K18*O5+L18*O6)/O7</f>
        <v>-7.3980355900773315E-3</v>
      </c>
      <c r="F6" s="73">
        <f ca="1">Q18*E7/O7</f>
        <v>2.5914921312219033E-4</v>
      </c>
      <c r="G6" s="74">
        <f>+B18/A18^2</f>
        <v>1E-8</v>
      </c>
      <c r="H6" s="65">
        <f ca="1">ABS(F6/E6)</f>
        <v>3.5029462884684698E-2</v>
      </c>
      <c r="I6" s="20"/>
      <c r="J6" s="20"/>
      <c r="K6" s="20"/>
      <c r="L6" s="20"/>
      <c r="M6" s="75" t="s">
        <v>144</v>
      </c>
      <c r="N6" s="76" t="s">
        <v>145</v>
      </c>
      <c r="O6" s="76">
        <f ca="1">+C18*H18-F18*F18</f>
        <v>590.94451184337504</v>
      </c>
      <c r="P6" s="20" t="s">
        <v>196</v>
      </c>
      <c r="Q6" s="20"/>
      <c r="R6" s="20"/>
      <c r="S6" s="20"/>
      <c r="T6" s="20"/>
      <c r="U6" s="20">
        <v>-6.4</v>
      </c>
      <c r="V6" s="20">
        <f t="shared" ca="1" si="0"/>
        <v>-0.44518174231579422</v>
      </c>
      <c r="W6" s="20"/>
      <c r="X6" s="20"/>
      <c r="Y6" s="20"/>
      <c r="Z6" s="20"/>
      <c r="AA6" s="20">
        <v>6</v>
      </c>
      <c r="AB6" s="20" t="s">
        <v>146</v>
      </c>
      <c r="AC6" s="20"/>
      <c r="AD6" s="20"/>
      <c r="AE6" s="20"/>
      <c r="AF6" s="20"/>
      <c r="AG6" s="20"/>
      <c r="AH6" s="20"/>
      <c r="AI6" s="20"/>
    </row>
    <row r="7" spans="1:35" x14ac:dyDescent="0.2">
      <c r="A7" s="20"/>
      <c r="B7" s="20"/>
      <c r="C7" s="20"/>
      <c r="D7" s="26" t="s">
        <v>147</v>
      </c>
      <c r="E7" s="77">
        <f ca="1">SQRT(N18/(B15-3))</f>
        <v>2.664542386847971E-3</v>
      </c>
      <c r="F7" s="20"/>
      <c r="G7" s="78">
        <f>+B22</f>
        <v>-5.4537230003916193E-2</v>
      </c>
      <c r="H7" s="20"/>
      <c r="I7" s="20"/>
      <c r="J7" s="20"/>
      <c r="K7" s="20"/>
      <c r="L7" s="20"/>
      <c r="M7" s="58" t="s">
        <v>148</v>
      </c>
      <c r="N7" s="20" t="s">
        <v>149</v>
      </c>
      <c r="O7" s="20">
        <f ca="1">+C18*O1-F18*O2+H18*O3</f>
        <v>37188.734030763924</v>
      </c>
      <c r="P7" s="20"/>
      <c r="Q7" s="20"/>
      <c r="R7" s="20"/>
      <c r="S7" s="20"/>
      <c r="T7" s="20"/>
      <c r="U7" s="20">
        <v>-6.2</v>
      </c>
      <c r="V7" s="20">
        <f t="shared" ca="1" si="0"/>
        <v>-0.4222691158506412</v>
      </c>
      <c r="W7" s="20"/>
      <c r="X7" s="20"/>
      <c r="Y7" s="20"/>
      <c r="Z7" s="20"/>
      <c r="AA7" s="20">
        <v>7</v>
      </c>
      <c r="AB7" s="20" t="s">
        <v>150</v>
      </c>
      <c r="AC7" s="20"/>
      <c r="AD7" s="20"/>
      <c r="AE7" s="20"/>
      <c r="AF7" s="20"/>
      <c r="AG7" s="20"/>
      <c r="AH7" s="20"/>
      <c r="AI7" s="20"/>
    </row>
    <row r="8" spans="1:35" x14ac:dyDescent="0.2">
      <c r="A8" s="33">
        <v>21</v>
      </c>
      <c r="B8" s="20" t="s">
        <v>153</v>
      </c>
      <c r="C8" s="79">
        <v>21</v>
      </c>
      <c r="D8" s="26" t="s">
        <v>184</v>
      </c>
      <c r="E8" s="20"/>
      <c r="F8" s="80">
        <f ca="1">CORREL(INDIRECT(E12):INDIRECT(E13),INDIRECT(M12):INDIRECT(M13))</f>
        <v>0.98445780279582484</v>
      </c>
      <c r="G8" s="77"/>
      <c r="H8" s="20"/>
      <c r="I8" s="20"/>
      <c r="J8" s="20"/>
      <c r="K8" s="78"/>
      <c r="L8" s="20"/>
      <c r="M8" s="20"/>
      <c r="N8" s="20"/>
      <c r="O8" s="20"/>
      <c r="P8" s="20"/>
      <c r="Q8" s="20"/>
      <c r="R8" s="20"/>
      <c r="S8" s="20"/>
      <c r="T8" s="20"/>
      <c r="U8" s="20">
        <v>-6</v>
      </c>
      <c r="V8" s="20">
        <f t="shared" ca="1" si="0"/>
        <v>-0.39994833223269438</v>
      </c>
      <c r="W8" s="20"/>
      <c r="X8" s="20"/>
      <c r="Y8" s="20"/>
      <c r="Z8" s="20"/>
      <c r="AA8" s="20">
        <v>8</v>
      </c>
      <c r="AB8" s="20" t="s">
        <v>151</v>
      </c>
      <c r="AC8" s="20"/>
      <c r="AD8" s="20"/>
      <c r="AE8" s="20"/>
      <c r="AF8" s="20"/>
      <c r="AG8" s="20"/>
      <c r="AH8" s="20"/>
      <c r="AI8" s="20"/>
    </row>
    <row r="9" spans="1:35" x14ac:dyDescent="0.2">
      <c r="A9" s="33">
        <f>20+COUNT(A21:A1443)</f>
        <v>52</v>
      </c>
      <c r="B9" s="20" t="s">
        <v>155</v>
      </c>
      <c r="C9" s="79">
        <f>A9</f>
        <v>52</v>
      </c>
      <c r="D9" s="20"/>
      <c r="E9" s="81">
        <f ca="1">E6*G6</f>
        <v>-7.3980355900773312E-11</v>
      </c>
      <c r="F9" s="82">
        <f ca="1">H6</f>
        <v>3.5029462884684698E-2</v>
      </c>
      <c r="G9" s="83">
        <f ca="1">F8</f>
        <v>0.98445780279582484</v>
      </c>
      <c r="H9" s="20"/>
      <c r="I9" s="20"/>
      <c r="J9" s="20"/>
      <c r="K9" s="78"/>
      <c r="L9" s="20"/>
      <c r="M9" s="20"/>
      <c r="N9" s="20"/>
      <c r="O9" s="20"/>
      <c r="P9" s="20"/>
      <c r="Q9" s="20"/>
      <c r="R9" s="20"/>
      <c r="S9" s="20"/>
      <c r="T9" s="20"/>
      <c r="U9" s="20">
        <v>-5.8</v>
      </c>
      <c r="V9" s="20">
        <f t="shared" ca="1" si="0"/>
        <v>-0.37821939146195377</v>
      </c>
      <c r="W9" s="20"/>
      <c r="X9" s="20"/>
      <c r="Y9" s="20"/>
      <c r="Z9" s="20"/>
      <c r="AA9" s="20">
        <v>9</v>
      </c>
      <c r="AB9" s="20" t="s">
        <v>83</v>
      </c>
      <c r="AC9" s="20"/>
      <c r="AD9" s="20"/>
      <c r="AE9" s="20"/>
      <c r="AF9" s="20"/>
      <c r="AG9" s="20"/>
      <c r="AH9" s="20"/>
      <c r="AI9" s="20"/>
    </row>
    <row r="10" spans="1:35" x14ac:dyDescent="0.2">
      <c r="A10" s="93" t="s">
        <v>8</v>
      </c>
      <c r="B10" s="94">
        <f>'B (1)'!C8</f>
        <v>0.34231898999999999</v>
      </c>
      <c r="C10" s="20"/>
      <c r="D10" s="20" t="s">
        <v>185</v>
      </c>
      <c r="E10" s="20">
        <f ca="1">2*E9*365.2422/B10</f>
        <v>-1.578688225621455E-7</v>
      </c>
      <c r="F10" s="20" t="s">
        <v>186</v>
      </c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>
        <v>-5.6</v>
      </c>
      <c r="V10" s="20">
        <f t="shared" ca="1" si="0"/>
        <v>-0.35708229353841936</v>
      </c>
      <c r="W10" s="20"/>
      <c r="X10" s="20"/>
      <c r="Y10" s="20"/>
      <c r="Z10" s="20"/>
      <c r="AA10" s="20">
        <v>10</v>
      </c>
      <c r="AB10" s="20" t="s">
        <v>152</v>
      </c>
      <c r="AC10" s="20"/>
      <c r="AD10" s="20"/>
      <c r="AE10" s="20"/>
      <c r="AF10" s="20"/>
      <c r="AG10" s="20"/>
      <c r="AH10" s="20"/>
      <c r="AI10" s="20"/>
    </row>
    <row r="11" spans="1:35" x14ac:dyDescent="0.2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>
        <v>-5.4</v>
      </c>
      <c r="V11" s="20">
        <f t="shared" ca="1" si="0"/>
        <v>-0.33653703846209115</v>
      </c>
      <c r="W11" s="20"/>
      <c r="X11" s="20"/>
      <c r="Y11" s="20"/>
      <c r="Z11" s="20"/>
      <c r="AA11" s="20">
        <v>11</v>
      </c>
      <c r="AB11" s="20" t="s">
        <v>34</v>
      </c>
      <c r="AC11" s="20"/>
      <c r="AD11" s="20"/>
      <c r="AE11" s="20"/>
      <c r="AF11" s="20"/>
      <c r="AG11" s="20"/>
      <c r="AH11" s="20"/>
      <c r="AI11" s="20"/>
    </row>
    <row r="12" spans="1:35" x14ac:dyDescent="0.2">
      <c r="A12" s="20"/>
      <c r="B12" s="20"/>
      <c r="C12" s="5" t="str">
        <f t="shared" ref="C12:F13" si="1">C$15&amp;$C8</f>
        <v>C21</v>
      </c>
      <c r="D12" s="5" t="str">
        <f t="shared" si="1"/>
        <v>D21</v>
      </c>
      <c r="E12" s="5" t="str">
        <f t="shared" si="1"/>
        <v>E21</v>
      </c>
      <c r="F12" s="5" t="str">
        <f t="shared" si="1"/>
        <v>F21</v>
      </c>
      <c r="G12" s="5" t="str">
        <f t="shared" ref="G12:Q12" si="2">G15&amp;$C8</f>
        <v>G21</v>
      </c>
      <c r="H12" s="5" t="str">
        <f t="shared" si="2"/>
        <v>H21</v>
      </c>
      <c r="I12" s="5" t="str">
        <f t="shared" si="2"/>
        <v>I21</v>
      </c>
      <c r="J12" s="5" t="str">
        <f t="shared" si="2"/>
        <v>J21</v>
      </c>
      <c r="K12" s="5" t="str">
        <f t="shared" si="2"/>
        <v>K21</v>
      </c>
      <c r="L12" s="5" t="str">
        <f t="shared" si="2"/>
        <v>L21</v>
      </c>
      <c r="M12" s="5" t="str">
        <f t="shared" si="2"/>
        <v>M21</v>
      </c>
      <c r="N12" s="5" t="str">
        <f t="shared" si="2"/>
        <v>N21</v>
      </c>
      <c r="O12" s="5" t="str">
        <f t="shared" si="2"/>
        <v>O21</v>
      </c>
      <c r="P12" s="5" t="str">
        <f t="shared" si="2"/>
        <v>P21</v>
      </c>
      <c r="Q12" s="5" t="str">
        <f t="shared" si="2"/>
        <v>Q21</v>
      </c>
      <c r="R12" s="20"/>
      <c r="S12" s="20"/>
      <c r="T12" s="20"/>
      <c r="U12" s="20">
        <v>-5.2</v>
      </c>
      <c r="V12" s="20">
        <f t="shared" ca="1" si="0"/>
        <v>-0.31658362623296915</v>
      </c>
      <c r="W12" s="20"/>
      <c r="X12" s="20"/>
      <c r="Y12" s="20"/>
      <c r="Z12" s="20"/>
      <c r="AA12" s="20">
        <v>12</v>
      </c>
      <c r="AB12" s="20" t="s">
        <v>154</v>
      </c>
      <c r="AC12" s="20"/>
      <c r="AD12" s="20"/>
      <c r="AE12" s="20"/>
      <c r="AF12" s="20"/>
      <c r="AG12" s="20"/>
      <c r="AH12" s="20"/>
      <c r="AI12" s="20"/>
    </row>
    <row r="13" spans="1:35" x14ac:dyDescent="0.2">
      <c r="A13" s="20"/>
      <c r="B13" s="20"/>
      <c r="C13" s="5" t="str">
        <f t="shared" si="1"/>
        <v>C52</v>
      </c>
      <c r="D13" s="5" t="str">
        <f t="shared" si="1"/>
        <v>D52</v>
      </c>
      <c r="E13" s="5" t="str">
        <f t="shared" si="1"/>
        <v>E52</v>
      </c>
      <c r="F13" s="5" t="str">
        <f t="shared" si="1"/>
        <v>F52</v>
      </c>
      <c r="G13" s="5" t="str">
        <f t="shared" ref="G13:Q13" si="3">G$15&amp;$C9</f>
        <v>G52</v>
      </c>
      <c r="H13" s="5" t="str">
        <f t="shared" si="3"/>
        <v>H52</v>
      </c>
      <c r="I13" s="5" t="str">
        <f t="shared" si="3"/>
        <v>I52</v>
      </c>
      <c r="J13" s="5" t="str">
        <f t="shared" si="3"/>
        <v>J52</v>
      </c>
      <c r="K13" s="5" t="str">
        <f t="shared" si="3"/>
        <v>K52</v>
      </c>
      <c r="L13" s="5" t="str">
        <f t="shared" si="3"/>
        <v>L52</v>
      </c>
      <c r="M13" s="5" t="str">
        <f t="shared" si="3"/>
        <v>M52</v>
      </c>
      <c r="N13" s="5" t="str">
        <f t="shared" si="3"/>
        <v>N52</v>
      </c>
      <c r="O13" s="5" t="str">
        <f t="shared" si="3"/>
        <v>O52</v>
      </c>
      <c r="P13" s="5" t="str">
        <f t="shared" si="3"/>
        <v>P52</v>
      </c>
      <c r="Q13" s="5" t="str">
        <f t="shared" si="3"/>
        <v>Q52</v>
      </c>
      <c r="R13" s="20"/>
      <c r="S13" s="20"/>
      <c r="T13" s="20"/>
      <c r="U13" s="20">
        <v>-5</v>
      </c>
      <c r="V13" s="20">
        <f t="shared" ca="1" si="0"/>
        <v>-0.2972220568510533</v>
      </c>
      <c r="W13" s="20"/>
      <c r="X13" s="20"/>
      <c r="Y13" s="20"/>
      <c r="Z13" s="20"/>
      <c r="AA13" s="20">
        <v>13</v>
      </c>
      <c r="AB13" s="20" t="s">
        <v>156</v>
      </c>
      <c r="AC13" s="20"/>
      <c r="AD13" s="20"/>
      <c r="AE13" s="20"/>
      <c r="AF13" s="20"/>
      <c r="AG13" s="20"/>
      <c r="AH13" s="20"/>
      <c r="AI13" s="20"/>
    </row>
    <row r="14" spans="1:35" x14ac:dyDescent="0.2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>
        <v>-4.8</v>
      </c>
      <c r="V14" s="20">
        <f t="shared" ca="1" si="0"/>
        <v>-0.27845233031634359</v>
      </c>
      <c r="W14" s="20"/>
      <c r="X14" s="20"/>
      <c r="Y14" s="20"/>
      <c r="Z14" s="20"/>
      <c r="AA14" s="20">
        <v>14</v>
      </c>
      <c r="AB14" s="20" t="s">
        <v>157</v>
      </c>
      <c r="AC14" s="20"/>
      <c r="AD14" s="20"/>
      <c r="AE14" s="20"/>
      <c r="AF14" s="20"/>
      <c r="AG14" s="20"/>
      <c r="AH14" s="20"/>
      <c r="AI14" s="20"/>
    </row>
    <row r="15" spans="1:35" x14ac:dyDescent="0.2">
      <c r="A15" s="26" t="s">
        <v>161</v>
      </c>
      <c r="B15" s="26">
        <f>C9-C8+1</f>
        <v>32</v>
      </c>
      <c r="C15" s="5" t="str">
        <f t="shared" ref="C15:Q15" si="4">VLOOKUP(C16,$AA1:$AB26,2,FALSE)</f>
        <v>C</v>
      </c>
      <c r="D15" s="5" t="str">
        <f t="shared" si="4"/>
        <v>D</v>
      </c>
      <c r="E15" s="5" t="str">
        <f t="shared" si="4"/>
        <v>E</v>
      </c>
      <c r="F15" s="5" t="str">
        <f t="shared" si="4"/>
        <v>F</v>
      </c>
      <c r="G15" s="5" t="str">
        <f t="shared" si="4"/>
        <v>G</v>
      </c>
      <c r="H15" s="5" t="str">
        <f t="shared" si="4"/>
        <v>H</v>
      </c>
      <c r="I15" s="5" t="str">
        <f t="shared" si="4"/>
        <v>I</v>
      </c>
      <c r="J15" s="5" t="str">
        <f t="shared" si="4"/>
        <v>J</v>
      </c>
      <c r="K15" s="5" t="str">
        <f t="shared" si="4"/>
        <v>K</v>
      </c>
      <c r="L15" s="5" t="str">
        <f t="shared" si="4"/>
        <v>L</v>
      </c>
      <c r="M15" s="5" t="str">
        <f t="shared" si="4"/>
        <v>M</v>
      </c>
      <c r="N15" s="5" t="str">
        <f t="shared" si="4"/>
        <v>N</v>
      </c>
      <c r="O15" s="5" t="str">
        <f t="shared" si="4"/>
        <v>O</v>
      </c>
      <c r="P15" s="5" t="str">
        <f t="shared" si="4"/>
        <v>P</v>
      </c>
      <c r="Q15" s="5" t="str">
        <f t="shared" si="4"/>
        <v>Q</v>
      </c>
      <c r="R15" s="20"/>
      <c r="S15" s="20"/>
      <c r="T15" s="20"/>
      <c r="U15" s="20">
        <v>-4.5999999999999996</v>
      </c>
      <c r="V15" s="20">
        <f t="shared" ca="1" si="0"/>
        <v>-0.26027444662884008</v>
      </c>
      <c r="W15" s="20"/>
      <c r="X15" s="20"/>
      <c r="Y15" s="20"/>
      <c r="Z15" s="20"/>
      <c r="AA15" s="20">
        <v>15</v>
      </c>
      <c r="AB15" s="20" t="s">
        <v>158</v>
      </c>
      <c r="AC15" s="20"/>
      <c r="AD15" s="20"/>
      <c r="AE15" s="20"/>
      <c r="AF15" s="20"/>
      <c r="AG15" s="20"/>
      <c r="AH15" s="20"/>
      <c r="AI15" s="20"/>
    </row>
    <row r="16" spans="1:35" x14ac:dyDescent="0.2">
      <c r="A16" s="5"/>
      <c r="B16" s="20"/>
      <c r="C16" s="5">
        <f>COLUMN()</f>
        <v>3</v>
      </c>
      <c r="D16" s="5">
        <f>COLUMN()</f>
        <v>4</v>
      </c>
      <c r="E16" s="5">
        <f>COLUMN()</f>
        <v>5</v>
      </c>
      <c r="F16" s="5">
        <f>COLUMN()</f>
        <v>6</v>
      </c>
      <c r="G16" s="5">
        <f>COLUMN()</f>
        <v>7</v>
      </c>
      <c r="H16" s="5">
        <f>COLUMN()</f>
        <v>8</v>
      </c>
      <c r="I16" s="5">
        <f>COLUMN()</f>
        <v>9</v>
      </c>
      <c r="J16" s="5">
        <f>COLUMN()</f>
        <v>10</v>
      </c>
      <c r="K16" s="5">
        <f>COLUMN()</f>
        <v>11</v>
      </c>
      <c r="L16" s="5">
        <f>COLUMN()</f>
        <v>12</v>
      </c>
      <c r="M16" s="5">
        <f>COLUMN()</f>
        <v>13</v>
      </c>
      <c r="N16" s="5">
        <f>COLUMN()</f>
        <v>14</v>
      </c>
      <c r="O16" s="5">
        <f>COLUMN()</f>
        <v>15</v>
      </c>
      <c r="P16" s="5">
        <f>COLUMN()</f>
        <v>16</v>
      </c>
      <c r="Q16" s="5">
        <f>COLUMN()</f>
        <v>17</v>
      </c>
      <c r="R16" s="20"/>
      <c r="S16" s="20"/>
      <c r="T16" s="20"/>
      <c r="U16" s="20">
        <v>-4.4000000000000004</v>
      </c>
      <c r="V16" s="20">
        <f t="shared" ca="1" si="0"/>
        <v>-0.24268840578854284</v>
      </c>
      <c r="W16" s="20"/>
      <c r="X16" s="20"/>
      <c r="Y16" s="20"/>
      <c r="Z16" s="20"/>
      <c r="AA16" s="20">
        <v>16</v>
      </c>
      <c r="AB16" s="20" t="s">
        <v>159</v>
      </c>
      <c r="AC16" s="20"/>
      <c r="AD16" s="20"/>
      <c r="AE16" s="20"/>
      <c r="AF16" s="20"/>
      <c r="AG16" s="20"/>
      <c r="AH16" s="20"/>
      <c r="AI16" s="20"/>
    </row>
    <row r="17" spans="1:35" x14ac:dyDescent="0.2">
      <c r="A17" s="26" t="s">
        <v>160</v>
      </c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>
        <v>-4.2</v>
      </c>
      <c r="V17" s="20">
        <f t="shared" ca="1" si="0"/>
        <v>-0.22569420779545174</v>
      </c>
      <c r="W17" s="20"/>
      <c r="X17" s="20"/>
      <c r="Y17" s="20"/>
      <c r="Z17" s="20"/>
      <c r="AA17" s="20">
        <v>17</v>
      </c>
      <c r="AB17" s="20" t="s">
        <v>162</v>
      </c>
      <c r="AC17" s="20"/>
      <c r="AD17" s="20"/>
      <c r="AE17" s="20"/>
      <c r="AF17" s="20"/>
      <c r="AG17" s="20"/>
      <c r="AH17" s="20"/>
      <c r="AI17" s="20"/>
    </row>
    <row r="18" spans="1:35" x14ac:dyDescent="0.2">
      <c r="A18" s="84">
        <v>10000</v>
      </c>
      <c r="B18" s="84">
        <v>1</v>
      </c>
      <c r="C18" s="20">
        <f ca="1">SUM(INDIRECT(C12):INDIRECT(C13))</f>
        <v>17.600000000000001</v>
      </c>
      <c r="D18" s="85">
        <f ca="1">SUM(INDIRECT(D12):INDIRECT(D13))</f>
        <v>15.867949999999999</v>
      </c>
      <c r="E18" s="85">
        <f ca="1">SUM(INDIRECT(E12):INDIRECT(E13))</f>
        <v>-0.86407370507367887</v>
      </c>
      <c r="F18" s="26">
        <f ca="1">SUM(INDIRECT(F12):INDIRECT(F13))</f>
        <v>29.195105000000005</v>
      </c>
      <c r="G18" s="26">
        <f ca="1">SUM(INDIRECT(G12):INDIRECT(G13))</f>
        <v>-8.0785439535975445E-2</v>
      </c>
      <c r="H18" s="26">
        <f ca="1">SUM(INDIRECT(H12):INDIRECT(H13))</f>
        <v>82.005606125250011</v>
      </c>
      <c r="I18" s="26">
        <f ca="1">SUM(INDIRECT(I12):INDIRECT(I13))</f>
        <v>192.80897398462884</v>
      </c>
      <c r="J18" s="26">
        <f ca="1">SUM(INDIRECT(J12):INDIRECT(J13))</f>
        <v>541.03754912845454</v>
      </c>
      <c r="K18" s="26">
        <f ca="1">SUM(INDIRECT(K12):INDIRECT(K13))</f>
        <v>0.16273855299698606</v>
      </c>
      <c r="L18" s="26">
        <f ca="1">SUM(INDIRECT(L12):INDIRECT(L13))</f>
        <v>-0.34018577286811041</v>
      </c>
      <c r="M18" s="20"/>
      <c r="N18" s="20">
        <f ca="1">SUM(INDIRECT(N12):INDIRECT(N13))</f>
        <v>2.0589379780797495E-4</v>
      </c>
      <c r="O18" s="20">
        <f ca="1">SQRT(SUM(INDIRECT(O12):INDIRECT(O13)))</f>
        <v>15696.453151529915</v>
      </c>
      <c r="P18" s="20">
        <f ca="1">SQRT(SUM(INDIRECT(P12):INDIRECT(P13)))</f>
        <v>4927.1509358197309</v>
      </c>
      <c r="Q18" s="20">
        <f ca="1">SQRT(SUM(INDIRECT(Q12):INDIRECT(Q13)))</f>
        <v>3616.9179400758276</v>
      </c>
      <c r="R18" s="20"/>
      <c r="S18" s="20"/>
      <c r="T18" s="20"/>
      <c r="U18" s="20">
        <v>-4</v>
      </c>
      <c r="V18" s="20">
        <f t="shared" ca="1" si="0"/>
        <v>-0.20929185264956679</v>
      </c>
      <c r="W18" s="20"/>
      <c r="X18" s="20"/>
      <c r="Y18" s="20"/>
      <c r="Z18" s="20"/>
      <c r="AA18" s="20">
        <v>18</v>
      </c>
      <c r="AB18" s="20" t="s">
        <v>163</v>
      </c>
      <c r="AC18" s="20"/>
      <c r="AD18" s="20"/>
      <c r="AE18" s="20"/>
      <c r="AF18" s="20"/>
      <c r="AG18" s="20"/>
      <c r="AH18" s="20"/>
      <c r="AI18" s="20"/>
    </row>
    <row r="19" spans="1:35" x14ac:dyDescent="0.2">
      <c r="A19" s="86" t="s">
        <v>164</v>
      </c>
      <c r="B19" s="20"/>
      <c r="C19" s="20"/>
      <c r="D19" s="20"/>
      <c r="E19" s="20"/>
      <c r="F19" s="87" t="s">
        <v>165</v>
      </c>
      <c r="G19" s="87" t="s">
        <v>166</v>
      </c>
      <c r="H19" s="87" t="s">
        <v>167</v>
      </c>
      <c r="I19" s="87" t="s">
        <v>168</v>
      </c>
      <c r="J19" s="87" t="s">
        <v>169</v>
      </c>
      <c r="K19" s="87" t="s">
        <v>170</v>
      </c>
      <c r="L19" s="87" t="s">
        <v>171</v>
      </c>
      <c r="M19" s="88"/>
      <c r="N19" s="88"/>
      <c r="O19" s="88"/>
      <c r="P19" s="88"/>
      <c r="Q19" s="88"/>
      <c r="R19" s="20"/>
      <c r="S19" s="20"/>
      <c r="T19" s="20"/>
      <c r="U19" s="20">
        <v>-3.8</v>
      </c>
      <c r="V19" s="20">
        <f t="shared" ca="1" si="0"/>
        <v>-0.19348134035088804</v>
      </c>
      <c r="W19" s="20"/>
      <c r="X19" s="20"/>
      <c r="Y19" s="20"/>
      <c r="Z19" s="20"/>
      <c r="AA19" s="20">
        <v>19</v>
      </c>
      <c r="AB19" s="20" t="s">
        <v>172</v>
      </c>
      <c r="AC19" s="20"/>
      <c r="AD19" s="20"/>
      <c r="AE19" s="20"/>
      <c r="AF19" s="20"/>
      <c r="AG19" s="20"/>
      <c r="AH19" s="20"/>
      <c r="AI19" s="20"/>
    </row>
    <row r="20" spans="1:35" ht="15" thickBot="1" x14ac:dyDescent="0.25">
      <c r="A20" s="54" t="s">
        <v>173</v>
      </c>
      <c r="B20" s="54" t="s">
        <v>174</v>
      </c>
      <c r="C20" s="54" t="s">
        <v>187</v>
      </c>
      <c r="D20" s="54" t="s">
        <v>173</v>
      </c>
      <c r="E20" s="54" t="s">
        <v>174</v>
      </c>
      <c r="F20" s="54" t="s">
        <v>188</v>
      </c>
      <c r="G20" s="54" t="s">
        <v>189</v>
      </c>
      <c r="H20" s="54" t="s">
        <v>198</v>
      </c>
      <c r="I20" s="54" t="s">
        <v>199</v>
      </c>
      <c r="J20" s="54" t="s">
        <v>200</v>
      </c>
      <c r="K20" s="54" t="s">
        <v>190</v>
      </c>
      <c r="L20" s="54" t="s">
        <v>201</v>
      </c>
      <c r="M20" s="59" t="s">
        <v>175</v>
      </c>
      <c r="N20" s="54" t="s">
        <v>202</v>
      </c>
      <c r="O20" s="54" t="s">
        <v>176</v>
      </c>
      <c r="P20" s="54" t="s">
        <v>177</v>
      </c>
      <c r="Q20" s="54" t="s">
        <v>178</v>
      </c>
      <c r="R20" s="60" t="s">
        <v>179</v>
      </c>
      <c r="S20" s="20"/>
      <c r="T20" s="20"/>
      <c r="U20" s="20">
        <v>-3.6</v>
      </c>
      <c r="V20" s="20">
        <f t="shared" ca="1" si="0"/>
        <v>-0.1782626708994155</v>
      </c>
      <c r="W20" s="20"/>
      <c r="X20" s="20"/>
      <c r="Y20" s="20"/>
      <c r="Z20" s="20"/>
      <c r="AA20" s="20">
        <v>20</v>
      </c>
      <c r="AB20" s="20" t="s">
        <v>180</v>
      </c>
      <c r="AC20" s="20"/>
      <c r="AD20" s="20"/>
      <c r="AE20" s="20"/>
      <c r="AF20" s="20"/>
      <c r="AG20" s="20"/>
      <c r="AH20" s="20"/>
      <c r="AI20" s="20"/>
    </row>
    <row r="21" spans="1:35" x14ac:dyDescent="0.2">
      <c r="A21" s="89">
        <v>-28974</v>
      </c>
      <c r="B21" s="89">
        <v>-0.13188374000310432</v>
      </c>
      <c r="C21" s="90">
        <v>0.1</v>
      </c>
      <c r="D21" s="91">
        <f t="shared" ref="D21:D84" si="5">A21/A$18</f>
        <v>-2.8974000000000002</v>
      </c>
      <c r="E21" s="91">
        <f t="shared" ref="E21:E84" si="6">B21/B$18</f>
        <v>-0.13188374000310432</v>
      </c>
      <c r="F21" s="33">
        <f t="shared" ref="F21:F84" si="7">$C21*D21</f>
        <v>-0.28974000000000005</v>
      </c>
      <c r="G21" s="33">
        <f t="shared" ref="G21:G84" si="8">$C21*E21</f>
        <v>-1.3188374000310433E-2</v>
      </c>
      <c r="H21" s="33">
        <f t="shared" ref="H21:H84" si="9">C21*D21*D21</f>
        <v>0.83949267600000022</v>
      </c>
      <c r="I21" s="33">
        <f t="shared" ref="I21:I84" si="10">C21*D21*D21*D21</f>
        <v>-2.432346079442401</v>
      </c>
      <c r="J21" s="33">
        <f t="shared" ref="J21:J84" si="11">C21*D21*D21*D21*D21</f>
        <v>7.0474795305764131</v>
      </c>
      <c r="K21" s="33">
        <f t="shared" ref="K21:K84" si="12">C21*E21*D21</f>
        <v>3.8211994828499449E-2</v>
      </c>
      <c r="L21" s="33">
        <f t="shared" ref="L21:L84" si="13">C21*E21*D21*D21</f>
        <v>-0.11071543381609431</v>
      </c>
      <c r="M21" s="33">
        <f t="shared" ref="M21:M84" ca="1" si="14">+E$4+E$5*D21+E$6*D21^2</f>
        <v>-0.12949107337691648</v>
      </c>
      <c r="N21" s="33">
        <f t="shared" ref="N21:N84" ca="1" si="15">C21*(M21-E21)^2</f>
        <v>5.7248535840730983E-7</v>
      </c>
      <c r="O21" s="92">
        <f t="shared" ref="O21:O84" ca="1" si="16">(C21*O$1-O$2*F21+O$3*H21)^2</f>
        <v>42122.766734287776</v>
      </c>
      <c r="P21" s="33">
        <f t="shared" ref="P21:P84" ca="1" si="17">(-C21*O$2+O$4*F21-O$5*H21)^2</f>
        <v>2715275.9235245935</v>
      </c>
      <c r="Q21" s="33">
        <f t="shared" ref="Q21:Q84" ca="1" si="18">+(C21*O$3-F21*O$5+H21*O$6)^2</f>
        <v>457029.54076222889</v>
      </c>
      <c r="R21" s="20">
        <f t="shared" ref="R21:R84" ca="1" si="19">+E21-M21</f>
        <v>-2.3926666261878393E-3</v>
      </c>
      <c r="S21" s="20"/>
      <c r="T21" s="20"/>
      <c r="U21" s="20">
        <v>-3.4</v>
      </c>
      <c r="V21" s="20">
        <f t="shared" ca="1" si="0"/>
        <v>-0.16363584429514916</v>
      </c>
      <c r="W21" s="20"/>
      <c r="X21" s="20"/>
      <c r="Y21" s="20"/>
      <c r="Z21" s="20"/>
      <c r="AA21" s="20">
        <v>21</v>
      </c>
      <c r="AB21" s="20" t="s">
        <v>181</v>
      </c>
      <c r="AC21" s="20"/>
      <c r="AD21" s="20"/>
      <c r="AE21" s="20"/>
      <c r="AF21" s="20"/>
      <c r="AG21" s="20"/>
      <c r="AH21" s="20"/>
      <c r="AI21" s="20"/>
    </row>
    <row r="22" spans="1:35" x14ac:dyDescent="0.2">
      <c r="A22" s="89">
        <v>-17423</v>
      </c>
      <c r="B22" s="89">
        <v>-5.4537230003916193E-2</v>
      </c>
      <c r="C22" s="89">
        <v>0.1</v>
      </c>
      <c r="D22" s="91">
        <f t="shared" si="5"/>
        <v>-1.7423</v>
      </c>
      <c r="E22" s="91">
        <f t="shared" si="6"/>
        <v>-5.4537230003916193E-2</v>
      </c>
      <c r="F22" s="33">
        <f t="shared" si="7"/>
        <v>-0.17423</v>
      </c>
      <c r="G22" s="33">
        <f t="shared" si="8"/>
        <v>-5.4537230003916196E-3</v>
      </c>
      <c r="H22" s="33">
        <f t="shared" si="9"/>
        <v>0.30356092899999998</v>
      </c>
      <c r="I22" s="33">
        <f t="shared" si="10"/>
        <v>-0.52889420659669995</v>
      </c>
      <c r="J22" s="33">
        <f t="shared" si="11"/>
        <v>0.92149237615343027</v>
      </c>
      <c r="K22" s="33">
        <f t="shared" si="12"/>
        <v>9.502021583582319E-3</v>
      </c>
      <c r="L22" s="33">
        <f t="shared" si="13"/>
        <v>-1.6555372205075473E-2</v>
      </c>
      <c r="M22" s="33">
        <f t="shared" ca="1" si="14"/>
        <v>-6.5183711313081191E-2</v>
      </c>
      <c r="N22" s="33">
        <f t="shared" ca="1" si="15"/>
        <v>1.1334756426639967E-5</v>
      </c>
      <c r="O22" s="92">
        <f t="shared" ca="1" si="16"/>
        <v>147363.25136000186</v>
      </c>
      <c r="P22" s="33">
        <f t="shared" ca="1" si="17"/>
        <v>622749.78807881614</v>
      </c>
      <c r="Q22" s="33">
        <f t="shared" ca="1" si="18"/>
        <v>59490.792366517599</v>
      </c>
      <c r="R22" s="20">
        <f t="shared" ca="1" si="19"/>
        <v>1.0646481309164998E-2</v>
      </c>
      <c r="S22" s="20"/>
      <c r="T22" s="20"/>
      <c r="U22" s="20">
        <v>-3.2</v>
      </c>
      <c r="V22" s="20">
        <f t="shared" ca="1" si="0"/>
        <v>-0.14960086053808899</v>
      </c>
      <c r="W22" s="20"/>
      <c r="X22" s="20"/>
      <c r="Y22" s="20"/>
      <c r="Z22" s="20"/>
      <c r="AA22" s="20">
        <v>22</v>
      </c>
      <c r="AB22" s="20" t="s">
        <v>117</v>
      </c>
      <c r="AC22" s="20"/>
      <c r="AD22" s="20"/>
      <c r="AE22" s="20"/>
      <c r="AF22" s="20"/>
      <c r="AG22" s="20"/>
      <c r="AH22" s="20"/>
      <c r="AI22" s="20"/>
    </row>
    <row r="23" spans="1:35" x14ac:dyDescent="0.2">
      <c r="A23" s="89">
        <v>-17353</v>
      </c>
      <c r="B23" s="89">
        <v>-5.5866530005005188E-2</v>
      </c>
      <c r="C23" s="89">
        <v>0.1</v>
      </c>
      <c r="D23" s="91">
        <f t="shared" si="5"/>
        <v>-1.7353000000000001</v>
      </c>
      <c r="E23" s="91">
        <f t="shared" si="6"/>
        <v>-5.5866530005005188E-2</v>
      </c>
      <c r="F23" s="33">
        <f t="shared" si="7"/>
        <v>-0.17353000000000002</v>
      </c>
      <c r="G23" s="33">
        <f t="shared" si="8"/>
        <v>-5.5866530005005193E-3</v>
      </c>
      <c r="H23" s="33">
        <f t="shared" si="9"/>
        <v>0.30112660900000005</v>
      </c>
      <c r="I23" s="33">
        <f t="shared" si="10"/>
        <v>-0.52254500459770015</v>
      </c>
      <c r="J23" s="33">
        <f t="shared" si="11"/>
        <v>0.90677234647838911</v>
      </c>
      <c r="K23" s="33">
        <f t="shared" si="12"/>
        <v>9.6945189517685521E-3</v>
      </c>
      <c r="L23" s="33">
        <f t="shared" si="13"/>
        <v>-1.6822898737003968E-2</v>
      </c>
      <c r="M23" s="33">
        <f t="shared" ca="1" si="14"/>
        <v>-6.4854184265869294E-2</v>
      </c>
      <c r="N23" s="33">
        <f t="shared" ca="1" si="15"/>
        <v>8.0777929112828719E-6</v>
      </c>
      <c r="O23" s="92">
        <f t="shared" ca="1" si="16"/>
        <v>149426.99520095444</v>
      </c>
      <c r="P23" s="33">
        <f t="shared" ca="1" si="17"/>
        <v>615839.27536858968</v>
      </c>
      <c r="Q23" s="33">
        <f t="shared" ca="1" si="18"/>
        <v>58452.395780106344</v>
      </c>
      <c r="R23" s="20">
        <f t="shared" ca="1" si="19"/>
        <v>8.9876542608641058E-3</v>
      </c>
      <c r="S23" s="20"/>
      <c r="T23" s="20"/>
      <c r="U23" s="20">
        <v>-3</v>
      </c>
      <c r="V23" s="20">
        <f t="shared" ca="1" si="0"/>
        <v>-0.13615771962823497</v>
      </c>
      <c r="W23" s="20"/>
      <c r="X23" s="20"/>
      <c r="Y23" s="20"/>
      <c r="Z23" s="20"/>
      <c r="AA23" s="20">
        <v>23</v>
      </c>
      <c r="AB23" s="20" t="s">
        <v>182</v>
      </c>
      <c r="AC23" s="20"/>
      <c r="AD23" s="20"/>
      <c r="AE23" s="20"/>
      <c r="AF23" s="20"/>
      <c r="AG23" s="20"/>
      <c r="AH23" s="20"/>
      <c r="AI23" s="20"/>
    </row>
    <row r="24" spans="1:35" x14ac:dyDescent="0.2">
      <c r="A24" s="89">
        <v>-17303.5</v>
      </c>
      <c r="B24" s="89">
        <v>-6.5656535007292405E-2</v>
      </c>
      <c r="C24" s="89">
        <v>0.1</v>
      </c>
      <c r="D24" s="91">
        <f t="shared" si="5"/>
        <v>-1.7303500000000001</v>
      </c>
      <c r="E24" s="91">
        <f t="shared" si="6"/>
        <v>-6.5656535007292405E-2</v>
      </c>
      <c r="F24" s="33">
        <f t="shared" si="7"/>
        <v>-0.17303500000000002</v>
      </c>
      <c r="G24" s="33">
        <f t="shared" si="8"/>
        <v>-6.5656535007292405E-3</v>
      </c>
      <c r="H24" s="33">
        <f t="shared" si="9"/>
        <v>0.29941111225000006</v>
      </c>
      <c r="I24" s="33">
        <f t="shared" si="10"/>
        <v>-0.51808601808178756</v>
      </c>
      <c r="J24" s="33">
        <f t="shared" si="11"/>
        <v>0.89647014138782111</v>
      </c>
      <c r="K24" s="33">
        <f t="shared" si="12"/>
        <v>1.1360878534986841E-2</v>
      </c>
      <c r="L24" s="33">
        <f t="shared" si="13"/>
        <v>-1.965829617301448E-2</v>
      </c>
      <c r="M24" s="33">
        <f t="shared" ca="1" si="14"/>
        <v>-6.4621599180498257E-2</v>
      </c>
      <c r="N24" s="33">
        <f t="shared" ca="1" si="15"/>
        <v>1.0710921655820862E-7</v>
      </c>
      <c r="O24" s="92">
        <f t="shared" ca="1" si="16"/>
        <v>150889.98285194254</v>
      </c>
      <c r="P24" s="33">
        <f t="shared" ca="1" si="17"/>
        <v>610985.06884249928</v>
      </c>
      <c r="Q24" s="33">
        <f t="shared" ca="1" si="18"/>
        <v>57725.299091485307</v>
      </c>
      <c r="R24" s="20">
        <f t="shared" ca="1" si="19"/>
        <v>-1.0349358267941478E-3</v>
      </c>
      <c r="S24" s="20"/>
      <c r="T24" s="20"/>
      <c r="U24" s="20">
        <v>-2.8</v>
      </c>
      <c r="V24" s="20">
        <f t="shared" ca="1" si="0"/>
        <v>-0.12330642156558717</v>
      </c>
      <c r="W24" s="20"/>
      <c r="X24" s="20"/>
      <c r="Y24" s="20"/>
      <c r="Z24" s="20"/>
      <c r="AA24" s="20">
        <v>24</v>
      </c>
      <c r="AB24" s="20" t="s">
        <v>173</v>
      </c>
      <c r="AC24" s="20"/>
      <c r="AD24" s="20"/>
      <c r="AE24" s="20"/>
      <c r="AF24" s="20"/>
      <c r="AG24" s="20"/>
      <c r="AH24" s="20"/>
      <c r="AI24" s="20"/>
    </row>
    <row r="25" spans="1:35" x14ac:dyDescent="0.2">
      <c r="A25" s="89">
        <v>-17219</v>
      </c>
      <c r="B25" s="89">
        <v>-6.261118999827886E-2</v>
      </c>
      <c r="C25" s="89">
        <v>0.1</v>
      </c>
      <c r="D25" s="91">
        <f t="shared" si="5"/>
        <v>-1.7219</v>
      </c>
      <c r="E25" s="91">
        <f t="shared" si="6"/>
        <v>-6.261118999827886E-2</v>
      </c>
      <c r="F25" s="33">
        <f t="shared" si="7"/>
        <v>-0.17219000000000001</v>
      </c>
      <c r="G25" s="33">
        <f t="shared" si="8"/>
        <v>-6.2611189998278867E-3</v>
      </c>
      <c r="H25" s="33">
        <f t="shared" si="9"/>
        <v>0.29649396100000003</v>
      </c>
      <c r="I25" s="33">
        <f t="shared" si="10"/>
        <v>-0.51053295144590005</v>
      </c>
      <c r="J25" s="33">
        <f t="shared" si="11"/>
        <v>0.87908668909469534</v>
      </c>
      <c r="K25" s="33">
        <f t="shared" si="12"/>
        <v>1.0781020805803638E-2</v>
      </c>
      <c r="L25" s="33">
        <f t="shared" si="13"/>
        <v>-1.8563839725513284E-2</v>
      </c>
      <c r="M25" s="33">
        <f t="shared" ca="1" si="14"/>
        <v>-6.4225397673929679E-2</v>
      </c>
      <c r="N25" s="33">
        <f t="shared" ca="1" si="15"/>
        <v>2.6056664201300212E-7</v>
      </c>
      <c r="O25" s="92">
        <f t="shared" ca="1" si="16"/>
        <v>153394.15397405732</v>
      </c>
      <c r="P25" s="33">
        <f t="shared" ca="1" si="17"/>
        <v>602760.54297611711</v>
      </c>
      <c r="Q25" s="33">
        <f t="shared" ca="1" si="18"/>
        <v>56497.788976359923</v>
      </c>
      <c r="R25" s="20">
        <f t="shared" ca="1" si="19"/>
        <v>1.6142076756508195E-3</v>
      </c>
      <c r="S25" s="20"/>
      <c r="T25" s="20"/>
      <c r="U25" s="20">
        <v>-2.6</v>
      </c>
      <c r="V25" s="20">
        <f t="shared" ca="1" si="0"/>
        <v>-0.11104696635014558</v>
      </c>
      <c r="W25" s="20"/>
      <c r="X25" s="20"/>
      <c r="Y25" s="20"/>
      <c r="Z25" s="20"/>
      <c r="AA25" s="20">
        <v>25</v>
      </c>
      <c r="AB25" s="20" t="s">
        <v>174</v>
      </c>
      <c r="AC25" s="20"/>
      <c r="AD25" s="20"/>
      <c r="AE25" s="20"/>
      <c r="AF25" s="20"/>
      <c r="AG25" s="20"/>
      <c r="AH25" s="20"/>
      <c r="AI25" s="20"/>
    </row>
    <row r="26" spans="1:35" x14ac:dyDescent="0.2">
      <c r="A26" s="89">
        <v>-17143</v>
      </c>
      <c r="B26" s="89">
        <v>-7.3854430003848393E-2</v>
      </c>
      <c r="C26" s="89">
        <v>0.1</v>
      </c>
      <c r="D26" s="91">
        <f t="shared" si="5"/>
        <v>-1.7142999999999999</v>
      </c>
      <c r="E26" s="91">
        <f t="shared" si="6"/>
        <v>-7.3854430003848393E-2</v>
      </c>
      <c r="F26" s="33">
        <f t="shared" si="7"/>
        <v>-0.17143</v>
      </c>
      <c r="G26" s="33">
        <f t="shared" si="8"/>
        <v>-7.3854430003848399E-3</v>
      </c>
      <c r="H26" s="33">
        <f t="shared" si="9"/>
        <v>0.29388244899999999</v>
      </c>
      <c r="I26" s="33">
        <f t="shared" si="10"/>
        <v>-0.50380268232069991</v>
      </c>
      <c r="J26" s="33">
        <f t="shared" si="11"/>
        <v>0.86366893830237579</v>
      </c>
      <c r="K26" s="33">
        <f t="shared" si="12"/>
        <v>1.2660864935559731E-2</v>
      </c>
      <c r="L26" s="33">
        <f t="shared" si="13"/>
        <v>-2.1704520759030045E-2</v>
      </c>
      <c r="M26" s="33">
        <f t="shared" ca="1" si="14"/>
        <v>-6.386995316916054E-2</v>
      </c>
      <c r="N26" s="33">
        <f t="shared" ca="1" si="15"/>
        <v>9.9689777662418362E-6</v>
      </c>
      <c r="O26" s="92">
        <f t="shared" ca="1" si="16"/>
        <v>155653.48223185359</v>
      </c>
      <c r="P26" s="33">
        <f t="shared" ca="1" si="17"/>
        <v>595429.75153827725</v>
      </c>
      <c r="Q26" s="33">
        <f t="shared" ca="1" si="18"/>
        <v>55408.417886188334</v>
      </c>
      <c r="R26" s="20">
        <f t="shared" ca="1" si="19"/>
        <v>-9.9844768346878526E-3</v>
      </c>
      <c r="S26" s="20"/>
      <c r="T26" s="20"/>
      <c r="U26" s="20">
        <v>-2.4</v>
      </c>
      <c r="V26" s="20">
        <f t="shared" ca="1" si="0"/>
        <v>-9.937935398191014E-2</v>
      </c>
      <c r="W26" s="20"/>
      <c r="X26" s="20"/>
      <c r="Y26" s="20"/>
      <c r="Z26" s="20"/>
      <c r="AA26" s="20">
        <v>26</v>
      </c>
      <c r="AB26" s="20" t="s">
        <v>183</v>
      </c>
      <c r="AC26" s="20"/>
      <c r="AD26" s="20"/>
      <c r="AE26" s="20"/>
      <c r="AF26" s="20"/>
      <c r="AG26" s="20"/>
      <c r="AH26" s="20"/>
      <c r="AI26" s="20"/>
    </row>
    <row r="27" spans="1:35" x14ac:dyDescent="0.2">
      <c r="A27" s="89">
        <v>-17128.5</v>
      </c>
      <c r="B27" s="89">
        <v>-5.3479784997762181E-2</v>
      </c>
      <c r="C27" s="89">
        <v>0.1</v>
      </c>
      <c r="D27" s="91">
        <f t="shared" si="5"/>
        <v>-1.71285</v>
      </c>
      <c r="E27" s="91">
        <f t="shared" si="6"/>
        <v>-5.3479784997762181E-2</v>
      </c>
      <c r="F27" s="33">
        <f t="shared" si="7"/>
        <v>-0.17128500000000002</v>
      </c>
      <c r="G27" s="33">
        <f t="shared" si="8"/>
        <v>-5.3479784997762184E-3</v>
      </c>
      <c r="H27" s="33">
        <f t="shared" si="9"/>
        <v>0.29338551225000004</v>
      </c>
      <c r="I27" s="33">
        <f t="shared" si="10"/>
        <v>-0.50252537465741254</v>
      </c>
      <c r="J27" s="33">
        <f t="shared" si="11"/>
        <v>0.86075058798194903</v>
      </c>
      <c r="K27" s="33">
        <f t="shared" si="12"/>
        <v>9.1602849733416949E-3</v>
      </c>
      <c r="L27" s="33">
        <f t="shared" si="13"/>
        <v>-1.5690194116588323E-2</v>
      </c>
      <c r="M27" s="33">
        <f t="shared" ca="1" si="14"/>
        <v>-6.3802235179893724E-2</v>
      </c>
      <c r="N27" s="33">
        <f t="shared" ca="1" si="15"/>
        <v>1.0655297776258753E-5</v>
      </c>
      <c r="O27" s="92">
        <f t="shared" ca="1" si="16"/>
        <v>156085.27830907726</v>
      </c>
      <c r="P27" s="33">
        <f t="shared" ca="1" si="17"/>
        <v>594038.22997888946</v>
      </c>
      <c r="Q27" s="33">
        <f t="shared" ca="1" si="18"/>
        <v>55202.146410220004</v>
      </c>
      <c r="R27" s="20">
        <f t="shared" ca="1" si="19"/>
        <v>1.0322450182131543E-2</v>
      </c>
      <c r="S27" s="20"/>
      <c r="T27" s="20"/>
      <c r="U27" s="20">
        <v>-2.2000000000000002</v>
      </c>
      <c r="V27" s="20">
        <f t="shared" ca="1" si="0"/>
        <v>-8.8303584460880907E-2</v>
      </c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</row>
    <row r="28" spans="1:35" x14ac:dyDescent="0.2">
      <c r="A28" s="89">
        <v>-17081.5</v>
      </c>
      <c r="B28" s="89">
        <v>-6.747231500048656E-2</v>
      </c>
      <c r="C28" s="89">
        <v>0.1</v>
      </c>
      <c r="D28" s="91">
        <f t="shared" si="5"/>
        <v>-1.7081500000000001</v>
      </c>
      <c r="E28" s="91">
        <f t="shared" si="6"/>
        <v>-6.747231500048656E-2</v>
      </c>
      <c r="F28" s="33">
        <f t="shared" si="7"/>
        <v>-0.17081500000000002</v>
      </c>
      <c r="G28" s="33">
        <f t="shared" si="8"/>
        <v>-6.7472315000486564E-3</v>
      </c>
      <c r="H28" s="33">
        <f t="shared" si="9"/>
        <v>0.29177764225000002</v>
      </c>
      <c r="I28" s="33">
        <f t="shared" si="10"/>
        <v>-0.49839997960933757</v>
      </c>
      <c r="J28" s="33">
        <f t="shared" si="11"/>
        <v>0.85134192516968998</v>
      </c>
      <c r="K28" s="33">
        <f t="shared" si="12"/>
        <v>1.1525283486808112E-2</v>
      </c>
      <c r="L28" s="33">
        <f t="shared" si="13"/>
        <v>-1.9686912987991276E-2</v>
      </c>
      <c r="M28" s="33">
        <f t="shared" ca="1" si="14"/>
        <v>-6.3582949330764832E-2</v>
      </c>
      <c r="N28" s="33">
        <f t="shared" ca="1" si="15"/>
        <v>1.5127165312809948E-6</v>
      </c>
      <c r="O28" s="92">
        <f t="shared" ca="1" si="16"/>
        <v>157486.49037851865</v>
      </c>
      <c r="P28" s="33">
        <f t="shared" ca="1" si="17"/>
        <v>589543.40642184415</v>
      </c>
      <c r="Q28" s="33">
        <f t="shared" ca="1" si="18"/>
        <v>54536.984283297374</v>
      </c>
      <c r="R28" s="20">
        <f t="shared" ca="1" si="19"/>
        <v>-3.8893656697217283E-3</v>
      </c>
      <c r="S28" s="20"/>
      <c r="T28" s="20"/>
      <c r="U28" s="20">
        <v>-2</v>
      </c>
      <c r="V28" s="20">
        <f t="shared" ca="1" si="0"/>
        <v>-7.781965778705785E-2</v>
      </c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</row>
    <row r="29" spans="1:35" x14ac:dyDescent="0.2">
      <c r="A29" s="89">
        <v>-16112</v>
      </c>
      <c r="B29" s="89">
        <v>-7.2733120003249496E-2</v>
      </c>
      <c r="C29" s="89">
        <v>0.1</v>
      </c>
      <c r="D29" s="91">
        <f t="shared" si="5"/>
        <v>-1.6112</v>
      </c>
      <c r="E29" s="91">
        <f t="shared" si="6"/>
        <v>-7.2733120003249496E-2</v>
      </c>
      <c r="F29" s="33">
        <f t="shared" si="7"/>
        <v>-0.16112000000000001</v>
      </c>
      <c r="G29" s="33">
        <f t="shared" si="8"/>
        <v>-7.2733120003249498E-3</v>
      </c>
      <c r="H29" s="33">
        <f t="shared" si="9"/>
        <v>0.25959654400000004</v>
      </c>
      <c r="I29" s="33">
        <f t="shared" si="10"/>
        <v>-0.41826195169280006</v>
      </c>
      <c r="J29" s="33">
        <f t="shared" si="11"/>
        <v>0.67390365656743945</v>
      </c>
      <c r="K29" s="33">
        <f t="shared" si="12"/>
        <v>1.1718760294923559E-2</v>
      </c>
      <c r="L29" s="33">
        <f t="shared" si="13"/>
        <v>-1.8881266587180839E-2</v>
      </c>
      <c r="M29" s="33">
        <f t="shared" ca="1" si="14"/>
        <v>-5.9132502885739943E-2</v>
      </c>
      <c r="N29" s="33">
        <f t="shared" ca="1" si="15"/>
        <v>1.8497678597709389E-5</v>
      </c>
      <c r="O29" s="92">
        <f t="shared" ca="1" si="16"/>
        <v>186852.10233816161</v>
      </c>
      <c r="P29" s="33">
        <f t="shared" ca="1" si="17"/>
        <v>502027.92092561006</v>
      </c>
      <c r="Q29" s="33">
        <f t="shared" ca="1" si="18"/>
        <v>41953.824588691437</v>
      </c>
      <c r="R29" s="20">
        <f t="shared" ca="1" si="19"/>
        <v>-1.3600617117509553E-2</v>
      </c>
      <c r="S29" s="20"/>
      <c r="T29" s="20"/>
      <c r="U29" s="20">
        <v>-1.8</v>
      </c>
      <c r="V29" s="20">
        <f t="shared" ca="1" si="0"/>
        <v>-6.7927573960440968E-2</v>
      </c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</row>
    <row r="30" spans="1:35" x14ac:dyDescent="0.2">
      <c r="A30" s="89">
        <v>-15069</v>
      </c>
      <c r="B30" s="89">
        <v>-5.1439690003462601E-2</v>
      </c>
      <c r="C30" s="89">
        <v>0.1</v>
      </c>
      <c r="D30" s="91">
        <f t="shared" si="5"/>
        <v>-1.5068999999999999</v>
      </c>
      <c r="E30" s="91">
        <f t="shared" si="6"/>
        <v>-5.1439690003462601E-2</v>
      </c>
      <c r="F30" s="33">
        <f t="shared" si="7"/>
        <v>-0.15068999999999999</v>
      </c>
      <c r="G30" s="33">
        <f t="shared" si="8"/>
        <v>-5.1439690003462603E-3</v>
      </c>
      <c r="H30" s="33">
        <f t="shared" si="9"/>
        <v>0.22707476099999996</v>
      </c>
      <c r="I30" s="33">
        <f t="shared" si="10"/>
        <v>-0.34217895735089993</v>
      </c>
      <c r="J30" s="33">
        <f t="shared" si="11"/>
        <v>0.51562947083207111</v>
      </c>
      <c r="K30" s="33">
        <f t="shared" si="12"/>
        <v>7.751446886621779E-3</v>
      </c>
      <c r="L30" s="33">
        <f t="shared" si="13"/>
        <v>-1.1680655313450358E-2</v>
      </c>
      <c r="M30" s="33">
        <f t="shared" ca="1" si="14"/>
        <v>-5.4499945515062764E-2</v>
      </c>
      <c r="N30" s="33">
        <f t="shared" ca="1" si="15"/>
        <v>9.3651637962791745E-7</v>
      </c>
      <c r="O30" s="92">
        <f t="shared" ca="1" si="16"/>
        <v>219086.81389470733</v>
      </c>
      <c r="P30" s="33">
        <f t="shared" ca="1" si="17"/>
        <v>418434.0558875539</v>
      </c>
      <c r="Q30" s="33">
        <f t="shared" ca="1" si="18"/>
        <v>30689.894083435898</v>
      </c>
      <c r="R30" s="20">
        <f t="shared" ca="1" si="19"/>
        <v>3.0602555116001628E-3</v>
      </c>
      <c r="S30" s="20"/>
      <c r="T30" s="20"/>
      <c r="U30" s="20">
        <v>-1.6</v>
      </c>
      <c r="V30" s="20">
        <f t="shared" ca="1" si="0"/>
        <v>-5.8627332981030303E-2</v>
      </c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</row>
    <row r="31" spans="1:35" x14ac:dyDescent="0.2">
      <c r="A31" s="89">
        <v>-14943.5</v>
      </c>
      <c r="B31" s="89">
        <v>-6.5472935006255284E-2</v>
      </c>
      <c r="C31" s="89">
        <v>0.1</v>
      </c>
      <c r="D31" s="91">
        <f t="shared" si="5"/>
        <v>-1.4943500000000001</v>
      </c>
      <c r="E31" s="91">
        <f t="shared" si="6"/>
        <v>-6.5472935006255284E-2</v>
      </c>
      <c r="F31" s="33">
        <f t="shared" si="7"/>
        <v>-0.14943500000000001</v>
      </c>
      <c r="G31" s="33">
        <f t="shared" si="8"/>
        <v>-6.5472935006255289E-3</v>
      </c>
      <c r="H31" s="33">
        <f t="shared" si="9"/>
        <v>0.22330819225000004</v>
      </c>
      <c r="I31" s="33">
        <f t="shared" si="10"/>
        <v>-0.33370059708878758</v>
      </c>
      <c r="J31" s="33">
        <f t="shared" si="11"/>
        <v>0.49866548725962972</v>
      </c>
      <c r="K31" s="33">
        <f t="shared" si="12"/>
        <v>9.78394804265976E-3</v>
      </c>
      <c r="L31" s="33">
        <f t="shared" si="13"/>
        <v>-1.4620642757548614E-2</v>
      </c>
      <c r="M31" s="33">
        <f t="shared" ca="1" si="14"/>
        <v>-5.3953377475583625E-2</v>
      </c>
      <c r="N31" s="33">
        <f t="shared" ca="1" si="15"/>
        <v>1.3270020570245412E-5</v>
      </c>
      <c r="O31" s="92">
        <f t="shared" ca="1" si="16"/>
        <v>222986.49151052037</v>
      </c>
      <c r="P31" s="33">
        <f t="shared" ca="1" si="17"/>
        <v>409075.73333801358</v>
      </c>
      <c r="Q31" s="33">
        <f t="shared" ca="1" si="18"/>
        <v>29482.740770986835</v>
      </c>
      <c r="R31" s="20">
        <f t="shared" ca="1" si="19"/>
        <v>-1.1519557530671659E-2</v>
      </c>
      <c r="S31" s="20"/>
      <c r="T31" s="20"/>
      <c r="U31" s="20">
        <v>-1.3999999999999899</v>
      </c>
      <c r="V31" s="20">
        <f t="shared" ca="1" si="0"/>
        <v>-4.9918934848825376E-2</v>
      </c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</row>
    <row r="32" spans="1:35" x14ac:dyDescent="0.2">
      <c r="A32" s="89">
        <v>-13030</v>
      </c>
      <c r="B32" s="89">
        <v>-4.8860300004889723E-2</v>
      </c>
      <c r="C32" s="89">
        <v>0.1</v>
      </c>
      <c r="D32" s="91">
        <f t="shared" si="5"/>
        <v>-1.3029999999999999</v>
      </c>
      <c r="E32" s="91">
        <f t="shared" si="6"/>
        <v>-4.8860300004889723E-2</v>
      </c>
      <c r="F32" s="33">
        <f t="shared" si="7"/>
        <v>-0.1303</v>
      </c>
      <c r="G32" s="33">
        <f t="shared" si="8"/>
        <v>-4.886030000488973E-3</v>
      </c>
      <c r="H32" s="33">
        <f t="shared" si="9"/>
        <v>0.16978089999999998</v>
      </c>
      <c r="I32" s="33">
        <f t="shared" si="10"/>
        <v>-0.22122451269999996</v>
      </c>
      <c r="J32" s="33">
        <f t="shared" si="11"/>
        <v>0.28825554004809995</v>
      </c>
      <c r="K32" s="33">
        <f t="shared" si="12"/>
        <v>6.3664970906371311E-3</v>
      </c>
      <c r="L32" s="33">
        <f t="shared" si="13"/>
        <v>-8.295545709100181E-3</v>
      </c>
      <c r="M32" s="33">
        <f t="shared" ca="1" si="14"/>
        <v>-4.5908491762021157E-2</v>
      </c>
      <c r="N32" s="33">
        <f t="shared" ca="1" si="15"/>
        <v>8.7131719026668104E-7</v>
      </c>
      <c r="O32" s="92">
        <f t="shared" ca="1" si="16"/>
        <v>282145.39485970011</v>
      </c>
      <c r="P32" s="33">
        <f t="shared" ca="1" si="17"/>
        <v>283635.74393061036</v>
      </c>
      <c r="Q32" s="33">
        <f t="shared" ca="1" si="18"/>
        <v>14629.529053657086</v>
      </c>
      <c r="R32" s="20">
        <f t="shared" ca="1" si="19"/>
        <v>-2.9518082428685657E-3</v>
      </c>
      <c r="S32" s="20"/>
      <c r="T32" s="20"/>
      <c r="U32" s="20">
        <v>-1.19999999999999</v>
      </c>
      <c r="V32" s="20">
        <f t="shared" ca="1" si="0"/>
        <v>-4.1802379563827104E-2</v>
      </c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</row>
    <row r="33" spans="1:35" x14ac:dyDescent="0.2">
      <c r="A33" s="89">
        <v>-12910</v>
      </c>
      <c r="B33" s="89">
        <v>-6.6139100003056228E-2</v>
      </c>
      <c r="C33" s="89">
        <v>0.1</v>
      </c>
      <c r="D33" s="91">
        <f t="shared" si="5"/>
        <v>-1.2909999999999999</v>
      </c>
      <c r="E33" s="91">
        <f t="shared" si="6"/>
        <v>-6.6139100003056228E-2</v>
      </c>
      <c r="F33" s="33">
        <f t="shared" si="7"/>
        <v>-0.12909999999999999</v>
      </c>
      <c r="G33" s="33">
        <f t="shared" si="8"/>
        <v>-6.6139100003056233E-3</v>
      </c>
      <c r="H33" s="33">
        <f t="shared" si="9"/>
        <v>0.16666809999999999</v>
      </c>
      <c r="I33" s="33">
        <f t="shared" si="10"/>
        <v>-0.21516851709999996</v>
      </c>
      <c r="J33" s="33">
        <f t="shared" si="11"/>
        <v>0.27778255557609993</v>
      </c>
      <c r="K33" s="33">
        <f t="shared" si="12"/>
        <v>8.5385578103945592E-3</v>
      </c>
      <c r="L33" s="33">
        <f t="shared" si="13"/>
        <v>-1.1023278133219376E-2</v>
      </c>
      <c r="M33" s="33">
        <f t="shared" ca="1" si="14"/>
        <v>-4.5422031103483744E-2</v>
      </c>
      <c r="N33" s="33">
        <f t="shared" ca="1" si="15"/>
        <v>4.2919694378963352E-5</v>
      </c>
      <c r="O33" s="92">
        <f t="shared" ca="1" si="16"/>
        <v>285801.07154640288</v>
      </c>
      <c r="P33" s="33">
        <f t="shared" ca="1" si="17"/>
        <v>276788.87213826779</v>
      </c>
      <c r="Q33" s="33">
        <f t="shared" ca="1" si="18"/>
        <v>13903.703669791445</v>
      </c>
      <c r="R33" s="20">
        <f t="shared" ca="1" si="19"/>
        <v>-2.0717068899572484E-2</v>
      </c>
      <c r="S33" s="20"/>
      <c r="T33" s="20"/>
      <c r="U33" s="20">
        <v>-0.99999999999999001</v>
      </c>
      <c r="V33" s="20">
        <f t="shared" ca="1" si="0"/>
        <v>-3.4277667126035014E-2</v>
      </c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</row>
    <row r="34" spans="1:35" x14ac:dyDescent="0.2">
      <c r="A34" s="89">
        <v>-3</v>
      </c>
      <c r="B34" s="89">
        <v>-2.9430299982777797E-3</v>
      </c>
      <c r="C34" s="89">
        <v>1</v>
      </c>
      <c r="D34" s="91">
        <f t="shared" si="5"/>
        <v>-2.9999999999999997E-4</v>
      </c>
      <c r="E34" s="91">
        <f t="shared" si="6"/>
        <v>-2.9430299982777797E-3</v>
      </c>
      <c r="F34" s="33">
        <f t="shared" si="7"/>
        <v>-2.9999999999999997E-4</v>
      </c>
      <c r="G34" s="33">
        <f t="shared" si="8"/>
        <v>-2.9430299982777797E-3</v>
      </c>
      <c r="H34" s="33">
        <f t="shared" si="9"/>
        <v>8.9999999999999985E-8</v>
      </c>
      <c r="I34" s="33">
        <f t="shared" si="10"/>
        <v>-2.6999999999999994E-11</v>
      </c>
      <c r="J34" s="33">
        <f t="shared" si="11"/>
        <v>8.0999999999999967E-15</v>
      </c>
      <c r="K34" s="33">
        <f t="shared" si="12"/>
        <v>8.8290899948333381E-7</v>
      </c>
      <c r="L34" s="33">
        <f t="shared" si="13"/>
        <v>-2.6487269984500012E-10</v>
      </c>
      <c r="M34" s="33">
        <f t="shared" ca="1" si="14"/>
        <v>-5.5381526761579978E-3</v>
      </c>
      <c r="N34" s="33">
        <f t="shared" ca="1" si="15"/>
        <v>6.7346617132481946E-6</v>
      </c>
      <c r="O34" s="92">
        <f t="shared" ca="1" si="16"/>
        <v>51736470.734587952</v>
      </c>
      <c r="P34" s="33">
        <f t="shared" ca="1" si="17"/>
        <v>222.88787671322575</v>
      </c>
      <c r="Q34" s="33">
        <f t="shared" ca="1" si="18"/>
        <v>1200210.8707320662</v>
      </c>
      <c r="R34" s="20">
        <f t="shared" ca="1" si="19"/>
        <v>2.5951226778802182E-3</v>
      </c>
      <c r="S34" s="20"/>
      <c r="T34" s="20"/>
      <c r="U34" s="20">
        <v>-0.79999999999999005</v>
      </c>
      <c r="V34" s="20">
        <f t="shared" ca="1" si="0"/>
        <v>-2.7344797535449106E-2</v>
      </c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</row>
    <row r="35" spans="1:35" x14ac:dyDescent="0.2">
      <c r="A35" s="89">
        <v>-0.5</v>
      </c>
      <c r="B35" s="89">
        <v>-2.4405049989582039E-3</v>
      </c>
      <c r="C35" s="89">
        <v>1</v>
      </c>
      <c r="D35" s="91">
        <f t="shared" si="5"/>
        <v>-5.0000000000000002E-5</v>
      </c>
      <c r="E35" s="91">
        <f t="shared" si="6"/>
        <v>-2.4405049989582039E-3</v>
      </c>
      <c r="F35" s="33">
        <f t="shared" si="7"/>
        <v>-5.0000000000000002E-5</v>
      </c>
      <c r="G35" s="33">
        <f t="shared" si="8"/>
        <v>-2.4405049989582039E-3</v>
      </c>
      <c r="H35" s="33">
        <f t="shared" si="9"/>
        <v>2.5000000000000001E-9</v>
      </c>
      <c r="I35" s="33">
        <f t="shared" si="10"/>
        <v>-1.25E-13</v>
      </c>
      <c r="J35" s="33">
        <f t="shared" si="11"/>
        <v>6.2499999999999999E-18</v>
      </c>
      <c r="K35" s="33">
        <f t="shared" si="12"/>
        <v>1.2202524994791022E-7</v>
      </c>
      <c r="L35" s="33">
        <f t="shared" si="13"/>
        <v>-6.1012624973955108E-12</v>
      </c>
      <c r="M35" s="33">
        <f t="shared" ca="1" si="14"/>
        <v>-5.532815057857186E-3</v>
      </c>
      <c r="N35" s="33">
        <f t="shared" ca="1" si="15"/>
        <v>9.5623815003678253E-6</v>
      </c>
      <c r="O35" s="92">
        <f t="shared" ca="1" si="16"/>
        <v>51736528.824671626</v>
      </c>
      <c r="P35" s="33">
        <f t="shared" ca="1" si="17"/>
        <v>244.26103607854802</v>
      </c>
      <c r="Q35" s="33">
        <f t="shared" ca="1" si="18"/>
        <v>1200758.4203711294</v>
      </c>
      <c r="R35" s="20">
        <f t="shared" ca="1" si="19"/>
        <v>3.0923100588989821E-3</v>
      </c>
      <c r="S35" s="20"/>
      <c r="T35" s="20"/>
      <c r="U35" s="20">
        <v>-0.59999999999998999</v>
      </c>
      <c r="V35" s="20">
        <f t="shared" ca="1" si="0"/>
        <v>-2.1003770792069384E-2</v>
      </c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</row>
    <row r="36" spans="1:35" x14ac:dyDescent="0.2">
      <c r="A36" s="89">
        <v>0</v>
      </c>
      <c r="B36" s="89">
        <v>-3.3000000039464794E-3</v>
      </c>
      <c r="C36" s="89">
        <v>1</v>
      </c>
      <c r="D36" s="91">
        <f t="shared" si="5"/>
        <v>0</v>
      </c>
      <c r="E36" s="91">
        <f t="shared" si="6"/>
        <v>-3.3000000039464794E-3</v>
      </c>
      <c r="F36" s="33">
        <f t="shared" si="7"/>
        <v>0</v>
      </c>
      <c r="G36" s="33">
        <f t="shared" si="8"/>
        <v>-3.3000000039464794E-3</v>
      </c>
      <c r="H36" s="33">
        <f t="shared" si="9"/>
        <v>0</v>
      </c>
      <c r="I36" s="33">
        <f t="shared" si="10"/>
        <v>0</v>
      </c>
      <c r="J36" s="33">
        <f t="shared" si="11"/>
        <v>0</v>
      </c>
      <c r="K36" s="33">
        <f t="shared" si="12"/>
        <v>0</v>
      </c>
      <c r="L36" s="33">
        <f t="shared" si="13"/>
        <v>0</v>
      </c>
      <c r="M36" s="33">
        <f t="shared" ca="1" si="14"/>
        <v>-5.5317476451675575E-3</v>
      </c>
      <c r="N36" s="33">
        <f t="shared" ca="1" si="15"/>
        <v>4.9806975340958453E-6</v>
      </c>
      <c r="O36" s="92">
        <f t="shared" ca="1" si="16"/>
        <v>51736540.206226878</v>
      </c>
      <c r="P36" s="33">
        <f t="shared" ca="1" si="17"/>
        <v>248.6526013710521</v>
      </c>
      <c r="Q36" s="33">
        <f t="shared" ca="1" si="18"/>
        <v>1200867.925855981</v>
      </c>
      <c r="R36" s="20">
        <f t="shared" ca="1" si="19"/>
        <v>2.231747641221078E-3</v>
      </c>
      <c r="S36" s="20"/>
      <c r="T36" s="20"/>
      <c r="U36" s="20">
        <v>-0.39999999999999097</v>
      </c>
      <c r="V36" s="20">
        <f t="shared" ca="1" si="0"/>
        <v>-1.5254586895895875E-2</v>
      </c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</row>
    <row r="37" spans="1:35" x14ac:dyDescent="0.2">
      <c r="A37" s="89">
        <v>12802.5</v>
      </c>
      <c r="B37" s="89">
        <v>8.230524996179156E-3</v>
      </c>
      <c r="C37" s="89">
        <v>1</v>
      </c>
      <c r="D37" s="91">
        <f t="shared" si="5"/>
        <v>1.2802500000000001</v>
      </c>
      <c r="E37" s="91">
        <f t="shared" si="6"/>
        <v>8.230524996179156E-3</v>
      </c>
      <c r="F37" s="33">
        <f t="shared" si="7"/>
        <v>1.2802500000000001</v>
      </c>
      <c r="G37" s="33">
        <f t="shared" si="8"/>
        <v>8.230524996179156E-3</v>
      </c>
      <c r="H37" s="33">
        <f t="shared" si="9"/>
        <v>1.6390400625000003</v>
      </c>
      <c r="I37" s="33">
        <f t="shared" si="10"/>
        <v>2.0983810400156258</v>
      </c>
      <c r="J37" s="33">
        <f t="shared" si="11"/>
        <v>2.6864523264800053</v>
      </c>
      <c r="K37" s="33">
        <f t="shared" si="12"/>
        <v>1.0537129626358365E-2</v>
      </c>
      <c r="L37" s="33">
        <f t="shared" si="13"/>
        <v>1.3490160204145299E-2</v>
      </c>
      <c r="M37" s="33">
        <f t="shared" ca="1" si="14"/>
        <v>9.6732039900793796E-3</v>
      </c>
      <c r="N37" s="33">
        <f t="shared" ca="1" si="15"/>
        <v>2.0813226794409612E-6</v>
      </c>
      <c r="O37" s="92">
        <f t="shared" ca="1" si="16"/>
        <v>29342502.143206857</v>
      </c>
      <c r="P37" s="33">
        <f t="shared" ca="1" si="17"/>
        <v>3838512.6207203348</v>
      </c>
      <c r="Q37" s="33">
        <f t="shared" ca="1" si="18"/>
        <v>1978473.289981531</v>
      </c>
      <c r="R37" s="20">
        <f t="shared" ca="1" si="19"/>
        <v>-1.4426789939002236E-3</v>
      </c>
      <c r="S37" s="20"/>
      <c r="T37" s="20"/>
      <c r="U37" s="20">
        <v>-0.19999999999998999</v>
      </c>
      <c r="V37" s="20">
        <f t="shared" ca="1" si="0"/>
        <v>-1.0097245846928504E-2</v>
      </c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</row>
    <row r="38" spans="1:35" x14ac:dyDescent="0.2">
      <c r="A38" s="89">
        <v>12802.5</v>
      </c>
      <c r="B38" s="89">
        <v>1.023052499658661E-2</v>
      </c>
      <c r="C38" s="89">
        <v>1</v>
      </c>
      <c r="D38" s="91">
        <f t="shared" si="5"/>
        <v>1.2802500000000001</v>
      </c>
      <c r="E38" s="91">
        <f t="shared" si="6"/>
        <v>1.023052499658661E-2</v>
      </c>
      <c r="F38" s="33">
        <f t="shared" si="7"/>
        <v>1.2802500000000001</v>
      </c>
      <c r="G38" s="33">
        <f t="shared" si="8"/>
        <v>1.023052499658661E-2</v>
      </c>
      <c r="H38" s="33">
        <f t="shared" si="9"/>
        <v>1.6390400625000003</v>
      </c>
      <c r="I38" s="33">
        <f t="shared" si="10"/>
        <v>2.0983810400156258</v>
      </c>
      <c r="J38" s="33">
        <f t="shared" si="11"/>
        <v>2.6864523264800053</v>
      </c>
      <c r="K38" s="33">
        <f t="shared" si="12"/>
        <v>1.3097629626880007E-2</v>
      </c>
      <c r="L38" s="33">
        <f t="shared" si="13"/>
        <v>1.6768240329813132E-2</v>
      </c>
      <c r="M38" s="33">
        <f t="shared" ca="1" si="14"/>
        <v>9.6732039900793796E-3</v>
      </c>
      <c r="N38" s="33">
        <f t="shared" ca="1" si="15"/>
        <v>3.1060670429423194E-7</v>
      </c>
      <c r="O38" s="92">
        <f t="shared" ca="1" si="16"/>
        <v>29342502.143206857</v>
      </c>
      <c r="P38" s="33">
        <f t="shared" ca="1" si="17"/>
        <v>3838512.6207203348</v>
      </c>
      <c r="Q38" s="33">
        <f t="shared" ca="1" si="18"/>
        <v>1978473.289981531</v>
      </c>
      <c r="R38" s="20">
        <f t="shared" ca="1" si="19"/>
        <v>5.5732100650723003E-4</v>
      </c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</row>
    <row r="39" spans="1:35" x14ac:dyDescent="0.2">
      <c r="A39" s="89">
        <v>18066.5</v>
      </c>
      <c r="B39" s="89">
        <v>5.4671649995725602E-3</v>
      </c>
      <c r="C39" s="89">
        <v>1</v>
      </c>
      <c r="D39" s="91">
        <f t="shared" si="5"/>
        <v>1.8066500000000001</v>
      </c>
      <c r="E39" s="91">
        <f t="shared" si="6"/>
        <v>5.4671649995725602E-3</v>
      </c>
      <c r="F39" s="33">
        <f t="shared" si="7"/>
        <v>1.8066500000000001</v>
      </c>
      <c r="G39" s="33">
        <f t="shared" si="8"/>
        <v>5.4671649995725602E-3</v>
      </c>
      <c r="H39" s="33">
        <f t="shared" si="9"/>
        <v>3.2639842225000004</v>
      </c>
      <c r="I39" s="33">
        <f t="shared" si="10"/>
        <v>5.8968770955796259</v>
      </c>
      <c r="J39" s="33">
        <f t="shared" si="11"/>
        <v>10.653593004728931</v>
      </c>
      <c r="K39" s="33">
        <f t="shared" si="12"/>
        <v>9.8772536464777662E-3</v>
      </c>
      <c r="L39" s="33">
        <f t="shared" si="13"/>
        <v>1.7844740300409057E-2</v>
      </c>
      <c r="M39" s="33">
        <f t="shared" ca="1" si="14"/>
        <v>8.889335342623178E-3</v>
      </c>
      <c r="N39" s="33">
        <f t="shared" ca="1" si="15"/>
        <v>1.1711249856855183E-5</v>
      </c>
      <c r="O39" s="92">
        <f t="shared" ca="1" si="16"/>
        <v>13282321.159722164</v>
      </c>
      <c r="P39" s="33">
        <f t="shared" ca="1" si="17"/>
        <v>3268739.6971852677</v>
      </c>
      <c r="Q39" s="33">
        <f t="shared" ca="1" si="18"/>
        <v>945462.58741872443</v>
      </c>
      <c r="R39" s="20">
        <f t="shared" ca="1" si="19"/>
        <v>-3.4221703430506178E-3</v>
      </c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</row>
    <row r="40" spans="1:35" x14ac:dyDescent="0.2">
      <c r="A40" s="89">
        <v>22285</v>
      </c>
      <c r="B40" s="89">
        <v>1.9078500044997782E-3</v>
      </c>
      <c r="C40" s="89">
        <v>1</v>
      </c>
      <c r="D40" s="91">
        <f t="shared" si="5"/>
        <v>2.2284999999999999</v>
      </c>
      <c r="E40" s="91">
        <f t="shared" si="6"/>
        <v>1.9078500044997782E-3</v>
      </c>
      <c r="F40" s="33">
        <f t="shared" si="7"/>
        <v>2.2284999999999999</v>
      </c>
      <c r="G40" s="33">
        <f t="shared" si="8"/>
        <v>1.9078500044997782E-3</v>
      </c>
      <c r="H40" s="33">
        <f t="shared" si="9"/>
        <v>4.9662122499999999</v>
      </c>
      <c r="I40" s="33">
        <f t="shared" si="10"/>
        <v>11.067203999124999</v>
      </c>
      <c r="J40" s="33">
        <f t="shared" si="11"/>
        <v>24.663264112050058</v>
      </c>
      <c r="K40" s="33">
        <f t="shared" si="12"/>
        <v>4.2516437350277551E-3</v>
      </c>
      <c r="L40" s="33">
        <f t="shared" si="13"/>
        <v>9.4747880635093519E-3</v>
      </c>
      <c r="M40" s="33">
        <f t="shared" ca="1" si="14"/>
        <v>5.3017966320810031E-3</v>
      </c>
      <c r="N40" s="33">
        <f t="shared" ca="1" si="15"/>
        <v>1.151887371086997E-5</v>
      </c>
      <c r="O40" s="92">
        <f t="shared" ca="1" si="16"/>
        <v>3188982.8215572773</v>
      </c>
      <c r="P40" s="33">
        <f t="shared" ca="1" si="17"/>
        <v>1656443.823735279</v>
      </c>
      <c r="Q40" s="33">
        <f t="shared" ca="1" si="18"/>
        <v>150521.59900214593</v>
      </c>
      <c r="R40" s="20">
        <f t="shared" ca="1" si="19"/>
        <v>-3.393946627581225E-3</v>
      </c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</row>
    <row r="41" spans="1:35" x14ac:dyDescent="0.2">
      <c r="A41" s="89">
        <v>22431</v>
      </c>
      <c r="B41" s="89">
        <v>2.7353100012987852E-3</v>
      </c>
      <c r="C41" s="89">
        <v>0.1</v>
      </c>
      <c r="D41" s="91">
        <f t="shared" si="5"/>
        <v>2.2431000000000001</v>
      </c>
      <c r="E41" s="91">
        <f t="shared" si="6"/>
        <v>2.7353100012987852E-3</v>
      </c>
      <c r="F41" s="33">
        <f t="shared" si="7"/>
        <v>0.22431000000000001</v>
      </c>
      <c r="G41" s="33">
        <f t="shared" si="8"/>
        <v>2.7353100012987851E-4</v>
      </c>
      <c r="H41" s="33">
        <f t="shared" si="9"/>
        <v>0.50314976100000008</v>
      </c>
      <c r="I41" s="33">
        <f t="shared" si="10"/>
        <v>1.1286152288991003</v>
      </c>
      <c r="J41" s="33">
        <f t="shared" si="11"/>
        <v>2.5315968199435721</v>
      </c>
      <c r="K41" s="33">
        <f t="shared" si="12"/>
        <v>6.1355738639133053E-4</v>
      </c>
      <c r="L41" s="33">
        <f t="shared" si="13"/>
        <v>1.3762705734143936E-3</v>
      </c>
      <c r="M41" s="33">
        <f t="shared" ca="1" si="14"/>
        <v>5.1304923200955407E-3</v>
      </c>
      <c r="N41" s="33">
        <f t="shared" ca="1" si="15"/>
        <v>5.7368983402766026E-7</v>
      </c>
      <c r="O41" s="92">
        <f t="shared" ca="1" si="16"/>
        <v>29393.736688262583</v>
      </c>
      <c r="P41" s="33">
        <f t="shared" ca="1" si="17"/>
        <v>15942.400278601519</v>
      </c>
      <c r="Q41" s="33">
        <f t="shared" ca="1" si="18"/>
        <v>1324.8182702819993</v>
      </c>
      <c r="R41" s="20">
        <f t="shared" ca="1" si="19"/>
        <v>-2.3951823187967555E-3</v>
      </c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</row>
    <row r="42" spans="1:35" x14ac:dyDescent="0.2">
      <c r="A42" s="89">
        <v>24266</v>
      </c>
      <c r="B42" s="89">
        <v>2.8865999775007367E-4</v>
      </c>
      <c r="C42" s="89">
        <v>1</v>
      </c>
      <c r="D42" s="91">
        <f t="shared" si="5"/>
        <v>2.4266000000000001</v>
      </c>
      <c r="E42" s="91">
        <f t="shared" si="6"/>
        <v>2.8865999775007367E-4</v>
      </c>
      <c r="F42" s="33">
        <f t="shared" si="7"/>
        <v>2.4266000000000001</v>
      </c>
      <c r="G42" s="33">
        <f t="shared" si="8"/>
        <v>2.8865999775007367E-4</v>
      </c>
      <c r="H42" s="33">
        <f t="shared" si="9"/>
        <v>5.8883875600000009</v>
      </c>
      <c r="I42" s="33">
        <f t="shared" si="10"/>
        <v>14.288761253096002</v>
      </c>
      <c r="J42" s="33">
        <f t="shared" si="11"/>
        <v>34.673108056762757</v>
      </c>
      <c r="K42" s="33">
        <f t="shared" si="12"/>
        <v>7.0046235054032875E-4</v>
      </c>
      <c r="L42" s="33">
        <f t="shared" si="13"/>
        <v>1.6997419398211619E-3</v>
      </c>
      <c r="M42" s="33">
        <f t="shared" ca="1" si="14"/>
        <v>2.7085266671759978E-3</v>
      </c>
      <c r="N42" s="33">
        <f t="shared" ca="1" si="15"/>
        <v>5.8557546977985143E-6</v>
      </c>
      <c r="O42" s="92">
        <f t="shared" ca="1" si="16"/>
        <v>605810.69856024336</v>
      </c>
      <c r="P42" s="33">
        <f t="shared" ca="1" si="17"/>
        <v>845802.22251778643</v>
      </c>
      <c r="Q42" s="33">
        <f t="shared" ca="1" si="18"/>
        <v>1678.8032531474969</v>
      </c>
      <c r="R42" s="20">
        <f t="shared" ca="1" si="19"/>
        <v>-2.4198666694259241E-3</v>
      </c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</row>
    <row r="43" spans="1:35" x14ac:dyDescent="0.2">
      <c r="A43" s="89">
        <v>24487.5</v>
      </c>
      <c r="B43" s="89">
        <v>2.2323749944916926E-3</v>
      </c>
      <c r="C43" s="89">
        <v>1</v>
      </c>
      <c r="D43" s="91">
        <f t="shared" si="5"/>
        <v>2.44875</v>
      </c>
      <c r="E43" s="91">
        <f t="shared" si="6"/>
        <v>2.2323749944916926E-3</v>
      </c>
      <c r="F43" s="33">
        <f t="shared" si="7"/>
        <v>2.44875</v>
      </c>
      <c r="G43" s="33">
        <f t="shared" si="8"/>
        <v>2.2323749944916926E-3</v>
      </c>
      <c r="H43" s="33">
        <f t="shared" si="9"/>
        <v>5.9963765625000001</v>
      </c>
      <c r="I43" s="33">
        <f t="shared" si="10"/>
        <v>14.683627107421875</v>
      </c>
      <c r="J43" s="33">
        <f t="shared" si="11"/>
        <v>35.95653187929932</v>
      </c>
      <c r="K43" s="33">
        <f t="shared" si="12"/>
        <v>5.4665282677615326E-3</v>
      </c>
      <c r="L43" s="33">
        <f t="shared" si="13"/>
        <v>1.3386161095681052E-2</v>
      </c>
      <c r="M43" s="33">
        <f t="shared" ca="1" si="14"/>
        <v>2.3824758115250644E-3</v>
      </c>
      <c r="N43" s="33">
        <f t="shared" ca="1" si="15"/>
        <v>2.2530255274085743E-8</v>
      </c>
      <c r="O43" s="92">
        <f t="shared" ca="1" si="16"/>
        <v>436060.67132420087</v>
      </c>
      <c r="P43" s="33">
        <f t="shared" ca="1" si="17"/>
        <v>763396.06477329729</v>
      </c>
      <c r="Q43" s="33">
        <f t="shared" ca="1" si="18"/>
        <v>0.50176090644784443</v>
      </c>
      <c r="R43" s="20">
        <f t="shared" ca="1" si="19"/>
        <v>-1.5010081703337175E-4</v>
      </c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</row>
    <row r="44" spans="1:35" x14ac:dyDescent="0.2">
      <c r="A44" s="89">
        <v>24520.5</v>
      </c>
      <c r="B44" s="89">
        <v>1.8057049965136684E-3</v>
      </c>
      <c r="C44" s="89">
        <v>0.1</v>
      </c>
      <c r="D44" s="91">
        <f t="shared" si="5"/>
        <v>2.4520499999999998</v>
      </c>
      <c r="E44" s="91">
        <f t="shared" si="6"/>
        <v>1.8057049965136684E-3</v>
      </c>
      <c r="F44" s="33">
        <f t="shared" si="7"/>
        <v>0.24520500000000001</v>
      </c>
      <c r="G44" s="33">
        <f t="shared" si="8"/>
        <v>1.8057049965136684E-4</v>
      </c>
      <c r="H44" s="33">
        <f t="shared" si="9"/>
        <v>0.60125492024999994</v>
      </c>
      <c r="I44" s="33">
        <f t="shared" si="10"/>
        <v>1.4743071271990122</v>
      </c>
      <c r="J44" s="33">
        <f t="shared" si="11"/>
        <v>3.6150747912483379</v>
      </c>
      <c r="K44" s="33">
        <f t="shared" si="12"/>
        <v>4.4276789367013404E-4</v>
      </c>
      <c r="L44" s="33">
        <f t="shared" si="13"/>
        <v>1.0856890136738521E-3</v>
      </c>
      <c r="M44" s="33">
        <f t="shared" ca="1" si="14"/>
        <v>2.3332780620591714E-3</v>
      </c>
      <c r="N44" s="33">
        <f t="shared" ca="1" si="15"/>
        <v>2.7833333948907961E-8</v>
      </c>
      <c r="O44" s="92">
        <f t="shared" ca="1" si="16"/>
        <v>4130.3538808370022</v>
      </c>
      <c r="P44" s="33">
        <f t="shared" ca="1" si="17"/>
        <v>7513.3477785310915</v>
      </c>
      <c r="Q44" s="33">
        <f t="shared" ca="1" si="18"/>
        <v>0.48551268154687893</v>
      </c>
      <c r="R44" s="20">
        <f t="shared" ca="1" si="19"/>
        <v>-5.2757306554550298E-4</v>
      </c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</row>
    <row r="45" spans="1:35" x14ac:dyDescent="0.2">
      <c r="A45" s="89">
        <v>25399</v>
      </c>
      <c r="B45" s="89">
        <v>-1.5270099975168705E-3</v>
      </c>
      <c r="C45" s="89">
        <v>1</v>
      </c>
      <c r="D45" s="91">
        <f t="shared" si="5"/>
        <v>2.5398999999999998</v>
      </c>
      <c r="E45" s="91">
        <f t="shared" si="6"/>
        <v>-1.5270099975168705E-3</v>
      </c>
      <c r="F45" s="33">
        <f t="shared" si="7"/>
        <v>2.5398999999999998</v>
      </c>
      <c r="G45" s="33">
        <f t="shared" si="8"/>
        <v>-1.5270099975168705E-3</v>
      </c>
      <c r="H45" s="33">
        <f t="shared" si="9"/>
        <v>6.4510920099999991</v>
      </c>
      <c r="I45" s="33">
        <f t="shared" si="10"/>
        <v>16.385128596198996</v>
      </c>
      <c r="J45" s="33">
        <f t="shared" si="11"/>
        <v>41.616588121485826</v>
      </c>
      <c r="K45" s="33">
        <f t="shared" si="12"/>
        <v>-3.8784526926930992E-3</v>
      </c>
      <c r="L45" s="33">
        <f t="shared" si="13"/>
        <v>-9.8508819941712025E-3</v>
      </c>
      <c r="M45" s="33">
        <f t="shared" ca="1" si="14"/>
        <v>9.6433436420768209E-4</v>
      </c>
      <c r="N45" s="33">
        <f t="shared" ca="1" si="15"/>
        <v>6.2067967286967181E-6</v>
      </c>
      <c r="O45" s="92">
        <f t="shared" ca="1" si="16"/>
        <v>26729.07839599725</v>
      </c>
      <c r="P45" s="33">
        <f t="shared" ca="1" si="17"/>
        <v>454703.39809539088</v>
      </c>
      <c r="Q45" s="33">
        <f t="shared" ca="1" si="18"/>
        <v>31803.719091851228</v>
      </c>
      <c r="R45" s="20">
        <f t="shared" ca="1" si="19"/>
        <v>-2.4913443617245526E-3</v>
      </c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</row>
    <row r="46" spans="1:35" x14ac:dyDescent="0.2">
      <c r="A46" s="89">
        <v>26276</v>
      </c>
      <c r="B46" s="89">
        <v>-1.7812400037655607E-3</v>
      </c>
      <c r="C46" s="89">
        <v>1</v>
      </c>
      <c r="D46" s="91">
        <f t="shared" si="5"/>
        <v>2.6276000000000002</v>
      </c>
      <c r="E46" s="91">
        <f t="shared" si="6"/>
        <v>-1.7812400037655607E-3</v>
      </c>
      <c r="F46" s="33">
        <f t="shared" si="7"/>
        <v>2.6276000000000002</v>
      </c>
      <c r="G46" s="33">
        <f t="shared" si="8"/>
        <v>-1.7812400037655607E-3</v>
      </c>
      <c r="H46" s="33">
        <f t="shared" si="9"/>
        <v>6.9042817600000008</v>
      </c>
      <c r="I46" s="33">
        <f t="shared" si="10"/>
        <v>18.141690752576004</v>
      </c>
      <c r="J46" s="33">
        <f t="shared" si="11"/>
        <v>47.669106621468714</v>
      </c>
      <c r="K46" s="33">
        <f t="shared" si="12"/>
        <v>-4.6803862338943873E-3</v>
      </c>
      <c r="L46" s="33">
        <f t="shared" si="13"/>
        <v>-1.2298182868180893E-2</v>
      </c>
      <c r="M46" s="33">
        <f t="shared" ca="1" si="14"/>
        <v>-5.1617011812824659E-4</v>
      </c>
      <c r="N46" s="33">
        <f t="shared" ca="1" si="15"/>
        <v>1.6004018155464071E-6</v>
      </c>
      <c r="O46" s="92">
        <f t="shared" ca="1" si="16"/>
        <v>110058.57995796455</v>
      </c>
      <c r="P46" s="33">
        <f t="shared" ca="1" si="17"/>
        <v>217885.75554741663</v>
      </c>
      <c r="Q46" s="33">
        <f t="shared" ca="1" si="18"/>
        <v>128529.05632280059</v>
      </c>
      <c r="R46" s="20">
        <f t="shared" ca="1" si="19"/>
        <v>-1.2650698856373141E-3</v>
      </c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</row>
    <row r="47" spans="1:35" x14ac:dyDescent="0.2">
      <c r="A47" s="89">
        <v>26620</v>
      </c>
      <c r="B47" s="89">
        <v>-5.1380000513745472E-4</v>
      </c>
      <c r="C47" s="89">
        <v>1</v>
      </c>
      <c r="D47" s="91">
        <f t="shared" si="5"/>
        <v>2.6619999999999999</v>
      </c>
      <c r="E47" s="91">
        <f t="shared" si="6"/>
        <v>-5.1380000513745472E-4</v>
      </c>
      <c r="F47" s="33">
        <f t="shared" si="7"/>
        <v>2.6619999999999999</v>
      </c>
      <c r="G47" s="33">
        <f t="shared" si="8"/>
        <v>-5.1380000513745472E-4</v>
      </c>
      <c r="H47" s="33">
        <f t="shared" si="9"/>
        <v>7.0862439999999998</v>
      </c>
      <c r="I47" s="33">
        <f t="shared" si="10"/>
        <v>18.863581527999997</v>
      </c>
      <c r="J47" s="33">
        <f t="shared" si="11"/>
        <v>50.214854027535992</v>
      </c>
      <c r="K47" s="33">
        <f t="shared" si="12"/>
        <v>-1.3677356136759045E-3</v>
      </c>
      <c r="L47" s="33">
        <f t="shared" si="13"/>
        <v>-3.6409122036052577E-3</v>
      </c>
      <c r="M47" s="33">
        <f t="shared" ca="1" si="14"/>
        <v>-1.1279660398552452E-3</v>
      </c>
      <c r="N47" s="33">
        <f t="shared" ca="1" si="15"/>
        <v>3.7719991820097422E-7</v>
      </c>
      <c r="O47" s="92">
        <f t="shared" ca="1" si="16"/>
        <v>281547.02990571252</v>
      </c>
      <c r="P47" s="33">
        <f t="shared" ca="1" si="17"/>
        <v>145298.53572394836</v>
      </c>
      <c r="Q47" s="33">
        <f t="shared" ca="1" si="18"/>
        <v>186333.80631969337</v>
      </c>
      <c r="R47" s="20">
        <f t="shared" ca="1" si="19"/>
        <v>6.1416603471779047E-4</v>
      </c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</row>
    <row r="48" spans="1:35" x14ac:dyDescent="0.2">
      <c r="A48" s="89">
        <v>26659</v>
      </c>
      <c r="B48" s="89">
        <v>-4.8544099990976974E-3</v>
      </c>
      <c r="C48" s="89">
        <v>0.1</v>
      </c>
      <c r="D48" s="91">
        <f t="shared" si="5"/>
        <v>2.6659000000000002</v>
      </c>
      <c r="E48" s="91">
        <f t="shared" si="6"/>
        <v>-4.8544099990976974E-3</v>
      </c>
      <c r="F48" s="33">
        <f t="shared" si="7"/>
        <v>0.26659000000000005</v>
      </c>
      <c r="G48" s="33">
        <f t="shared" si="8"/>
        <v>-4.8544099990976974E-4</v>
      </c>
      <c r="H48" s="33">
        <f t="shared" si="9"/>
        <v>0.71070228100000021</v>
      </c>
      <c r="I48" s="33">
        <f t="shared" si="10"/>
        <v>1.8946612109179006</v>
      </c>
      <c r="J48" s="33">
        <f t="shared" si="11"/>
        <v>5.0509773221860312</v>
      </c>
      <c r="K48" s="33">
        <f t="shared" si="12"/>
        <v>-1.2941371616594552E-3</v>
      </c>
      <c r="L48" s="33">
        <f t="shared" si="13"/>
        <v>-3.4500402592679419E-3</v>
      </c>
      <c r="M48" s="33">
        <f t="shared" ca="1" si="14"/>
        <v>-1.1984316685806143E-3</v>
      </c>
      <c r="N48" s="33">
        <f t="shared" ca="1" si="15"/>
        <v>1.3366177553210479E-6</v>
      </c>
      <c r="O48" s="92">
        <f t="shared" ca="1" si="16"/>
        <v>3061.6173034012577</v>
      </c>
      <c r="P48" s="33">
        <f t="shared" ca="1" si="17"/>
        <v>1378.8323802171556</v>
      </c>
      <c r="Q48" s="33">
        <f t="shared" ca="1" si="18"/>
        <v>1936.4043430165591</v>
      </c>
      <c r="R48" s="20">
        <f t="shared" ca="1" si="19"/>
        <v>-3.6559783305170832E-3</v>
      </c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</row>
    <row r="49" spans="1:35" x14ac:dyDescent="0.2">
      <c r="A49" s="89">
        <v>27357</v>
      </c>
      <c r="B49" s="89">
        <v>-8.0942999920807779E-4</v>
      </c>
      <c r="C49" s="89">
        <v>1</v>
      </c>
      <c r="D49" s="91">
        <f t="shared" si="5"/>
        <v>2.7357</v>
      </c>
      <c r="E49" s="91">
        <f t="shared" si="6"/>
        <v>-8.0942999920807779E-4</v>
      </c>
      <c r="F49" s="33">
        <f t="shared" si="7"/>
        <v>2.7357</v>
      </c>
      <c r="G49" s="33">
        <f t="shared" si="8"/>
        <v>-8.0942999920807779E-4</v>
      </c>
      <c r="H49" s="33">
        <f t="shared" si="9"/>
        <v>7.4840544900000001</v>
      </c>
      <c r="I49" s="33">
        <f t="shared" si="10"/>
        <v>20.474127868292999</v>
      </c>
      <c r="J49" s="33">
        <f t="shared" si="11"/>
        <v>56.011071609289161</v>
      </c>
      <c r="K49" s="33">
        <f t="shared" si="12"/>
        <v>-2.2143576488335382E-3</v>
      </c>
      <c r="L49" s="33">
        <f t="shared" si="13"/>
        <v>-6.0578182199139104E-3</v>
      </c>
      <c r="M49" s="33">
        <f t="shared" ca="1" si="14"/>
        <v>-2.4976431602300869E-3</v>
      </c>
      <c r="N49" s="33">
        <f t="shared" ca="1" si="15"/>
        <v>2.8500636770479242E-6</v>
      </c>
      <c r="O49" s="92">
        <f t="shared" ca="1" si="16"/>
        <v>931968.24186740455</v>
      </c>
      <c r="P49" s="33">
        <f t="shared" ca="1" si="17"/>
        <v>36032.457515857895</v>
      </c>
      <c r="Q49" s="33">
        <f t="shared" ca="1" si="18"/>
        <v>351769.15993858891</v>
      </c>
      <c r="R49" s="20">
        <f t="shared" ca="1" si="19"/>
        <v>1.6882131610220091E-3</v>
      </c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</row>
    <row r="50" spans="1:35" x14ac:dyDescent="0.2">
      <c r="A50" s="89">
        <v>27730</v>
      </c>
      <c r="B50" s="89">
        <v>1.072999948519282E-4</v>
      </c>
      <c r="C50" s="89">
        <v>1</v>
      </c>
      <c r="D50" s="91">
        <f t="shared" si="5"/>
        <v>2.7730000000000001</v>
      </c>
      <c r="E50" s="91">
        <f t="shared" si="6"/>
        <v>1.072999948519282E-4</v>
      </c>
      <c r="F50" s="33">
        <f t="shared" si="7"/>
        <v>2.7730000000000001</v>
      </c>
      <c r="G50" s="33">
        <f t="shared" si="8"/>
        <v>1.072999948519282E-4</v>
      </c>
      <c r="H50" s="33">
        <f t="shared" si="9"/>
        <v>7.6895290000000012</v>
      </c>
      <c r="I50" s="33">
        <f t="shared" si="10"/>
        <v>21.323063917000006</v>
      </c>
      <c r="J50" s="33">
        <f t="shared" si="11"/>
        <v>59.128856241841021</v>
      </c>
      <c r="K50" s="33">
        <f t="shared" si="12"/>
        <v>2.9754288572439691E-4</v>
      </c>
      <c r="L50" s="33">
        <f t="shared" si="13"/>
        <v>8.2508642211375264E-4</v>
      </c>
      <c r="M50" s="33">
        <f t="shared" ca="1" si="14"/>
        <v>-3.2214748289373096E-3</v>
      </c>
      <c r="N50" s="33">
        <f t="shared" ca="1" si="15"/>
        <v>1.1080741827493072E-5</v>
      </c>
      <c r="O50" s="92">
        <f t="shared" ca="1" si="16"/>
        <v>1416014.9923319861</v>
      </c>
      <c r="P50" s="33">
        <f t="shared" ca="1" si="17"/>
        <v>7892.0715487261323</v>
      </c>
      <c r="Q50" s="33">
        <f t="shared" ca="1" si="18"/>
        <v>458670.75709923467</v>
      </c>
      <c r="R50" s="20">
        <f t="shared" ca="1" si="19"/>
        <v>3.3287748237892378E-3</v>
      </c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</row>
    <row r="51" spans="1:35" x14ac:dyDescent="0.2">
      <c r="A51" s="89">
        <v>28808</v>
      </c>
      <c r="B51" s="89">
        <v>-3.9639200040255673E-3</v>
      </c>
      <c r="C51" s="89">
        <v>1</v>
      </c>
      <c r="D51" s="91">
        <f t="shared" si="5"/>
        <v>2.8807999999999998</v>
      </c>
      <c r="E51" s="91">
        <f t="shared" si="6"/>
        <v>-3.9639200040255673E-3</v>
      </c>
      <c r="F51" s="33">
        <f t="shared" si="7"/>
        <v>2.8807999999999998</v>
      </c>
      <c r="G51" s="33">
        <f t="shared" si="8"/>
        <v>-3.9639200040255673E-3</v>
      </c>
      <c r="H51" s="33">
        <f t="shared" si="9"/>
        <v>8.2990086399999985</v>
      </c>
      <c r="I51" s="33">
        <f t="shared" si="10"/>
        <v>23.907784090111996</v>
      </c>
      <c r="J51" s="33">
        <f t="shared" si="11"/>
        <v>68.873544406794636</v>
      </c>
      <c r="K51" s="33">
        <f t="shared" si="12"/>
        <v>-1.1419260747596853E-2</v>
      </c>
      <c r="L51" s="33">
        <f t="shared" si="13"/>
        <v>-3.289660636167701E-2</v>
      </c>
      <c r="M51" s="33">
        <f t="shared" ca="1" si="14"/>
        <v>-5.4291250136576027E-3</v>
      </c>
      <c r="N51" s="33">
        <f t="shared" ca="1" si="15"/>
        <v>2.1468257202508129E-6</v>
      </c>
      <c r="O51" s="92">
        <f t="shared" ca="1" si="16"/>
        <v>3445319.963388701</v>
      </c>
      <c r="P51" s="33">
        <f t="shared" ca="1" si="17"/>
        <v>47806.69951398376</v>
      </c>
      <c r="Q51" s="33">
        <f t="shared" ca="1" si="18"/>
        <v>864340.39909462025</v>
      </c>
      <c r="R51" s="20">
        <f t="shared" ca="1" si="19"/>
        <v>1.4652050096320354E-3</v>
      </c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</row>
    <row r="52" spans="1:35" x14ac:dyDescent="0.2">
      <c r="A52" s="89">
        <v>29862.5</v>
      </c>
      <c r="B52" s="89">
        <v>-4.9388750048819929E-3</v>
      </c>
      <c r="C52" s="89">
        <v>1</v>
      </c>
      <c r="D52" s="91">
        <f t="shared" si="5"/>
        <v>2.9862500000000001</v>
      </c>
      <c r="E52" s="91">
        <f t="shared" si="6"/>
        <v>-4.9388750048819929E-3</v>
      </c>
      <c r="F52" s="33">
        <f t="shared" si="7"/>
        <v>2.9862500000000001</v>
      </c>
      <c r="G52" s="33">
        <f t="shared" si="8"/>
        <v>-4.9388750048819929E-3</v>
      </c>
      <c r="H52" s="33">
        <f t="shared" si="9"/>
        <v>8.9176890625000009</v>
      </c>
      <c r="I52" s="33">
        <f t="shared" si="10"/>
        <v>26.630448962890629</v>
      </c>
      <c r="J52" s="33">
        <f t="shared" si="11"/>
        <v>79.525178215432149</v>
      </c>
      <c r="K52" s="33">
        <f t="shared" si="12"/>
        <v>-1.4748715483328852E-2</v>
      </c>
      <c r="L52" s="33">
        <f t="shared" si="13"/>
        <v>-4.4043351612090782E-2</v>
      </c>
      <c r="M52" s="33">
        <f t="shared" ca="1" si="14"/>
        <v>-7.7550104419128393E-3</v>
      </c>
      <c r="N52" s="33">
        <f t="shared" ca="1" si="15"/>
        <v>7.9306187997009164E-6</v>
      </c>
      <c r="O52" s="92">
        <f t="shared" ca="1" si="16"/>
        <v>6413404.2661989462</v>
      </c>
      <c r="P52" s="33">
        <f t="shared" ca="1" si="17"/>
        <v>293655.68185043102</v>
      </c>
      <c r="Q52" s="33">
        <f t="shared" ca="1" si="18"/>
        <v>1415936.4331694727</v>
      </c>
      <c r="R52" s="20">
        <f t="shared" ca="1" si="19"/>
        <v>2.8161354370308464E-3</v>
      </c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</row>
    <row r="53" spans="1:35" x14ac:dyDescent="0.2">
      <c r="A53" s="89"/>
      <c r="B53" s="89"/>
      <c r="C53" s="89"/>
      <c r="D53" s="91">
        <f t="shared" si="5"/>
        <v>0</v>
      </c>
      <c r="E53" s="91">
        <f t="shared" si="6"/>
        <v>0</v>
      </c>
      <c r="F53" s="33">
        <f t="shared" si="7"/>
        <v>0</v>
      </c>
      <c r="G53" s="33">
        <f t="shared" si="8"/>
        <v>0</v>
      </c>
      <c r="H53" s="33">
        <f t="shared" si="9"/>
        <v>0</v>
      </c>
      <c r="I53" s="33">
        <f t="shared" si="10"/>
        <v>0</v>
      </c>
      <c r="J53" s="33">
        <f t="shared" si="11"/>
        <v>0</v>
      </c>
      <c r="K53" s="33">
        <f t="shared" si="12"/>
        <v>0</v>
      </c>
      <c r="L53" s="33">
        <f t="shared" si="13"/>
        <v>0</v>
      </c>
      <c r="M53" s="33">
        <f t="shared" ca="1" si="14"/>
        <v>-5.5317476451675575E-3</v>
      </c>
      <c r="N53" s="33">
        <f t="shared" ca="1" si="15"/>
        <v>0</v>
      </c>
      <c r="O53" s="92">
        <f t="shared" ca="1" si="16"/>
        <v>0</v>
      </c>
      <c r="P53" s="33">
        <f t="shared" ca="1" si="17"/>
        <v>0</v>
      </c>
      <c r="Q53" s="33">
        <f t="shared" ca="1" si="18"/>
        <v>0</v>
      </c>
      <c r="R53" s="20">
        <f t="shared" ca="1" si="19"/>
        <v>5.5317476451675575E-3</v>
      </c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</row>
    <row r="54" spans="1:35" x14ac:dyDescent="0.2">
      <c r="A54" s="89"/>
      <c r="B54" s="89"/>
      <c r="C54" s="89"/>
      <c r="D54" s="91">
        <f t="shared" si="5"/>
        <v>0</v>
      </c>
      <c r="E54" s="91">
        <f t="shared" si="6"/>
        <v>0</v>
      </c>
      <c r="F54" s="33">
        <f t="shared" si="7"/>
        <v>0</v>
      </c>
      <c r="G54" s="33">
        <f t="shared" si="8"/>
        <v>0</v>
      </c>
      <c r="H54" s="33">
        <f t="shared" si="9"/>
        <v>0</v>
      </c>
      <c r="I54" s="33">
        <f t="shared" si="10"/>
        <v>0</v>
      </c>
      <c r="J54" s="33">
        <f t="shared" si="11"/>
        <v>0</v>
      </c>
      <c r="K54" s="33">
        <f t="shared" si="12"/>
        <v>0</v>
      </c>
      <c r="L54" s="33">
        <f t="shared" si="13"/>
        <v>0</v>
      </c>
      <c r="M54" s="33">
        <f t="shared" ca="1" si="14"/>
        <v>-5.5317476451675575E-3</v>
      </c>
      <c r="N54" s="33">
        <f t="shared" ca="1" si="15"/>
        <v>0</v>
      </c>
      <c r="O54" s="92">
        <f t="shared" ca="1" si="16"/>
        <v>0</v>
      </c>
      <c r="P54" s="33">
        <f t="shared" ca="1" si="17"/>
        <v>0</v>
      </c>
      <c r="Q54" s="33">
        <f t="shared" ca="1" si="18"/>
        <v>0</v>
      </c>
      <c r="R54" s="20">
        <f t="shared" ca="1" si="19"/>
        <v>5.5317476451675575E-3</v>
      </c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</row>
    <row r="55" spans="1:35" x14ac:dyDescent="0.2">
      <c r="A55" s="89"/>
      <c r="B55" s="89"/>
      <c r="C55" s="89"/>
      <c r="D55" s="91">
        <f t="shared" si="5"/>
        <v>0</v>
      </c>
      <c r="E55" s="91">
        <f t="shared" si="6"/>
        <v>0</v>
      </c>
      <c r="F55" s="33">
        <f t="shared" si="7"/>
        <v>0</v>
      </c>
      <c r="G55" s="33">
        <f t="shared" si="8"/>
        <v>0</v>
      </c>
      <c r="H55" s="33">
        <f t="shared" si="9"/>
        <v>0</v>
      </c>
      <c r="I55" s="33">
        <f t="shared" si="10"/>
        <v>0</v>
      </c>
      <c r="J55" s="33">
        <f t="shared" si="11"/>
        <v>0</v>
      </c>
      <c r="K55" s="33">
        <f t="shared" si="12"/>
        <v>0</v>
      </c>
      <c r="L55" s="33">
        <f t="shared" si="13"/>
        <v>0</v>
      </c>
      <c r="M55" s="33">
        <f t="shared" ca="1" si="14"/>
        <v>-5.5317476451675575E-3</v>
      </c>
      <c r="N55" s="33">
        <f t="shared" ca="1" si="15"/>
        <v>0</v>
      </c>
      <c r="O55" s="92">
        <f t="shared" ca="1" si="16"/>
        <v>0</v>
      </c>
      <c r="P55" s="33">
        <f t="shared" ca="1" si="17"/>
        <v>0</v>
      </c>
      <c r="Q55" s="33">
        <f t="shared" ca="1" si="18"/>
        <v>0</v>
      </c>
      <c r="R55" s="20">
        <f t="shared" ca="1" si="19"/>
        <v>5.5317476451675575E-3</v>
      </c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</row>
    <row r="56" spans="1:35" x14ac:dyDescent="0.2">
      <c r="A56" s="89"/>
      <c r="B56" s="89"/>
      <c r="C56" s="89"/>
      <c r="D56" s="91">
        <f t="shared" si="5"/>
        <v>0</v>
      </c>
      <c r="E56" s="91">
        <f t="shared" si="6"/>
        <v>0</v>
      </c>
      <c r="F56" s="33">
        <f t="shared" si="7"/>
        <v>0</v>
      </c>
      <c r="G56" s="33">
        <f t="shared" si="8"/>
        <v>0</v>
      </c>
      <c r="H56" s="33">
        <f t="shared" si="9"/>
        <v>0</v>
      </c>
      <c r="I56" s="33">
        <f t="shared" si="10"/>
        <v>0</v>
      </c>
      <c r="J56" s="33">
        <f t="shared" si="11"/>
        <v>0</v>
      </c>
      <c r="K56" s="33">
        <f t="shared" si="12"/>
        <v>0</v>
      </c>
      <c r="L56" s="33">
        <f t="shared" si="13"/>
        <v>0</v>
      </c>
      <c r="M56" s="33">
        <f t="shared" ca="1" si="14"/>
        <v>-5.5317476451675575E-3</v>
      </c>
      <c r="N56" s="33">
        <f t="shared" ca="1" si="15"/>
        <v>0</v>
      </c>
      <c r="O56" s="92">
        <f t="shared" ca="1" si="16"/>
        <v>0</v>
      </c>
      <c r="P56" s="33">
        <f t="shared" ca="1" si="17"/>
        <v>0</v>
      </c>
      <c r="Q56" s="33">
        <f t="shared" ca="1" si="18"/>
        <v>0</v>
      </c>
      <c r="R56" s="20">
        <f t="shared" ca="1" si="19"/>
        <v>5.5317476451675575E-3</v>
      </c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</row>
    <row r="57" spans="1:35" x14ac:dyDescent="0.2">
      <c r="A57" s="89"/>
      <c r="B57" s="89"/>
      <c r="C57" s="89"/>
      <c r="D57" s="91">
        <f t="shared" si="5"/>
        <v>0</v>
      </c>
      <c r="E57" s="91">
        <f t="shared" si="6"/>
        <v>0</v>
      </c>
      <c r="F57" s="33">
        <f t="shared" si="7"/>
        <v>0</v>
      </c>
      <c r="G57" s="33">
        <f t="shared" si="8"/>
        <v>0</v>
      </c>
      <c r="H57" s="33">
        <f t="shared" si="9"/>
        <v>0</v>
      </c>
      <c r="I57" s="33">
        <f t="shared" si="10"/>
        <v>0</v>
      </c>
      <c r="J57" s="33">
        <f t="shared" si="11"/>
        <v>0</v>
      </c>
      <c r="K57" s="33">
        <f t="shared" si="12"/>
        <v>0</v>
      </c>
      <c r="L57" s="33">
        <f t="shared" si="13"/>
        <v>0</v>
      </c>
      <c r="M57" s="33">
        <f t="shared" ca="1" si="14"/>
        <v>-5.5317476451675575E-3</v>
      </c>
      <c r="N57" s="33">
        <f t="shared" ca="1" si="15"/>
        <v>0</v>
      </c>
      <c r="O57" s="92">
        <f t="shared" ca="1" si="16"/>
        <v>0</v>
      </c>
      <c r="P57" s="33">
        <f t="shared" ca="1" si="17"/>
        <v>0</v>
      </c>
      <c r="Q57" s="33">
        <f t="shared" ca="1" si="18"/>
        <v>0</v>
      </c>
      <c r="R57" s="20">
        <f t="shared" ca="1" si="19"/>
        <v>5.5317476451675575E-3</v>
      </c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</row>
    <row r="58" spans="1:35" x14ac:dyDescent="0.2">
      <c r="A58" s="89"/>
      <c r="B58" s="89"/>
      <c r="C58" s="89"/>
      <c r="D58" s="91">
        <f t="shared" si="5"/>
        <v>0</v>
      </c>
      <c r="E58" s="91">
        <f t="shared" si="6"/>
        <v>0</v>
      </c>
      <c r="F58" s="33">
        <f t="shared" si="7"/>
        <v>0</v>
      </c>
      <c r="G58" s="33">
        <f t="shared" si="8"/>
        <v>0</v>
      </c>
      <c r="H58" s="33">
        <f t="shared" si="9"/>
        <v>0</v>
      </c>
      <c r="I58" s="33">
        <f t="shared" si="10"/>
        <v>0</v>
      </c>
      <c r="J58" s="33">
        <f t="shared" si="11"/>
        <v>0</v>
      </c>
      <c r="K58" s="33">
        <f t="shared" si="12"/>
        <v>0</v>
      </c>
      <c r="L58" s="33">
        <f t="shared" si="13"/>
        <v>0</v>
      </c>
      <c r="M58" s="33">
        <f t="shared" ca="1" si="14"/>
        <v>-5.5317476451675575E-3</v>
      </c>
      <c r="N58" s="33">
        <f t="shared" ca="1" si="15"/>
        <v>0</v>
      </c>
      <c r="O58" s="92">
        <f t="shared" ca="1" si="16"/>
        <v>0</v>
      </c>
      <c r="P58" s="33">
        <f t="shared" ca="1" si="17"/>
        <v>0</v>
      </c>
      <c r="Q58" s="33">
        <f t="shared" ca="1" si="18"/>
        <v>0</v>
      </c>
      <c r="R58" s="20">
        <f t="shared" ca="1" si="19"/>
        <v>5.5317476451675575E-3</v>
      </c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</row>
    <row r="59" spans="1:35" x14ac:dyDescent="0.2">
      <c r="A59" s="89"/>
      <c r="B59" s="89"/>
      <c r="C59" s="89"/>
      <c r="D59" s="91">
        <f t="shared" si="5"/>
        <v>0</v>
      </c>
      <c r="E59" s="91">
        <f t="shared" si="6"/>
        <v>0</v>
      </c>
      <c r="F59" s="33">
        <f t="shared" si="7"/>
        <v>0</v>
      </c>
      <c r="G59" s="33">
        <f t="shared" si="8"/>
        <v>0</v>
      </c>
      <c r="H59" s="33">
        <f t="shared" si="9"/>
        <v>0</v>
      </c>
      <c r="I59" s="33">
        <f t="shared" si="10"/>
        <v>0</v>
      </c>
      <c r="J59" s="33">
        <f t="shared" si="11"/>
        <v>0</v>
      </c>
      <c r="K59" s="33">
        <f t="shared" si="12"/>
        <v>0</v>
      </c>
      <c r="L59" s="33">
        <f t="shared" si="13"/>
        <v>0</v>
      </c>
      <c r="M59" s="33">
        <f t="shared" ca="1" si="14"/>
        <v>-5.5317476451675575E-3</v>
      </c>
      <c r="N59" s="33">
        <f t="shared" ca="1" si="15"/>
        <v>0</v>
      </c>
      <c r="O59" s="92">
        <f t="shared" ca="1" si="16"/>
        <v>0</v>
      </c>
      <c r="P59" s="33">
        <f t="shared" ca="1" si="17"/>
        <v>0</v>
      </c>
      <c r="Q59" s="33">
        <f t="shared" ca="1" si="18"/>
        <v>0</v>
      </c>
      <c r="R59" s="20">
        <f t="shared" ca="1" si="19"/>
        <v>5.5317476451675575E-3</v>
      </c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</row>
    <row r="60" spans="1:35" x14ac:dyDescent="0.2">
      <c r="A60" s="89"/>
      <c r="B60" s="89"/>
      <c r="C60" s="89"/>
      <c r="D60" s="91">
        <f t="shared" si="5"/>
        <v>0</v>
      </c>
      <c r="E60" s="91">
        <f t="shared" si="6"/>
        <v>0</v>
      </c>
      <c r="F60" s="33">
        <f t="shared" si="7"/>
        <v>0</v>
      </c>
      <c r="G60" s="33">
        <f t="shared" si="8"/>
        <v>0</v>
      </c>
      <c r="H60" s="33">
        <f t="shared" si="9"/>
        <v>0</v>
      </c>
      <c r="I60" s="33">
        <f t="shared" si="10"/>
        <v>0</v>
      </c>
      <c r="J60" s="33">
        <f t="shared" si="11"/>
        <v>0</v>
      </c>
      <c r="K60" s="33">
        <f t="shared" si="12"/>
        <v>0</v>
      </c>
      <c r="L60" s="33">
        <f t="shared" si="13"/>
        <v>0</v>
      </c>
      <c r="M60" s="33">
        <f t="shared" ca="1" si="14"/>
        <v>-5.5317476451675575E-3</v>
      </c>
      <c r="N60" s="33">
        <f t="shared" ca="1" si="15"/>
        <v>0</v>
      </c>
      <c r="O60" s="92">
        <f t="shared" ca="1" si="16"/>
        <v>0</v>
      </c>
      <c r="P60" s="33">
        <f t="shared" ca="1" si="17"/>
        <v>0</v>
      </c>
      <c r="Q60" s="33">
        <f t="shared" ca="1" si="18"/>
        <v>0</v>
      </c>
      <c r="R60" s="20">
        <f t="shared" ca="1" si="19"/>
        <v>5.5317476451675575E-3</v>
      </c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</row>
    <row r="61" spans="1:35" x14ac:dyDescent="0.2">
      <c r="A61" s="89"/>
      <c r="B61" s="89"/>
      <c r="C61" s="89"/>
      <c r="D61" s="91">
        <f t="shared" si="5"/>
        <v>0</v>
      </c>
      <c r="E61" s="91">
        <f t="shared" si="6"/>
        <v>0</v>
      </c>
      <c r="F61" s="33">
        <f t="shared" si="7"/>
        <v>0</v>
      </c>
      <c r="G61" s="33">
        <f t="shared" si="8"/>
        <v>0</v>
      </c>
      <c r="H61" s="33">
        <f t="shared" si="9"/>
        <v>0</v>
      </c>
      <c r="I61" s="33">
        <f t="shared" si="10"/>
        <v>0</v>
      </c>
      <c r="J61" s="33">
        <f t="shared" si="11"/>
        <v>0</v>
      </c>
      <c r="K61" s="33">
        <f t="shared" si="12"/>
        <v>0</v>
      </c>
      <c r="L61" s="33">
        <f t="shared" si="13"/>
        <v>0</v>
      </c>
      <c r="M61" s="33">
        <f t="shared" ca="1" si="14"/>
        <v>-5.5317476451675575E-3</v>
      </c>
      <c r="N61" s="33">
        <f t="shared" ca="1" si="15"/>
        <v>0</v>
      </c>
      <c r="O61" s="92">
        <f t="shared" ca="1" si="16"/>
        <v>0</v>
      </c>
      <c r="P61" s="33">
        <f t="shared" ca="1" si="17"/>
        <v>0</v>
      </c>
      <c r="Q61" s="33">
        <f t="shared" ca="1" si="18"/>
        <v>0</v>
      </c>
      <c r="R61" s="20">
        <f t="shared" ca="1" si="19"/>
        <v>5.5317476451675575E-3</v>
      </c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</row>
    <row r="62" spans="1:35" x14ac:dyDescent="0.2">
      <c r="A62" s="89"/>
      <c r="B62" s="89"/>
      <c r="C62" s="89"/>
      <c r="D62" s="91">
        <f t="shared" si="5"/>
        <v>0</v>
      </c>
      <c r="E62" s="91">
        <f t="shared" si="6"/>
        <v>0</v>
      </c>
      <c r="F62" s="33">
        <f t="shared" si="7"/>
        <v>0</v>
      </c>
      <c r="G62" s="33">
        <f t="shared" si="8"/>
        <v>0</v>
      </c>
      <c r="H62" s="33">
        <f t="shared" si="9"/>
        <v>0</v>
      </c>
      <c r="I62" s="33">
        <f t="shared" si="10"/>
        <v>0</v>
      </c>
      <c r="J62" s="33">
        <f t="shared" si="11"/>
        <v>0</v>
      </c>
      <c r="K62" s="33">
        <f t="shared" si="12"/>
        <v>0</v>
      </c>
      <c r="L62" s="33">
        <f t="shared" si="13"/>
        <v>0</v>
      </c>
      <c r="M62" s="33">
        <f t="shared" ca="1" si="14"/>
        <v>-5.5317476451675575E-3</v>
      </c>
      <c r="N62" s="33">
        <f t="shared" ca="1" si="15"/>
        <v>0</v>
      </c>
      <c r="O62" s="92">
        <f t="shared" ca="1" si="16"/>
        <v>0</v>
      </c>
      <c r="P62" s="33">
        <f t="shared" ca="1" si="17"/>
        <v>0</v>
      </c>
      <c r="Q62" s="33">
        <f t="shared" ca="1" si="18"/>
        <v>0</v>
      </c>
      <c r="R62" s="20">
        <f t="shared" ca="1" si="19"/>
        <v>5.5317476451675575E-3</v>
      </c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</row>
    <row r="63" spans="1:35" x14ac:dyDescent="0.2">
      <c r="A63" s="89"/>
      <c r="B63" s="89"/>
      <c r="C63" s="89"/>
      <c r="D63" s="91">
        <f t="shared" si="5"/>
        <v>0</v>
      </c>
      <c r="E63" s="91">
        <f t="shared" si="6"/>
        <v>0</v>
      </c>
      <c r="F63" s="33">
        <f t="shared" si="7"/>
        <v>0</v>
      </c>
      <c r="G63" s="33">
        <f t="shared" si="8"/>
        <v>0</v>
      </c>
      <c r="H63" s="33">
        <f t="shared" si="9"/>
        <v>0</v>
      </c>
      <c r="I63" s="33">
        <f t="shared" si="10"/>
        <v>0</v>
      </c>
      <c r="J63" s="33">
        <f t="shared" si="11"/>
        <v>0</v>
      </c>
      <c r="K63" s="33">
        <f t="shared" si="12"/>
        <v>0</v>
      </c>
      <c r="L63" s="33">
        <f t="shared" si="13"/>
        <v>0</v>
      </c>
      <c r="M63" s="33">
        <f t="shared" ca="1" si="14"/>
        <v>-5.5317476451675575E-3</v>
      </c>
      <c r="N63" s="33">
        <f t="shared" ca="1" si="15"/>
        <v>0</v>
      </c>
      <c r="O63" s="92">
        <f t="shared" ca="1" si="16"/>
        <v>0</v>
      </c>
      <c r="P63" s="33">
        <f t="shared" ca="1" si="17"/>
        <v>0</v>
      </c>
      <c r="Q63" s="33">
        <f t="shared" ca="1" si="18"/>
        <v>0</v>
      </c>
      <c r="R63" s="20">
        <f t="shared" ca="1" si="19"/>
        <v>5.5317476451675575E-3</v>
      </c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</row>
    <row r="64" spans="1:35" x14ac:dyDescent="0.2">
      <c r="A64" s="89"/>
      <c r="B64" s="89"/>
      <c r="C64" s="89"/>
      <c r="D64" s="91">
        <f t="shared" si="5"/>
        <v>0</v>
      </c>
      <c r="E64" s="91">
        <f t="shared" si="6"/>
        <v>0</v>
      </c>
      <c r="F64" s="33">
        <f t="shared" si="7"/>
        <v>0</v>
      </c>
      <c r="G64" s="33">
        <f t="shared" si="8"/>
        <v>0</v>
      </c>
      <c r="H64" s="33">
        <f t="shared" si="9"/>
        <v>0</v>
      </c>
      <c r="I64" s="33">
        <f t="shared" si="10"/>
        <v>0</v>
      </c>
      <c r="J64" s="33">
        <f t="shared" si="11"/>
        <v>0</v>
      </c>
      <c r="K64" s="33">
        <f t="shared" si="12"/>
        <v>0</v>
      </c>
      <c r="L64" s="33">
        <f t="shared" si="13"/>
        <v>0</v>
      </c>
      <c r="M64" s="33">
        <f t="shared" ca="1" si="14"/>
        <v>-5.5317476451675575E-3</v>
      </c>
      <c r="N64" s="33">
        <f t="shared" ca="1" si="15"/>
        <v>0</v>
      </c>
      <c r="O64" s="92">
        <f t="shared" ca="1" si="16"/>
        <v>0</v>
      </c>
      <c r="P64" s="33">
        <f t="shared" ca="1" si="17"/>
        <v>0</v>
      </c>
      <c r="Q64" s="33">
        <f t="shared" ca="1" si="18"/>
        <v>0</v>
      </c>
      <c r="R64" s="20">
        <f t="shared" ca="1" si="19"/>
        <v>5.5317476451675575E-3</v>
      </c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</row>
    <row r="65" spans="1:35" x14ac:dyDescent="0.2">
      <c r="A65" s="89"/>
      <c r="B65" s="89"/>
      <c r="C65" s="89"/>
      <c r="D65" s="91">
        <f t="shared" si="5"/>
        <v>0</v>
      </c>
      <c r="E65" s="91">
        <f t="shared" si="6"/>
        <v>0</v>
      </c>
      <c r="F65" s="33">
        <f t="shared" si="7"/>
        <v>0</v>
      </c>
      <c r="G65" s="33">
        <f t="shared" si="8"/>
        <v>0</v>
      </c>
      <c r="H65" s="33">
        <f t="shared" si="9"/>
        <v>0</v>
      </c>
      <c r="I65" s="33">
        <f t="shared" si="10"/>
        <v>0</v>
      </c>
      <c r="J65" s="33">
        <f t="shared" si="11"/>
        <v>0</v>
      </c>
      <c r="K65" s="33">
        <f t="shared" si="12"/>
        <v>0</v>
      </c>
      <c r="L65" s="33">
        <f t="shared" si="13"/>
        <v>0</v>
      </c>
      <c r="M65" s="33">
        <f t="shared" ca="1" si="14"/>
        <v>-5.5317476451675575E-3</v>
      </c>
      <c r="N65" s="33">
        <f t="shared" ca="1" si="15"/>
        <v>0</v>
      </c>
      <c r="O65" s="92">
        <f t="shared" ca="1" si="16"/>
        <v>0</v>
      </c>
      <c r="P65" s="33">
        <f t="shared" ca="1" si="17"/>
        <v>0</v>
      </c>
      <c r="Q65" s="33">
        <f t="shared" ca="1" si="18"/>
        <v>0</v>
      </c>
      <c r="R65" s="20">
        <f t="shared" ca="1" si="19"/>
        <v>5.5317476451675575E-3</v>
      </c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</row>
    <row r="66" spans="1:35" x14ac:dyDescent="0.2">
      <c r="A66" s="89"/>
      <c r="B66" s="89"/>
      <c r="C66" s="89"/>
      <c r="D66" s="91">
        <f t="shared" si="5"/>
        <v>0</v>
      </c>
      <c r="E66" s="91">
        <f t="shared" si="6"/>
        <v>0</v>
      </c>
      <c r="F66" s="33">
        <f t="shared" si="7"/>
        <v>0</v>
      </c>
      <c r="G66" s="33">
        <f t="shared" si="8"/>
        <v>0</v>
      </c>
      <c r="H66" s="33">
        <f t="shared" si="9"/>
        <v>0</v>
      </c>
      <c r="I66" s="33">
        <f t="shared" si="10"/>
        <v>0</v>
      </c>
      <c r="J66" s="33">
        <f t="shared" si="11"/>
        <v>0</v>
      </c>
      <c r="K66" s="33">
        <f t="shared" si="12"/>
        <v>0</v>
      </c>
      <c r="L66" s="33">
        <f t="shared" si="13"/>
        <v>0</v>
      </c>
      <c r="M66" s="33">
        <f t="shared" ca="1" si="14"/>
        <v>-5.5317476451675575E-3</v>
      </c>
      <c r="N66" s="33">
        <f t="shared" ca="1" si="15"/>
        <v>0</v>
      </c>
      <c r="O66" s="92">
        <f t="shared" ca="1" si="16"/>
        <v>0</v>
      </c>
      <c r="P66" s="33">
        <f t="shared" ca="1" si="17"/>
        <v>0</v>
      </c>
      <c r="Q66" s="33">
        <f t="shared" ca="1" si="18"/>
        <v>0</v>
      </c>
      <c r="R66" s="20">
        <f t="shared" ca="1" si="19"/>
        <v>5.5317476451675575E-3</v>
      </c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</row>
    <row r="67" spans="1:35" x14ac:dyDescent="0.2">
      <c r="A67" s="89"/>
      <c r="B67" s="89"/>
      <c r="C67" s="89"/>
      <c r="D67" s="91">
        <f t="shared" si="5"/>
        <v>0</v>
      </c>
      <c r="E67" s="91">
        <f t="shared" si="6"/>
        <v>0</v>
      </c>
      <c r="F67" s="33">
        <f t="shared" si="7"/>
        <v>0</v>
      </c>
      <c r="G67" s="33">
        <f t="shared" si="8"/>
        <v>0</v>
      </c>
      <c r="H67" s="33">
        <f t="shared" si="9"/>
        <v>0</v>
      </c>
      <c r="I67" s="33">
        <f t="shared" si="10"/>
        <v>0</v>
      </c>
      <c r="J67" s="33">
        <f t="shared" si="11"/>
        <v>0</v>
      </c>
      <c r="K67" s="33">
        <f t="shared" si="12"/>
        <v>0</v>
      </c>
      <c r="L67" s="33">
        <f t="shared" si="13"/>
        <v>0</v>
      </c>
      <c r="M67" s="33">
        <f t="shared" ca="1" si="14"/>
        <v>-5.5317476451675575E-3</v>
      </c>
      <c r="N67" s="33">
        <f t="shared" ca="1" si="15"/>
        <v>0</v>
      </c>
      <c r="O67" s="92">
        <f t="shared" ca="1" si="16"/>
        <v>0</v>
      </c>
      <c r="P67" s="33">
        <f t="shared" ca="1" si="17"/>
        <v>0</v>
      </c>
      <c r="Q67" s="33">
        <f t="shared" ca="1" si="18"/>
        <v>0</v>
      </c>
      <c r="R67" s="20">
        <f t="shared" ca="1" si="19"/>
        <v>5.5317476451675575E-3</v>
      </c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</row>
    <row r="68" spans="1:35" x14ac:dyDescent="0.2">
      <c r="A68" s="89"/>
      <c r="B68" s="89"/>
      <c r="C68" s="89"/>
      <c r="D68" s="91">
        <f t="shared" si="5"/>
        <v>0</v>
      </c>
      <c r="E68" s="91">
        <f t="shared" si="6"/>
        <v>0</v>
      </c>
      <c r="F68" s="33">
        <f t="shared" si="7"/>
        <v>0</v>
      </c>
      <c r="G68" s="33">
        <f t="shared" si="8"/>
        <v>0</v>
      </c>
      <c r="H68" s="33">
        <f t="shared" si="9"/>
        <v>0</v>
      </c>
      <c r="I68" s="33">
        <f t="shared" si="10"/>
        <v>0</v>
      </c>
      <c r="J68" s="33">
        <f t="shared" si="11"/>
        <v>0</v>
      </c>
      <c r="K68" s="33">
        <f t="shared" si="12"/>
        <v>0</v>
      </c>
      <c r="L68" s="33">
        <f t="shared" si="13"/>
        <v>0</v>
      </c>
      <c r="M68" s="33">
        <f t="shared" ca="1" si="14"/>
        <v>-5.5317476451675575E-3</v>
      </c>
      <c r="N68" s="33">
        <f t="shared" ca="1" si="15"/>
        <v>0</v>
      </c>
      <c r="O68" s="92">
        <f t="shared" ca="1" si="16"/>
        <v>0</v>
      </c>
      <c r="P68" s="33">
        <f t="shared" ca="1" si="17"/>
        <v>0</v>
      </c>
      <c r="Q68" s="33">
        <f t="shared" ca="1" si="18"/>
        <v>0</v>
      </c>
      <c r="R68" s="20">
        <f t="shared" ca="1" si="19"/>
        <v>5.5317476451675575E-3</v>
      </c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</row>
    <row r="69" spans="1:35" x14ac:dyDescent="0.2">
      <c r="A69" s="89"/>
      <c r="B69" s="89"/>
      <c r="C69" s="89"/>
      <c r="D69" s="91">
        <f t="shared" si="5"/>
        <v>0</v>
      </c>
      <c r="E69" s="91">
        <f t="shared" si="6"/>
        <v>0</v>
      </c>
      <c r="F69" s="33">
        <f t="shared" si="7"/>
        <v>0</v>
      </c>
      <c r="G69" s="33">
        <f t="shared" si="8"/>
        <v>0</v>
      </c>
      <c r="H69" s="33">
        <f t="shared" si="9"/>
        <v>0</v>
      </c>
      <c r="I69" s="33">
        <f t="shared" si="10"/>
        <v>0</v>
      </c>
      <c r="J69" s="33">
        <f t="shared" si="11"/>
        <v>0</v>
      </c>
      <c r="K69" s="33">
        <f t="shared" si="12"/>
        <v>0</v>
      </c>
      <c r="L69" s="33">
        <f t="shared" si="13"/>
        <v>0</v>
      </c>
      <c r="M69" s="33">
        <f t="shared" ca="1" si="14"/>
        <v>-5.5317476451675575E-3</v>
      </c>
      <c r="N69" s="33">
        <f t="shared" ca="1" si="15"/>
        <v>0</v>
      </c>
      <c r="O69" s="92">
        <f t="shared" ca="1" si="16"/>
        <v>0</v>
      </c>
      <c r="P69" s="33">
        <f t="shared" ca="1" si="17"/>
        <v>0</v>
      </c>
      <c r="Q69" s="33">
        <f t="shared" ca="1" si="18"/>
        <v>0</v>
      </c>
      <c r="R69" s="20">
        <f t="shared" ca="1" si="19"/>
        <v>5.5317476451675575E-3</v>
      </c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</row>
    <row r="70" spans="1:35" x14ac:dyDescent="0.2">
      <c r="A70" s="89"/>
      <c r="B70" s="89"/>
      <c r="C70" s="89"/>
      <c r="D70" s="91">
        <f t="shared" si="5"/>
        <v>0</v>
      </c>
      <c r="E70" s="91">
        <f t="shared" si="6"/>
        <v>0</v>
      </c>
      <c r="F70" s="33">
        <f t="shared" si="7"/>
        <v>0</v>
      </c>
      <c r="G70" s="33">
        <f t="shared" si="8"/>
        <v>0</v>
      </c>
      <c r="H70" s="33">
        <f t="shared" si="9"/>
        <v>0</v>
      </c>
      <c r="I70" s="33">
        <f t="shared" si="10"/>
        <v>0</v>
      </c>
      <c r="J70" s="33">
        <f t="shared" si="11"/>
        <v>0</v>
      </c>
      <c r="K70" s="33">
        <f t="shared" si="12"/>
        <v>0</v>
      </c>
      <c r="L70" s="33">
        <f t="shared" si="13"/>
        <v>0</v>
      </c>
      <c r="M70" s="33">
        <f t="shared" ca="1" si="14"/>
        <v>-5.5317476451675575E-3</v>
      </c>
      <c r="N70" s="33">
        <f t="shared" ca="1" si="15"/>
        <v>0</v>
      </c>
      <c r="O70" s="92">
        <f t="shared" ca="1" si="16"/>
        <v>0</v>
      </c>
      <c r="P70" s="33">
        <f t="shared" ca="1" si="17"/>
        <v>0</v>
      </c>
      <c r="Q70" s="33">
        <f t="shared" ca="1" si="18"/>
        <v>0</v>
      </c>
      <c r="R70" s="20">
        <f t="shared" ca="1" si="19"/>
        <v>5.5317476451675575E-3</v>
      </c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</row>
    <row r="71" spans="1:35" x14ac:dyDescent="0.2">
      <c r="A71" s="89"/>
      <c r="B71" s="89"/>
      <c r="C71" s="89"/>
      <c r="D71" s="91">
        <f t="shared" si="5"/>
        <v>0</v>
      </c>
      <c r="E71" s="91">
        <f t="shared" si="6"/>
        <v>0</v>
      </c>
      <c r="F71" s="33">
        <f t="shared" si="7"/>
        <v>0</v>
      </c>
      <c r="G71" s="33">
        <f t="shared" si="8"/>
        <v>0</v>
      </c>
      <c r="H71" s="33">
        <f t="shared" si="9"/>
        <v>0</v>
      </c>
      <c r="I71" s="33">
        <f t="shared" si="10"/>
        <v>0</v>
      </c>
      <c r="J71" s="33">
        <f t="shared" si="11"/>
        <v>0</v>
      </c>
      <c r="K71" s="33">
        <f t="shared" si="12"/>
        <v>0</v>
      </c>
      <c r="L71" s="33">
        <f t="shared" si="13"/>
        <v>0</v>
      </c>
      <c r="M71" s="33">
        <f t="shared" ca="1" si="14"/>
        <v>-5.5317476451675575E-3</v>
      </c>
      <c r="N71" s="33">
        <f t="shared" ca="1" si="15"/>
        <v>0</v>
      </c>
      <c r="O71" s="92">
        <f t="shared" ca="1" si="16"/>
        <v>0</v>
      </c>
      <c r="P71" s="33">
        <f t="shared" ca="1" si="17"/>
        <v>0</v>
      </c>
      <c r="Q71" s="33">
        <f t="shared" ca="1" si="18"/>
        <v>0</v>
      </c>
      <c r="R71" s="20">
        <f t="shared" ca="1" si="19"/>
        <v>5.5317476451675575E-3</v>
      </c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</row>
    <row r="72" spans="1:35" x14ac:dyDescent="0.2">
      <c r="A72" s="89"/>
      <c r="B72" s="89"/>
      <c r="C72" s="89"/>
      <c r="D72" s="91">
        <f t="shared" si="5"/>
        <v>0</v>
      </c>
      <c r="E72" s="91">
        <f t="shared" si="6"/>
        <v>0</v>
      </c>
      <c r="F72" s="33">
        <f t="shared" si="7"/>
        <v>0</v>
      </c>
      <c r="G72" s="33">
        <f t="shared" si="8"/>
        <v>0</v>
      </c>
      <c r="H72" s="33">
        <f t="shared" si="9"/>
        <v>0</v>
      </c>
      <c r="I72" s="33">
        <f t="shared" si="10"/>
        <v>0</v>
      </c>
      <c r="J72" s="33">
        <f t="shared" si="11"/>
        <v>0</v>
      </c>
      <c r="K72" s="33">
        <f t="shared" si="12"/>
        <v>0</v>
      </c>
      <c r="L72" s="33">
        <f t="shared" si="13"/>
        <v>0</v>
      </c>
      <c r="M72" s="33">
        <f t="shared" ca="1" si="14"/>
        <v>-5.5317476451675575E-3</v>
      </c>
      <c r="N72" s="33">
        <f t="shared" ca="1" si="15"/>
        <v>0</v>
      </c>
      <c r="O72" s="92">
        <f t="shared" ca="1" si="16"/>
        <v>0</v>
      </c>
      <c r="P72" s="33">
        <f t="shared" ca="1" si="17"/>
        <v>0</v>
      </c>
      <c r="Q72" s="33">
        <f t="shared" ca="1" si="18"/>
        <v>0</v>
      </c>
      <c r="R72" s="20">
        <f t="shared" ca="1" si="19"/>
        <v>5.5317476451675575E-3</v>
      </c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</row>
    <row r="73" spans="1:35" x14ac:dyDescent="0.2">
      <c r="A73" s="89"/>
      <c r="B73" s="89"/>
      <c r="C73" s="89"/>
      <c r="D73" s="91">
        <f t="shared" si="5"/>
        <v>0</v>
      </c>
      <c r="E73" s="91">
        <f t="shared" si="6"/>
        <v>0</v>
      </c>
      <c r="F73" s="33">
        <f t="shared" si="7"/>
        <v>0</v>
      </c>
      <c r="G73" s="33">
        <f t="shared" si="8"/>
        <v>0</v>
      </c>
      <c r="H73" s="33">
        <f t="shared" si="9"/>
        <v>0</v>
      </c>
      <c r="I73" s="33">
        <f t="shared" si="10"/>
        <v>0</v>
      </c>
      <c r="J73" s="33">
        <f t="shared" si="11"/>
        <v>0</v>
      </c>
      <c r="K73" s="33">
        <f t="shared" si="12"/>
        <v>0</v>
      </c>
      <c r="L73" s="33">
        <f t="shared" si="13"/>
        <v>0</v>
      </c>
      <c r="M73" s="33">
        <f t="shared" ca="1" si="14"/>
        <v>-5.5317476451675575E-3</v>
      </c>
      <c r="N73" s="33">
        <f t="shared" ca="1" si="15"/>
        <v>0</v>
      </c>
      <c r="O73" s="92">
        <f t="shared" ca="1" si="16"/>
        <v>0</v>
      </c>
      <c r="P73" s="33">
        <f t="shared" ca="1" si="17"/>
        <v>0</v>
      </c>
      <c r="Q73" s="33">
        <f t="shared" ca="1" si="18"/>
        <v>0</v>
      </c>
      <c r="R73" s="20">
        <f t="shared" ca="1" si="19"/>
        <v>5.5317476451675575E-3</v>
      </c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</row>
    <row r="74" spans="1:35" x14ac:dyDescent="0.2">
      <c r="A74" s="89"/>
      <c r="B74" s="89"/>
      <c r="C74" s="89"/>
      <c r="D74" s="91">
        <f t="shared" si="5"/>
        <v>0</v>
      </c>
      <c r="E74" s="91">
        <f t="shared" si="6"/>
        <v>0</v>
      </c>
      <c r="F74" s="33">
        <f t="shared" si="7"/>
        <v>0</v>
      </c>
      <c r="G74" s="33">
        <f t="shared" si="8"/>
        <v>0</v>
      </c>
      <c r="H74" s="33">
        <f t="shared" si="9"/>
        <v>0</v>
      </c>
      <c r="I74" s="33">
        <f t="shared" si="10"/>
        <v>0</v>
      </c>
      <c r="J74" s="33">
        <f t="shared" si="11"/>
        <v>0</v>
      </c>
      <c r="K74" s="33">
        <f t="shared" si="12"/>
        <v>0</v>
      </c>
      <c r="L74" s="33">
        <f t="shared" si="13"/>
        <v>0</v>
      </c>
      <c r="M74" s="33">
        <f t="shared" ca="1" si="14"/>
        <v>-5.5317476451675575E-3</v>
      </c>
      <c r="N74" s="33">
        <f t="shared" ca="1" si="15"/>
        <v>0</v>
      </c>
      <c r="O74" s="92">
        <f t="shared" ca="1" si="16"/>
        <v>0</v>
      </c>
      <c r="P74" s="33">
        <f t="shared" ca="1" si="17"/>
        <v>0</v>
      </c>
      <c r="Q74" s="33">
        <f t="shared" ca="1" si="18"/>
        <v>0</v>
      </c>
      <c r="R74" s="20">
        <f t="shared" ca="1" si="19"/>
        <v>5.5317476451675575E-3</v>
      </c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</row>
    <row r="75" spans="1:35" x14ac:dyDescent="0.2">
      <c r="A75" s="89"/>
      <c r="B75" s="89"/>
      <c r="C75" s="89"/>
      <c r="D75" s="91">
        <f t="shared" si="5"/>
        <v>0</v>
      </c>
      <c r="E75" s="91">
        <f t="shared" si="6"/>
        <v>0</v>
      </c>
      <c r="F75" s="33">
        <f t="shared" si="7"/>
        <v>0</v>
      </c>
      <c r="G75" s="33">
        <f t="shared" si="8"/>
        <v>0</v>
      </c>
      <c r="H75" s="33">
        <f t="shared" si="9"/>
        <v>0</v>
      </c>
      <c r="I75" s="33">
        <f t="shared" si="10"/>
        <v>0</v>
      </c>
      <c r="J75" s="33">
        <f t="shared" si="11"/>
        <v>0</v>
      </c>
      <c r="K75" s="33">
        <f t="shared" si="12"/>
        <v>0</v>
      </c>
      <c r="L75" s="33">
        <f t="shared" si="13"/>
        <v>0</v>
      </c>
      <c r="M75" s="33">
        <f t="shared" ca="1" si="14"/>
        <v>-5.5317476451675575E-3</v>
      </c>
      <c r="N75" s="33">
        <f t="shared" ca="1" si="15"/>
        <v>0</v>
      </c>
      <c r="O75" s="92">
        <f t="shared" ca="1" si="16"/>
        <v>0</v>
      </c>
      <c r="P75" s="33">
        <f t="shared" ca="1" si="17"/>
        <v>0</v>
      </c>
      <c r="Q75" s="33">
        <f t="shared" ca="1" si="18"/>
        <v>0</v>
      </c>
      <c r="R75" s="20">
        <f t="shared" ca="1" si="19"/>
        <v>5.5317476451675575E-3</v>
      </c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</row>
    <row r="76" spans="1:35" x14ac:dyDescent="0.2">
      <c r="A76" s="89"/>
      <c r="B76" s="89"/>
      <c r="C76" s="89"/>
      <c r="D76" s="91">
        <f t="shared" si="5"/>
        <v>0</v>
      </c>
      <c r="E76" s="91">
        <f t="shared" si="6"/>
        <v>0</v>
      </c>
      <c r="F76" s="33">
        <f t="shared" si="7"/>
        <v>0</v>
      </c>
      <c r="G76" s="33">
        <f t="shared" si="8"/>
        <v>0</v>
      </c>
      <c r="H76" s="33">
        <f t="shared" si="9"/>
        <v>0</v>
      </c>
      <c r="I76" s="33">
        <f t="shared" si="10"/>
        <v>0</v>
      </c>
      <c r="J76" s="33">
        <f t="shared" si="11"/>
        <v>0</v>
      </c>
      <c r="K76" s="33">
        <f t="shared" si="12"/>
        <v>0</v>
      </c>
      <c r="L76" s="33">
        <f t="shared" si="13"/>
        <v>0</v>
      </c>
      <c r="M76" s="33">
        <f t="shared" ca="1" si="14"/>
        <v>-5.5317476451675575E-3</v>
      </c>
      <c r="N76" s="33">
        <f t="shared" ca="1" si="15"/>
        <v>0</v>
      </c>
      <c r="O76" s="92">
        <f t="shared" ca="1" si="16"/>
        <v>0</v>
      </c>
      <c r="P76" s="33">
        <f t="shared" ca="1" si="17"/>
        <v>0</v>
      </c>
      <c r="Q76" s="33">
        <f t="shared" ca="1" si="18"/>
        <v>0</v>
      </c>
      <c r="R76" s="20">
        <f t="shared" ca="1" si="19"/>
        <v>5.5317476451675575E-3</v>
      </c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</row>
    <row r="77" spans="1:35" x14ac:dyDescent="0.2">
      <c r="A77" s="89"/>
      <c r="B77" s="89"/>
      <c r="C77" s="89"/>
      <c r="D77" s="91">
        <f t="shared" si="5"/>
        <v>0</v>
      </c>
      <c r="E77" s="91">
        <f t="shared" si="6"/>
        <v>0</v>
      </c>
      <c r="F77" s="33">
        <f t="shared" si="7"/>
        <v>0</v>
      </c>
      <c r="G77" s="33">
        <f t="shared" si="8"/>
        <v>0</v>
      </c>
      <c r="H77" s="33">
        <f t="shared" si="9"/>
        <v>0</v>
      </c>
      <c r="I77" s="33">
        <f t="shared" si="10"/>
        <v>0</v>
      </c>
      <c r="J77" s="33">
        <f t="shared" si="11"/>
        <v>0</v>
      </c>
      <c r="K77" s="33">
        <f t="shared" si="12"/>
        <v>0</v>
      </c>
      <c r="L77" s="33">
        <f t="shared" si="13"/>
        <v>0</v>
      </c>
      <c r="M77" s="33">
        <f t="shared" ca="1" si="14"/>
        <v>-5.5317476451675575E-3</v>
      </c>
      <c r="N77" s="33">
        <f t="shared" ca="1" si="15"/>
        <v>0</v>
      </c>
      <c r="O77" s="92">
        <f t="shared" ca="1" si="16"/>
        <v>0</v>
      </c>
      <c r="P77" s="33">
        <f t="shared" ca="1" si="17"/>
        <v>0</v>
      </c>
      <c r="Q77" s="33">
        <f t="shared" ca="1" si="18"/>
        <v>0</v>
      </c>
      <c r="R77" s="20">
        <f t="shared" ca="1" si="19"/>
        <v>5.5317476451675575E-3</v>
      </c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</row>
    <row r="78" spans="1:35" x14ac:dyDescent="0.2">
      <c r="A78" s="89"/>
      <c r="B78" s="89"/>
      <c r="C78" s="89"/>
      <c r="D78" s="91">
        <f t="shared" si="5"/>
        <v>0</v>
      </c>
      <c r="E78" s="91">
        <f t="shared" si="6"/>
        <v>0</v>
      </c>
      <c r="F78" s="33">
        <f t="shared" si="7"/>
        <v>0</v>
      </c>
      <c r="G78" s="33">
        <f t="shared" si="8"/>
        <v>0</v>
      </c>
      <c r="H78" s="33">
        <f t="shared" si="9"/>
        <v>0</v>
      </c>
      <c r="I78" s="33">
        <f t="shared" si="10"/>
        <v>0</v>
      </c>
      <c r="J78" s="33">
        <f t="shared" si="11"/>
        <v>0</v>
      </c>
      <c r="K78" s="33">
        <f t="shared" si="12"/>
        <v>0</v>
      </c>
      <c r="L78" s="33">
        <f t="shared" si="13"/>
        <v>0</v>
      </c>
      <c r="M78" s="33">
        <f t="shared" ca="1" si="14"/>
        <v>-5.5317476451675575E-3</v>
      </c>
      <c r="N78" s="33">
        <f t="shared" ca="1" si="15"/>
        <v>0</v>
      </c>
      <c r="O78" s="92">
        <f t="shared" ca="1" si="16"/>
        <v>0</v>
      </c>
      <c r="P78" s="33">
        <f t="shared" ca="1" si="17"/>
        <v>0</v>
      </c>
      <c r="Q78" s="33">
        <f t="shared" ca="1" si="18"/>
        <v>0</v>
      </c>
      <c r="R78" s="20">
        <f t="shared" ca="1" si="19"/>
        <v>5.5317476451675575E-3</v>
      </c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</row>
    <row r="79" spans="1:35" x14ac:dyDescent="0.2">
      <c r="A79" s="89"/>
      <c r="B79" s="89"/>
      <c r="C79" s="89"/>
      <c r="D79" s="91">
        <f t="shared" si="5"/>
        <v>0</v>
      </c>
      <c r="E79" s="91">
        <f t="shared" si="6"/>
        <v>0</v>
      </c>
      <c r="F79" s="33">
        <f t="shared" si="7"/>
        <v>0</v>
      </c>
      <c r="G79" s="33">
        <f t="shared" si="8"/>
        <v>0</v>
      </c>
      <c r="H79" s="33">
        <f t="shared" si="9"/>
        <v>0</v>
      </c>
      <c r="I79" s="33">
        <f t="shared" si="10"/>
        <v>0</v>
      </c>
      <c r="J79" s="33">
        <f t="shared" si="11"/>
        <v>0</v>
      </c>
      <c r="K79" s="33">
        <f t="shared" si="12"/>
        <v>0</v>
      </c>
      <c r="L79" s="33">
        <f t="shared" si="13"/>
        <v>0</v>
      </c>
      <c r="M79" s="33">
        <f t="shared" ca="1" si="14"/>
        <v>-5.5317476451675575E-3</v>
      </c>
      <c r="N79" s="33">
        <f t="shared" ca="1" si="15"/>
        <v>0</v>
      </c>
      <c r="O79" s="92">
        <f t="shared" ca="1" si="16"/>
        <v>0</v>
      </c>
      <c r="P79" s="33">
        <f t="shared" ca="1" si="17"/>
        <v>0</v>
      </c>
      <c r="Q79" s="33">
        <f t="shared" ca="1" si="18"/>
        <v>0</v>
      </c>
      <c r="R79" s="20">
        <f t="shared" ca="1" si="19"/>
        <v>5.5317476451675575E-3</v>
      </c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</row>
    <row r="80" spans="1:35" x14ac:dyDescent="0.2">
      <c r="A80" s="89"/>
      <c r="B80" s="89"/>
      <c r="C80" s="89"/>
      <c r="D80" s="91">
        <f t="shared" si="5"/>
        <v>0</v>
      </c>
      <c r="E80" s="91">
        <f t="shared" si="6"/>
        <v>0</v>
      </c>
      <c r="F80" s="33">
        <f t="shared" si="7"/>
        <v>0</v>
      </c>
      <c r="G80" s="33">
        <f t="shared" si="8"/>
        <v>0</v>
      </c>
      <c r="H80" s="33">
        <f t="shared" si="9"/>
        <v>0</v>
      </c>
      <c r="I80" s="33">
        <f t="shared" si="10"/>
        <v>0</v>
      </c>
      <c r="J80" s="33">
        <f t="shared" si="11"/>
        <v>0</v>
      </c>
      <c r="K80" s="33">
        <f t="shared" si="12"/>
        <v>0</v>
      </c>
      <c r="L80" s="33">
        <f t="shared" si="13"/>
        <v>0</v>
      </c>
      <c r="M80" s="33">
        <f t="shared" ca="1" si="14"/>
        <v>-5.5317476451675575E-3</v>
      </c>
      <c r="N80" s="33">
        <f t="shared" ca="1" si="15"/>
        <v>0</v>
      </c>
      <c r="O80" s="92">
        <f t="shared" ca="1" si="16"/>
        <v>0</v>
      </c>
      <c r="P80" s="33">
        <f t="shared" ca="1" si="17"/>
        <v>0</v>
      </c>
      <c r="Q80" s="33">
        <f t="shared" ca="1" si="18"/>
        <v>0</v>
      </c>
      <c r="R80" s="20">
        <f t="shared" ca="1" si="19"/>
        <v>5.5317476451675575E-3</v>
      </c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</row>
    <row r="81" spans="1:35" x14ac:dyDescent="0.2">
      <c r="A81" s="89"/>
      <c r="B81" s="89"/>
      <c r="C81" s="89"/>
      <c r="D81" s="91">
        <f t="shared" si="5"/>
        <v>0</v>
      </c>
      <c r="E81" s="91">
        <f t="shared" si="6"/>
        <v>0</v>
      </c>
      <c r="F81" s="33">
        <f t="shared" si="7"/>
        <v>0</v>
      </c>
      <c r="G81" s="33">
        <f t="shared" si="8"/>
        <v>0</v>
      </c>
      <c r="H81" s="33">
        <f t="shared" si="9"/>
        <v>0</v>
      </c>
      <c r="I81" s="33">
        <f t="shared" si="10"/>
        <v>0</v>
      </c>
      <c r="J81" s="33">
        <f t="shared" si="11"/>
        <v>0</v>
      </c>
      <c r="K81" s="33">
        <f t="shared" si="12"/>
        <v>0</v>
      </c>
      <c r="L81" s="33">
        <f t="shared" si="13"/>
        <v>0</v>
      </c>
      <c r="M81" s="33">
        <f t="shared" ca="1" si="14"/>
        <v>-5.5317476451675575E-3</v>
      </c>
      <c r="N81" s="33">
        <f t="shared" ca="1" si="15"/>
        <v>0</v>
      </c>
      <c r="O81" s="92">
        <f t="shared" ca="1" si="16"/>
        <v>0</v>
      </c>
      <c r="P81" s="33">
        <f t="shared" ca="1" si="17"/>
        <v>0</v>
      </c>
      <c r="Q81" s="33">
        <f t="shared" ca="1" si="18"/>
        <v>0</v>
      </c>
      <c r="R81" s="20">
        <f t="shared" ca="1" si="19"/>
        <v>5.5317476451675575E-3</v>
      </c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</row>
    <row r="82" spans="1:35" x14ac:dyDescent="0.2">
      <c r="A82" s="89"/>
      <c r="B82" s="89"/>
      <c r="C82" s="89"/>
      <c r="D82" s="91">
        <f t="shared" si="5"/>
        <v>0</v>
      </c>
      <c r="E82" s="91">
        <f t="shared" si="6"/>
        <v>0</v>
      </c>
      <c r="F82" s="33">
        <f t="shared" si="7"/>
        <v>0</v>
      </c>
      <c r="G82" s="33">
        <f t="shared" si="8"/>
        <v>0</v>
      </c>
      <c r="H82" s="33">
        <f t="shared" si="9"/>
        <v>0</v>
      </c>
      <c r="I82" s="33">
        <f t="shared" si="10"/>
        <v>0</v>
      </c>
      <c r="J82" s="33">
        <f t="shared" si="11"/>
        <v>0</v>
      </c>
      <c r="K82" s="33">
        <f t="shared" si="12"/>
        <v>0</v>
      </c>
      <c r="L82" s="33">
        <f t="shared" si="13"/>
        <v>0</v>
      </c>
      <c r="M82" s="33">
        <f t="shared" ca="1" si="14"/>
        <v>-5.5317476451675575E-3</v>
      </c>
      <c r="N82" s="33">
        <f t="shared" ca="1" si="15"/>
        <v>0</v>
      </c>
      <c r="O82" s="92">
        <f t="shared" ca="1" si="16"/>
        <v>0</v>
      </c>
      <c r="P82" s="33">
        <f t="shared" ca="1" si="17"/>
        <v>0</v>
      </c>
      <c r="Q82" s="33">
        <f t="shared" ca="1" si="18"/>
        <v>0</v>
      </c>
      <c r="R82" s="20">
        <f t="shared" ca="1" si="19"/>
        <v>5.5317476451675575E-3</v>
      </c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</row>
    <row r="83" spans="1:35" x14ac:dyDescent="0.2">
      <c r="A83" s="89"/>
      <c r="B83" s="89"/>
      <c r="C83" s="89"/>
      <c r="D83" s="91">
        <f t="shared" si="5"/>
        <v>0</v>
      </c>
      <c r="E83" s="91">
        <f t="shared" si="6"/>
        <v>0</v>
      </c>
      <c r="F83" s="33">
        <f t="shared" si="7"/>
        <v>0</v>
      </c>
      <c r="G83" s="33">
        <f t="shared" si="8"/>
        <v>0</v>
      </c>
      <c r="H83" s="33">
        <f t="shared" si="9"/>
        <v>0</v>
      </c>
      <c r="I83" s="33">
        <f t="shared" si="10"/>
        <v>0</v>
      </c>
      <c r="J83" s="33">
        <f t="shared" si="11"/>
        <v>0</v>
      </c>
      <c r="K83" s="33">
        <f t="shared" si="12"/>
        <v>0</v>
      </c>
      <c r="L83" s="33">
        <f t="shared" si="13"/>
        <v>0</v>
      </c>
      <c r="M83" s="33">
        <f t="shared" ca="1" si="14"/>
        <v>-5.5317476451675575E-3</v>
      </c>
      <c r="N83" s="33">
        <f t="shared" ca="1" si="15"/>
        <v>0</v>
      </c>
      <c r="O83" s="92">
        <f t="shared" ca="1" si="16"/>
        <v>0</v>
      </c>
      <c r="P83" s="33">
        <f t="shared" ca="1" si="17"/>
        <v>0</v>
      </c>
      <c r="Q83" s="33">
        <f t="shared" ca="1" si="18"/>
        <v>0</v>
      </c>
      <c r="R83" s="20">
        <f t="shared" ca="1" si="19"/>
        <v>5.5317476451675575E-3</v>
      </c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</row>
    <row r="84" spans="1:35" x14ac:dyDescent="0.2">
      <c r="A84" s="89"/>
      <c r="B84" s="89"/>
      <c r="C84" s="89"/>
      <c r="D84" s="91">
        <f t="shared" si="5"/>
        <v>0</v>
      </c>
      <c r="E84" s="91">
        <f t="shared" si="6"/>
        <v>0</v>
      </c>
      <c r="F84" s="33">
        <f t="shared" si="7"/>
        <v>0</v>
      </c>
      <c r="G84" s="33">
        <f t="shared" si="8"/>
        <v>0</v>
      </c>
      <c r="H84" s="33">
        <f t="shared" si="9"/>
        <v>0</v>
      </c>
      <c r="I84" s="33">
        <f t="shared" si="10"/>
        <v>0</v>
      </c>
      <c r="J84" s="33">
        <f t="shared" si="11"/>
        <v>0</v>
      </c>
      <c r="K84" s="33">
        <f t="shared" si="12"/>
        <v>0</v>
      </c>
      <c r="L84" s="33">
        <f t="shared" si="13"/>
        <v>0</v>
      </c>
      <c r="M84" s="33">
        <f t="shared" ca="1" si="14"/>
        <v>-5.5317476451675575E-3</v>
      </c>
      <c r="N84" s="33">
        <f t="shared" ca="1" si="15"/>
        <v>0</v>
      </c>
      <c r="O84" s="92">
        <f t="shared" ca="1" si="16"/>
        <v>0</v>
      </c>
      <c r="P84" s="33">
        <f t="shared" ca="1" si="17"/>
        <v>0</v>
      </c>
      <c r="Q84" s="33">
        <f t="shared" ca="1" si="18"/>
        <v>0</v>
      </c>
      <c r="R84" s="20">
        <f t="shared" ca="1" si="19"/>
        <v>5.5317476451675575E-3</v>
      </c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</row>
    <row r="85" spans="1:35" x14ac:dyDescent="0.2">
      <c r="A85" s="89"/>
      <c r="B85" s="89"/>
      <c r="C85" s="89"/>
      <c r="D85" s="91">
        <f t="shared" ref="D85:D148" si="20">A85/A$18</f>
        <v>0</v>
      </c>
      <c r="E85" s="91">
        <f t="shared" ref="E85:E148" si="21">B85/B$18</f>
        <v>0</v>
      </c>
      <c r="F85" s="33">
        <f t="shared" ref="F85:F148" si="22">$C85*D85</f>
        <v>0</v>
      </c>
      <c r="G85" s="33">
        <f t="shared" ref="G85:G148" si="23">$C85*E85</f>
        <v>0</v>
      </c>
      <c r="H85" s="33">
        <f t="shared" ref="H85:H148" si="24">C85*D85*D85</f>
        <v>0</v>
      </c>
      <c r="I85" s="33">
        <f t="shared" ref="I85:I148" si="25">C85*D85*D85*D85</f>
        <v>0</v>
      </c>
      <c r="J85" s="33">
        <f t="shared" ref="J85:J148" si="26">C85*D85*D85*D85*D85</f>
        <v>0</v>
      </c>
      <c r="K85" s="33">
        <f t="shared" ref="K85:K148" si="27">C85*E85*D85</f>
        <v>0</v>
      </c>
      <c r="L85" s="33">
        <f t="shared" ref="L85:L148" si="28">C85*E85*D85*D85</f>
        <v>0</v>
      </c>
      <c r="M85" s="33">
        <f t="shared" ref="M85:M148" ca="1" si="29">+E$4+E$5*D85+E$6*D85^2</f>
        <v>-5.5317476451675575E-3</v>
      </c>
      <c r="N85" s="33">
        <f t="shared" ref="N85:N148" ca="1" si="30">C85*(M85-E85)^2</f>
        <v>0</v>
      </c>
      <c r="O85" s="92">
        <f t="shared" ref="O85:O148" ca="1" si="31">(C85*O$1-O$2*F85+O$3*H85)^2</f>
        <v>0</v>
      </c>
      <c r="P85" s="33">
        <f t="shared" ref="P85:P148" ca="1" si="32">(-C85*O$2+O$4*F85-O$5*H85)^2</f>
        <v>0</v>
      </c>
      <c r="Q85" s="33">
        <f t="shared" ref="Q85:Q148" ca="1" si="33">+(C85*O$3-F85*O$5+H85*O$6)^2</f>
        <v>0</v>
      </c>
      <c r="R85" s="20">
        <f t="shared" ref="R85:R148" ca="1" si="34">+E85-M85</f>
        <v>5.5317476451675575E-3</v>
      </c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</row>
    <row r="86" spans="1:35" x14ac:dyDescent="0.2">
      <c r="A86" s="89"/>
      <c r="B86" s="89"/>
      <c r="C86" s="89"/>
      <c r="D86" s="91">
        <f t="shared" si="20"/>
        <v>0</v>
      </c>
      <c r="E86" s="91">
        <f t="shared" si="21"/>
        <v>0</v>
      </c>
      <c r="F86" s="33">
        <f t="shared" si="22"/>
        <v>0</v>
      </c>
      <c r="G86" s="33">
        <f t="shared" si="23"/>
        <v>0</v>
      </c>
      <c r="H86" s="33">
        <f t="shared" si="24"/>
        <v>0</v>
      </c>
      <c r="I86" s="33">
        <f t="shared" si="25"/>
        <v>0</v>
      </c>
      <c r="J86" s="33">
        <f t="shared" si="26"/>
        <v>0</v>
      </c>
      <c r="K86" s="33">
        <f t="shared" si="27"/>
        <v>0</v>
      </c>
      <c r="L86" s="33">
        <f t="shared" si="28"/>
        <v>0</v>
      </c>
      <c r="M86" s="33">
        <f t="shared" ca="1" si="29"/>
        <v>-5.5317476451675575E-3</v>
      </c>
      <c r="N86" s="33">
        <f t="shared" ca="1" si="30"/>
        <v>0</v>
      </c>
      <c r="O86" s="92">
        <f t="shared" ca="1" si="31"/>
        <v>0</v>
      </c>
      <c r="P86" s="33">
        <f t="shared" ca="1" si="32"/>
        <v>0</v>
      </c>
      <c r="Q86" s="33">
        <f t="shared" ca="1" si="33"/>
        <v>0</v>
      </c>
      <c r="R86" s="20">
        <f t="shared" ca="1" si="34"/>
        <v>5.5317476451675575E-3</v>
      </c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</row>
    <row r="87" spans="1:35" x14ac:dyDescent="0.2">
      <c r="A87" s="89"/>
      <c r="B87" s="89"/>
      <c r="C87" s="89"/>
      <c r="D87" s="91">
        <f t="shared" si="20"/>
        <v>0</v>
      </c>
      <c r="E87" s="91">
        <f t="shared" si="21"/>
        <v>0</v>
      </c>
      <c r="F87" s="33">
        <f t="shared" si="22"/>
        <v>0</v>
      </c>
      <c r="G87" s="33">
        <f t="shared" si="23"/>
        <v>0</v>
      </c>
      <c r="H87" s="33">
        <f t="shared" si="24"/>
        <v>0</v>
      </c>
      <c r="I87" s="33">
        <f t="shared" si="25"/>
        <v>0</v>
      </c>
      <c r="J87" s="33">
        <f t="shared" si="26"/>
        <v>0</v>
      </c>
      <c r="K87" s="33">
        <f t="shared" si="27"/>
        <v>0</v>
      </c>
      <c r="L87" s="33">
        <f t="shared" si="28"/>
        <v>0</v>
      </c>
      <c r="M87" s="33">
        <f t="shared" ca="1" si="29"/>
        <v>-5.5317476451675575E-3</v>
      </c>
      <c r="N87" s="33">
        <f t="shared" ca="1" si="30"/>
        <v>0</v>
      </c>
      <c r="O87" s="92">
        <f t="shared" ca="1" si="31"/>
        <v>0</v>
      </c>
      <c r="P87" s="33">
        <f t="shared" ca="1" si="32"/>
        <v>0</v>
      </c>
      <c r="Q87" s="33">
        <f t="shared" ca="1" si="33"/>
        <v>0</v>
      </c>
      <c r="R87" s="20">
        <f t="shared" ca="1" si="34"/>
        <v>5.5317476451675575E-3</v>
      </c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</row>
    <row r="88" spans="1:35" x14ac:dyDescent="0.2">
      <c r="A88" s="89"/>
      <c r="B88" s="89"/>
      <c r="C88" s="89"/>
      <c r="D88" s="91">
        <f t="shared" si="20"/>
        <v>0</v>
      </c>
      <c r="E88" s="91">
        <f t="shared" si="21"/>
        <v>0</v>
      </c>
      <c r="F88" s="33">
        <f t="shared" si="22"/>
        <v>0</v>
      </c>
      <c r="G88" s="33">
        <f t="shared" si="23"/>
        <v>0</v>
      </c>
      <c r="H88" s="33">
        <f t="shared" si="24"/>
        <v>0</v>
      </c>
      <c r="I88" s="33">
        <f t="shared" si="25"/>
        <v>0</v>
      </c>
      <c r="J88" s="33">
        <f t="shared" si="26"/>
        <v>0</v>
      </c>
      <c r="K88" s="33">
        <f t="shared" si="27"/>
        <v>0</v>
      </c>
      <c r="L88" s="33">
        <f t="shared" si="28"/>
        <v>0</v>
      </c>
      <c r="M88" s="33">
        <f t="shared" ca="1" si="29"/>
        <v>-5.5317476451675575E-3</v>
      </c>
      <c r="N88" s="33">
        <f t="shared" ca="1" si="30"/>
        <v>0</v>
      </c>
      <c r="O88" s="92">
        <f t="shared" ca="1" si="31"/>
        <v>0</v>
      </c>
      <c r="P88" s="33">
        <f t="shared" ca="1" si="32"/>
        <v>0</v>
      </c>
      <c r="Q88" s="33">
        <f t="shared" ca="1" si="33"/>
        <v>0</v>
      </c>
      <c r="R88" s="20">
        <f t="shared" ca="1" si="34"/>
        <v>5.5317476451675575E-3</v>
      </c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</row>
    <row r="89" spans="1:35" x14ac:dyDescent="0.2">
      <c r="A89" s="89"/>
      <c r="B89" s="89"/>
      <c r="C89" s="89"/>
      <c r="D89" s="91">
        <f t="shared" si="20"/>
        <v>0</v>
      </c>
      <c r="E89" s="91">
        <f t="shared" si="21"/>
        <v>0</v>
      </c>
      <c r="F89" s="33">
        <f t="shared" si="22"/>
        <v>0</v>
      </c>
      <c r="G89" s="33">
        <f t="shared" si="23"/>
        <v>0</v>
      </c>
      <c r="H89" s="33">
        <f t="shared" si="24"/>
        <v>0</v>
      </c>
      <c r="I89" s="33">
        <f t="shared" si="25"/>
        <v>0</v>
      </c>
      <c r="J89" s="33">
        <f t="shared" si="26"/>
        <v>0</v>
      </c>
      <c r="K89" s="33">
        <f t="shared" si="27"/>
        <v>0</v>
      </c>
      <c r="L89" s="33">
        <f t="shared" si="28"/>
        <v>0</v>
      </c>
      <c r="M89" s="33">
        <f t="shared" ca="1" si="29"/>
        <v>-5.5317476451675575E-3</v>
      </c>
      <c r="N89" s="33">
        <f t="shared" ca="1" si="30"/>
        <v>0</v>
      </c>
      <c r="O89" s="92">
        <f t="shared" ca="1" si="31"/>
        <v>0</v>
      </c>
      <c r="P89" s="33">
        <f t="shared" ca="1" si="32"/>
        <v>0</v>
      </c>
      <c r="Q89" s="33">
        <f t="shared" ca="1" si="33"/>
        <v>0</v>
      </c>
      <c r="R89" s="20">
        <f t="shared" ca="1" si="34"/>
        <v>5.5317476451675575E-3</v>
      </c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</row>
    <row r="90" spans="1:35" x14ac:dyDescent="0.2">
      <c r="A90" s="89"/>
      <c r="B90" s="89"/>
      <c r="C90" s="89"/>
      <c r="D90" s="91">
        <f t="shared" si="20"/>
        <v>0</v>
      </c>
      <c r="E90" s="91">
        <f t="shared" si="21"/>
        <v>0</v>
      </c>
      <c r="F90" s="33">
        <f t="shared" si="22"/>
        <v>0</v>
      </c>
      <c r="G90" s="33">
        <f t="shared" si="23"/>
        <v>0</v>
      </c>
      <c r="H90" s="33">
        <f t="shared" si="24"/>
        <v>0</v>
      </c>
      <c r="I90" s="33">
        <f t="shared" si="25"/>
        <v>0</v>
      </c>
      <c r="J90" s="33">
        <f t="shared" si="26"/>
        <v>0</v>
      </c>
      <c r="K90" s="33">
        <f t="shared" si="27"/>
        <v>0</v>
      </c>
      <c r="L90" s="33">
        <f t="shared" si="28"/>
        <v>0</v>
      </c>
      <c r="M90" s="33">
        <f t="shared" ca="1" si="29"/>
        <v>-5.5317476451675575E-3</v>
      </c>
      <c r="N90" s="33">
        <f t="shared" ca="1" si="30"/>
        <v>0</v>
      </c>
      <c r="O90" s="92">
        <f t="shared" ca="1" si="31"/>
        <v>0</v>
      </c>
      <c r="P90" s="33">
        <f t="shared" ca="1" si="32"/>
        <v>0</v>
      </c>
      <c r="Q90" s="33">
        <f t="shared" ca="1" si="33"/>
        <v>0</v>
      </c>
      <c r="R90" s="20">
        <f t="shared" ca="1" si="34"/>
        <v>5.5317476451675575E-3</v>
      </c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</row>
    <row r="91" spans="1:35" x14ac:dyDescent="0.2">
      <c r="A91" s="89"/>
      <c r="B91" s="89"/>
      <c r="C91" s="89"/>
      <c r="D91" s="91">
        <f t="shared" si="20"/>
        <v>0</v>
      </c>
      <c r="E91" s="91">
        <f t="shared" si="21"/>
        <v>0</v>
      </c>
      <c r="F91" s="33">
        <f t="shared" si="22"/>
        <v>0</v>
      </c>
      <c r="G91" s="33">
        <f t="shared" si="23"/>
        <v>0</v>
      </c>
      <c r="H91" s="33">
        <f t="shared" si="24"/>
        <v>0</v>
      </c>
      <c r="I91" s="33">
        <f t="shared" si="25"/>
        <v>0</v>
      </c>
      <c r="J91" s="33">
        <f t="shared" si="26"/>
        <v>0</v>
      </c>
      <c r="K91" s="33">
        <f t="shared" si="27"/>
        <v>0</v>
      </c>
      <c r="L91" s="33">
        <f t="shared" si="28"/>
        <v>0</v>
      </c>
      <c r="M91" s="33">
        <f t="shared" ca="1" si="29"/>
        <v>-5.5317476451675575E-3</v>
      </c>
      <c r="N91" s="33">
        <f t="shared" ca="1" si="30"/>
        <v>0</v>
      </c>
      <c r="O91" s="92">
        <f t="shared" ca="1" si="31"/>
        <v>0</v>
      </c>
      <c r="P91" s="33">
        <f t="shared" ca="1" si="32"/>
        <v>0</v>
      </c>
      <c r="Q91" s="33">
        <f t="shared" ca="1" si="33"/>
        <v>0</v>
      </c>
      <c r="R91" s="20">
        <f t="shared" ca="1" si="34"/>
        <v>5.5317476451675575E-3</v>
      </c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</row>
    <row r="92" spans="1:35" x14ac:dyDescent="0.2">
      <c r="A92" s="89"/>
      <c r="B92" s="89"/>
      <c r="C92" s="89"/>
      <c r="D92" s="91">
        <f t="shared" si="20"/>
        <v>0</v>
      </c>
      <c r="E92" s="91">
        <f t="shared" si="21"/>
        <v>0</v>
      </c>
      <c r="F92" s="33">
        <f t="shared" si="22"/>
        <v>0</v>
      </c>
      <c r="G92" s="33">
        <f t="shared" si="23"/>
        <v>0</v>
      </c>
      <c r="H92" s="33">
        <f t="shared" si="24"/>
        <v>0</v>
      </c>
      <c r="I92" s="33">
        <f t="shared" si="25"/>
        <v>0</v>
      </c>
      <c r="J92" s="33">
        <f t="shared" si="26"/>
        <v>0</v>
      </c>
      <c r="K92" s="33">
        <f t="shared" si="27"/>
        <v>0</v>
      </c>
      <c r="L92" s="33">
        <f t="shared" si="28"/>
        <v>0</v>
      </c>
      <c r="M92" s="33">
        <f t="shared" ca="1" si="29"/>
        <v>-5.5317476451675575E-3</v>
      </c>
      <c r="N92" s="33">
        <f t="shared" ca="1" si="30"/>
        <v>0</v>
      </c>
      <c r="O92" s="92">
        <f t="shared" ca="1" si="31"/>
        <v>0</v>
      </c>
      <c r="P92" s="33">
        <f t="shared" ca="1" si="32"/>
        <v>0</v>
      </c>
      <c r="Q92" s="33">
        <f t="shared" ca="1" si="33"/>
        <v>0</v>
      </c>
      <c r="R92" s="20">
        <f t="shared" ca="1" si="34"/>
        <v>5.5317476451675575E-3</v>
      </c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</row>
    <row r="93" spans="1:35" x14ac:dyDescent="0.2">
      <c r="A93" s="89"/>
      <c r="B93" s="89"/>
      <c r="C93" s="89"/>
      <c r="D93" s="91">
        <f t="shared" si="20"/>
        <v>0</v>
      </c>
      <c r="E93" s="91">
        <f t="shared" si="21"/>
        <v>0</v>
      </c>
      <c r="F93" s="33">
        <f t="shared" si="22"/>
        <v>0</v>
      </c>
      <c r="G93" s="33">
        <f t="shared" si="23"/>
        <v>0</v>
      </c>
      <c r="H93" s="33">
        <f t="shared" si="24"/>
        <v>0</v>
      </c>
      <c r="I93" s="33">
        <f t="shared" si="25"/>
        <v>0</v>
      </c>
      <c r="J93" s="33">
        <f t="shared" si="26"/>
        <v>0</v>
      </c>
      <c r="K93" s="33">
        <f t="shared" si="27"/>
        <v>0</v>
      </c>
      <c r="L93" s="33">
        <f t="shared" si="28"/>
        <v>0</v>
      </c>
      <c r="M93" s="33">
        <f t="shared" ca="1" si="29"/>
        <v>-5.5317476451675575E-3</v>
      </c>
      <c r="N93" s="33">
        <f t="shared" ca="1" si="30"/>
        <v>0</v>
      </c>
      <c r="O93" s="92">
        <f t="shared" ca="1" si="31"/>
        <v>0</v>
      </c>
      <c r="P93" s="33">
        <f t="shared" ca="1" si="32"/>
        <v>0</v>
      </c>
      <c r="Q93" s="33">
        <f t="shared" ca="1" si="33"/>
        <v>0</v>
      </c>
      <c r="R93" s="20">
        <f t="shared" ca="1" si="34"/>
        <v>5.5317476451675575E-3</v>
      </c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</row>
    <row r="94" spans="1:35" x14ac:dyDescent="0.2">
      <c r="A94" s="89"/>
      <c r="B94" s="89"/>
      <c r="C94" s="89"/>
      <c r="D94" s="91">
        <f t="shared" si="20"/>
        <v>0</v>
      </c>
      <c r="E94" s="91">
        <f t="shared" si="21"/>
        <v>0</v>
      </c>
      <c r="F94" s="33">
        <f t="shared" si="22"/>
        <v>0</v>
      </c>
      <c r="G94" s="33">
        <f t="shared" si="23"/>
        <v>0</v>
      </c>
      <c r="H94" s="33">
        <f t="shared" si="24"/>
        <v>0</v>
      </c>
      <c r="I94" s="33">
        <f t="shared" si="25"/>
        <v>0</v>
      </c>
      <c r="J94" s="33">
        <f t="shared" si="26"/>
        <v>0</v>
      </c>
      <c r="K94" s="33">
        <f t="shared" si="27"/>
        <v>0</v>
      </c>
      <c r="L94" s="33">
        <f t="shared" si="28"/>
        <v>0</v>
      </c>
      <c r="M94" s="33">
        <f t="shared" ca="1" si="29"/>
        <v>-5.5317476451675575E-3</v>
      </c>
      <c r="N94" s="33">
        <f t="shared" ca="1" si="30"/>
        <v>0</v>
      </c>
      <c r="O94" s="92">
        <f t="shared" ca="1" si="31"/>
        <v>0</v>
      </c>
      <c r="P94" s="33">
        <f t="shared" ca="1" si="32"/>
        <v>0</v>
      </c>
      <c r="Q94" s="33">
        <f t="shared" ca="1" si="33"/>
        <v>0</v>
      </c>
      <c r="R94" s="20">
        <f t="shared" ca="1" si="34"/>
        <v>5.5317476451675575E-3</v>
      </c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</row>
    <row r="95" spans="1:35" x14ac:dyDescent="0.2">
      <c r="A95" s="89"/>
      <c r="B95" s="89"/>
      <c r="C95" s="89"/>
      <c r="D95" s="91">
        <f t="shared" si="20"/>
        <v>0</v>
      </c>
      <c r="E95" s="91">
        <f t="shared" si="21"/>
        <v>0</v>
      </c>
      <c r="F95" s="33">
        <f t="shared" si="22"/>
        <v>0</v>
      </c>
      <c r="G95" s="33">
        <f t="shared" si="23"/>
        <v>0</v>
      </c>
      <c r="H95" s="33">
        <f t="shared" si="24"/>
        <v>0</v>
      </c>
      <c r="I95" s="33">
        <f t="shared" si="25"/>
        <v>0</v>
      </c>
      <c r="J95" s="33">
        <f t="shared" si="26"/>
        <v>0</v>
      </c>
      <c r="K95" s="33">
        <f t="shared" si="27"/>
        <v>0</v>
      </c>
      <c r="L95" s="33">
        <f t="shared" si="28"/>
        <v>0</v>
      </c>
      <c r="M95" s="33">
        <f t="shared" ca="1" si="29"/>
        <v>-5.5317476451675575E-3</v>
      </c>
      <c r="N95" s="33">
        <f t="shared" ca="1" si="30"/>
        <v>0</v>
      </c>
      <c r="O95" s="92">
        <f t="shared" ca="1" si="31"/>
        <v>0</v>
      </c>
      <c r="P95" s="33">
        <f t="shared" ca="1" si="32"/>
        <v>0</v>
      </c>
      <c r="Q95" s="33">
        <f t="shared" ca="1" si="33"/>
        <v>0</v>
      </c>
      <c r="R95" s="20">
        <f t="shared" ca="1" si="34"/>
        <v>5.5317476451675575E-3</v>
      </c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</row>
    <row r="96" spans="1:35" x14ac:dyDescent="0.2">
      <c r="A96" s="89"/>
      <c r="B96" s="89"/>
      <c r="C96" s="89"/>
      <c r="D96" s="91">
        <f t="shared" si="20"/>
        <v>0</v>
      </c>
      <c r="E96" s="91">
        <f t="shared" si="21"/>
        <v>0</v>
      </c>
      <c r="F96" s="33">
        <f t="shared" si="22"/>
        <v>0</v>
      </c>
      <c r="G96" s="33">
        <f t="shared" si="23"/>
        <v>0</v>
      </c>
      <c r="H96" s="33">
        <f t="shared" si="24"/>
        <v>0</v>
      </c>
      <c r="I96" s="33">
        <f t="shared" si="25"/>
        <v>0</v>
      </c>
      <c r="J96" s="33">
        <f t="shared" si="26"/>
        <v>0</v>
      </c>
      <c r="K96" s="33">
        <f t="shared" si="27"/>
        <v>0</v>
      </c>
      <c r="L96" s="33">
        <f t="shared" si="28"/>
        <v>0</v>
      </c>
      <c r="M96" s="33">
        <f t="shared" ca="1" si="29"/>
        <v>-5.5317476451675575E-3</v>
      </c>
      <c r="N96" s="33">
        <f t="shared" ca="1" si="30"/>
        <v>0</v>
      </c>
      <c r="O96" s="92">
        <f t="shared" ca="1" si="31"/>
        <v>0</v>
      </c>
      <c r="P96" s="33">
        <f t="shared" ca="1" si="32"/>
        <v>0</v>
      </c>
      <c r="Q96" s="33">
        <f t="shared" ca="1" si="33"/>
        <v>0</v>
      </c>
      <c r="R96" s="20">
        <f t="shared" ca="1" si="34"/>
        <v>5.5317476451675575E-3</v>
      </c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</row>
    <row r="97" spans="1:35" x14ac:dyDescent="0.2">
      <c r="A97" s="89"/>
      <c r="B97" s="89"/>
      <c r="C97" s="89"/>
      <c r="D97" s="91">
        <f t="shared" si="20"/>
        <v>0</v>
      </c>
      <c r="E97" s="91">
        <f t="shared" si="21"/>
        <v>0</v>
      </c>
      <c r="F97" s="33">
        <f t="shared" si="22"/>
        <v>0</v>
      </c>
      <c r="G97" s="33">
        <f t="shared" si="23"/>
        <v>0</v>
      </c>
      <c r="H97" s="33">
        <f t="shared" si="24"/>
        <v>0</v>
      </c>
      <c r="I97" s="33">
        <f t="shared" si="25"/>
        <v>0</v>
      </c>
      <c r="J97" s="33">
        <f t="shared" si="26"/>
        <v>0</v>
      </c>
      <c r="K97" s="33">
        <f t="shared" si="27"/>
        <v>0</v>
      </c>
      <c r="L97" s="33">
        <f t="shared" si="28"/>
        <v>0</v>
      </c>
      <c r="M97" s="33">
        <f t="shared" ca="1" si="29"/>
        <v>-5.5317476451675575E-3</v>
      </c>
      <c r="N97" s="33">
        <f t="shared" ca="1" si="30"/>
        <v>0</v>
      </c>
      <c r="O97" s="92">
        <f t="shared" ca="1" si="31"/>
        <v>0</v>
      </c>
      <c r="P97" s="33">
        <f t="shared" ca="1" si="32"/>
        <v>0</v>
      </c>
      <c r="Q97" s="33">
        <f t="shared" ca="1" si="33"/>
        <v>0</v>
      </c>
      <c r="R97" s="20">
        <f t="shared" ca="1" si="34"/>
        <v>5.5317476451675575E-3</v>
      </c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</row>
    <row r="98" spans="1:35" x14ac:dyDescent="0.2">
      <c r="A98" s="89"/>
      <c r="B98" s="89"/>
      <c r="C98" s="89"/>
      <c r="D98" s="91">
        <f t="shared" si="20"/>
        <v>0</v>
      </c>
      <c r="E98" s="91">
        <f t="shared" si="21"/>
        <v>0</v>
      </c>
      <c r="F98" s="33">
        <f t="shared" si="22"/>
        <v>0</v>
      </c>
      <c r="G98" s="33">
        <f t="shared" si="23"/>
        <v>0</v>
      </c>
      <c r="H98" s="33">
        <f t="shared" si="24"/>
        <v>0</v>
      </c>
      <c r="I98" s="33">
        <f t="shared" si="25"/>
        <v>0</v>
      </c>
      <c r="J98" s="33">
        <f t="shared" si="26"/>
        <v>0</v>
      </c>
      <c r="K98" s="33">
        <f t="shared" si="27"/>
        <v>0</v>
      </c>
      <c r="L98" s="33">
        <f t="shared" si="28"/>
        <v>0</v>
      </c>
      <c r="M98" s="33">
        <f t="shared" ca="1" si="29"/>
        <v>-5.5317476451675575E-3</v>
      </c>
      <c r="N98" s="33">
        <f t="shared" ca="1" si="30"/>
        <v>0</v>
      </c>
      <c r="O98" s="92">
        <f t="shared" ca="1" si="31"/>
        <v>0</v>
      </c>
      <c r="P98" s="33">
        <f t="shared" ca="1" si="32"/>
        <v>0</v>
      </c>
      <c r="Q98" s="33">
        <f t="shared" ca="1" si="33"/>
        <v>0</v>
      </c>
      <c r="R98" s="20">
        <f t="shared" ca="1" si="34"/>
        <v>5.5317476451675575E-3</v>
      </c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</row>
    <row r="99" spans="1:35" x14ac:dyDescent="0.2">
      <c r="A99" s="89"/>
      <c r="B99" s="89"/>
      <c r="C99" s="89"/>
      <c r="D99" s="91">
        <f t="shared" si="20"/>
        <v>0</v>
      </c>
      <c r="E99" s="91">
        <f t="shared" si="21"/>
        <v>0</v>
      </c>
      <c r="F99" s="33">
        <f t="shared" si="22"/>
        <v>0</v>
      </c>
      <c r="G99" s="33">
        <f t="shared" si="23"/>
        <v>0</v>
      </c>
      <c r="H99" s="33">
        <f t="shared" si="24"/>
        <v>0</v>
      </c>
      <c r="I99" s="33">
        <f t="shared" si="25"/>
        <v>0</v>
      </c>
      <c r="J99" s="33">
        <f t="shared" si="26"/>
        <v>0</v>
      </c>
      <c r="K99" s="33">
        <f t="shared" si="27"/>
        <v>0</v>
      </c>
      <c r="L99" s="33">
        <f t="shared" si="28"/>
        <v>0</v>
      </c>
      <c r="M99" s="33">
        <f t="shared" ca="1" si="29"/>
        <v>-5.5317476451675575E-3</v>
      </c>
      <c r="N99" s="33">
        <f t="shared" ca="1" si="30"/>
        <v>0</v>
      </c>
      <c r="O99" s="92">
        <f t="shared" ca="1" si="31"/>
        <v>0</v>
      </c>
      <c r="P99" s="33">
        <f t="shared" ca="1" si="32"/>
        <v>0</v>
      </c>
      <c r="Q99" s="33">
        <f t="shared" ca="1" si="33"/>
        <v>0</v>
      </c>
      <c r="R99" s="20">
        <f t="shared" ca="1" si="34"/>
        <v>5.5317476451675575E-3</v>
      </c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</row>
    <row r="100" spans="1:35" x14ac:dyDescent="0.2">
      <c r="A100" s="89"/>
      <c r="B100" s="89"/>
      <c r="C100" s="89"/>
      <c r="D100" s="91">
        <f t="shared" si="20"/>
        <v>0</v>
      </c>
      <c r="E100" s="91">
        <f t="shared" si="21"/>
        <v>0</v>
      </c>
      <c r="F100" s="33">
        <f t="shared" si="22"/>
        <v>0</v>
      </c>
      <c r="G100" s="33">
        <f t="shared" si="23"/>
        <v>0</v>
      </c>
      <c r="H100" s="33">
        <f t="shared" si="24"/>
        <v>0</v>
      </c>
      <c r="I100" s="33">
        <f t="shared" si="25"/>
        <v>0</v>
      </c>
      <c r="J100" s="33">
        <f t="shared" si="26"/>
        <v>0</v>
      </c>
      <c r="K100" s="33">
        <f t="shared" si="27"/>
        <v>0</v>
      </c>
      <c r="L100" s="33">
        <f t="shared" si="28"/>
        <v>0</v>
      </c>
      <c r="M100" s="33">
        <f t="shared" ca="1" si="29"/>
        <v>-5.5317476451675575E-3</v>
      </c>
      <c r="N100" s="33">
        <f t="shared" ca="1" si="30"/>
        <v>0</v>
      </c>
      <c r="O100" s="92">
        <f t="shared" ca="1" si="31"/>
        <v>0</v>
      </c>
      <c r="P100" s="33">
        <f t="shared" ca="1" si="32"/>
        <v>0</v>
      </c>
      <c r="Q100" s="33">
        <f t="shared" ca="1" si="33"/>
        <v>0</v>
      </c>
      <c r="R100" s="20">
        <f t="shared" ca="1" si="34"/>
        <v>5.5317476451675575E-3</v>
      </c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</row>
    <row r="101" spans="1:35" x14ac:dyDescent="0.2">
      <c r="A101" s="89"/>
      <c r="B101" s="89"/>
      <c r="C101" s="89"/>
      <c r="D101" s="91">
        <f t="shared" si="20"/>
        <v>0</v>
      </c>
      <c r="E101" s="91">
        <f t="shared" si="21"/>
        <v>0</v>
      </c>
      <c r="F101" s="33">
        <f t="shared" si="22"/>
        <v>0</v>
      </c>
      <c r="G101" s="33">
        <f t="shared" si="23"/>
        <v>0</v>
      </c>
      <c r="H101" s="33">
        <f t="shared" si="24"/>
        <v>0</v>
      </c>
      <c r="I101" s="33">
        <f t="shared" si="25"/>
        <v>0</v>
      </c>
      <c r="J101" s="33">
        <f t="shared" si="26"/>
        <v>0</v>
      </c>
      <c r="K101" s="33">
        <f t="shared" si="27"/>
        <v>0</v>
      </c>
      <c r="L101" s="33">
        <f t="shared" si="28"/>
        <v>0</v>
      </c>
      <c r="M101" s="33">
        <f t="shared" ca="1" si="29"/>
        <v>-5.5317476451675575E-3</v>
      </c>
      <c r="N101" s="33">
        <f t="shared" ca="1" si="30"/>
        <v>0</v>
      </c>
      <c r="O101" s="92">
        <f t="shared" ca="1" si="31"/>
        <v>0</v>
      </c>
      <c r="P101" s="33">
        <f t="shared" ca="1" si="32"/>
        <v>0</v>
      </c>
      <c r="Q101" s="33">
        <f t="shared" ca="1" si="33"/>
        <v>0</v>
      </c>
      <c r="R101" s="20">
        <f t="shared" ca="1" si="34"/>
        <v>5.5317476451675575E-3</v>
      </c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</row>
    <row r="102" spans="1:35" x14ac:dyDescent="0.2">
      <c r="A102" s="89"/>
      <c r="B102" s="89"/>
      <c r="C102" s="89"/>
      <c r="D102" s="91">
        <f t="shared" si="20"/>
        <v>0</v>
      </c>
      <c r="E102" s="91">
        <f t="shared" si="21"/>
        <v>0</v>
      </c>
      <c r="F102" s="33">
        <f t="shared" si="22"/>
        <v>0</v>
      </c>
      <c r="G102" s="33">
        <f t="shared" si="23"/>
        <v>0</v>
      </c>
      <c r="H102" s="33">
        <f t="shared" si="24"/>
        <v>0</v>
      </c>
      <c r="I102" s="33">
        <f t="shared" si="25"/>
        <v>0</v>
      </c>
      <c r="J102" s="33">
        <f t="shared" si="26"/>
        <v>0</v>
      </c>
      <c r="K102" s="33">
        <f t="shared" si="27"/>
        <v>0</v>
      </c>
      <c r="L102" s="33">
        <f t="shared" si="28"/>
        <v>0</v>
      </c>
      <c r="M102" s="33">
        <f t="shared" ca="1" si="29"/>
        <v>-5.5317476451675575E-3</v>
      </c>
      <c r="N102" s="33">
        <f t="shared" ca="1" si="30"/>
        <v>0</v>
      </c>
      <c r="O102" s="92">
        <f t="shared" ca="1" si="31"/>
        <v>0</v>
      </c>
      <c r="P102" s="33">
        <f t="shared" ca="1" si="32"/>
        <v>0</v>
      </c>
      <c r="Q102" s="33">
        <f t="shared" ca="1" si="33"/>
        <v>0</v>
      </c>
      <c r="R102" s="20">
        <f t="shared" ca="1" si="34"/>
        <v>5.5317476451675575E-3</v>
      </c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</row>
    <row r="103" spans="1:35" x14ac:dyDescent="0.2">
      <c r="A103" s="89"/>
      <c r="B103" s="89"/>
      <c r="C103" s="89"/>
      <c r="D103" s="91">
        <f t="shared" si="20"/>
        <v>0</v>
      </c>
      <c r="E103" s="91">
        <f t="shared" si="21"/>
        <v>0</v>
      </c>
      <c r="F103" s="33">
        <f t="shared" si="22"/>
        <v>0</v>
      </c>
      <c r="G103" s="33">
        <f t="shared" si="23"/>
        <v>0</v>
      </c>
      <c r="H103" s="33">
        <f t="shared" si="24"/>
        <v>0</v>
      </c>
      <c r="I103" s="33">
        <f t="shared" si="25"/>
        <v>0</v>
      </c>
      <c r="J103" s="33">
        <f t="shared" si="26"/>
        <v>0</v>
      </c>
      <c r="K103" s="33">
        <f t="shared" si="27"/>
        <v>0</v>
      </c>
      <c r="L103" s="33">
        <f t="shared" si="28"/>
        <v>0</v>
      </c>
      <c r="M103" s="33">
        <f t="shared" ca="1" si="29"/>
        <v>-5.5317476451675575E-3</v>
      </c>
      <c r="N103" s="33">
        <f t="shared" ca="1" si="30"/>
        <v>0</v>
      </c>
      <c r="O103" s="92">
        <f t="shared" ca="1" si="31"/>
        <v>0</v>
      </c>
      <c r="P103" s="33">
        <f t="shared" ca="1" si="32"/>
        <v>0</v>
      </c>
      <c r="Q103" s="33">
        <f t="shared" ca="1" si="33"/>
        <v>0</v>
      </c>
      <c r="R103" s="20">
        <f t="shared" ca="1" si="34"/>
        <v>5.5317476451675575E-3</v>
      </c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</row>
    <row r="104" spans="1:35" x14ac:dyDescent="0.2">
      <c r="A104" s="89"/>
      <c r="B104" s="89"/>
      <c r="C104" s="89"/>
      <c r="D104" s="91">
        <f t="shared" si="20"/>
        <v>0</v>
      </c>
      <c r="E104" s="91">
        <f t="shared" si="21"/>
        <v>0</v>
      </c>
      <c r="F104" s="33">
        <f t="shared" si="22"/>
        <v>0</v>
      </c>
      <c r="G104" s="33">
        <f t="shared" si="23"/>
        <v>0</v>
      </c>
      <c r="H104" s="33">
        <f t="shared" si="24"/>
        <v>0</v>
      </c>
      <c r="I104" s="33">
        <f t="shared" si="25"/>
        <v>0</v>
      </c>
      <c r="J104" s="33">
        <f t="shared" si="26"/>
        <v>0</v>
      </c>
      <c r="K104" s="33">
        <f t="shared" si="27"/>
        <v>0</v>
      </c>
      <c r="L104" s="33">
        <f t="shared" si="28"/>
        <v>0</v>
      </c>
      <c r="M104" s="33">
        <f t="shared" ca="1" si="29"/>
        <v>-5.5317476451675575E-3</v>
      </c>
      <c r="N104" s="33">
        <f t="shared" ca="1" si="30"/>
        <v>0</v>
      </c>
      <c r="O104" s="92">
        <f t="shared" ca="1" si="31"/>
        <v>0</v>
      </c>
      <c r="P104" s="33">
        <f t="shared" ca="1" si="32"/>
        <v>0</v>
      </c>
      <c r="Q104" s="33">
        <f t="shared" ca="1" si="33"/>
        <v>0</v>
      </c>
      <c r="R104" s="20">
        <f t="shared" ca="1" si="34"/>
        <v>5.5317476451675575E-3</v>
      </c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</row>
    <row r="105" spans="1:35" x14ac:dyDescent="0.2">
      <c r="A105" s="89"/>
      <c r="B105" s="89"/>
      <c r="C105" s="89"/>
      <c r="D105" s="91">
        <f t="shared" si="20"/>
        <v>0</v>
      </c>
      <c r="E105" s="91">
        <f t="shared" si="21"/>
        <v>0</v>
      </c>
      <c r="F105" s="33">
        <f t="shared" si="22"/>
        <v>0</v>
      </c>
      <c r="G105" s="33">
        <f t="shared" si="23"/>
        <v>0</v>
      </c>
      <c r="H105" s="33">
        <f t="shared" si="24"/>
        <v>0</v>
      </c>
      <c r="I105" s="33">
        <f t="shared" si="25"/>
        <v>0</v>
      </c>
      <c r="J105" s="33">
        <f t="shared" si="26"/>
        <v>0</v>
      </c>
      <c r="K105" s="33">
        <f t="shared" si="27"/>
        <v>0</v>
      </c>
      <c r="L105" s="33">
        <f t="shared" si="28"/>
        <v>0</v>
      </c>
      <c r="M105" s="33">
        <f t="shared" ca="1" si="29"/>
        <v>-5.5317476451675575E-3</v>
      </c>
      <c r="N105" s="33">
        <f t="shared" ca="1" si="30"/>
        <v>0</v>
      </c>
      <c r="O105" s="92">
        <f t="shared" ca="1" si="31"/>
        <v>0</v>
      </c>
      <c r="P105" s="33">
        <f t="shared" ca="1" si="32"/>
        <v>0</v>
      </c>
      <c r="Q105" s="33">
        <f t="shared" ca="1" si="33"/>
        <v>0</v>
      </c>
      <c r="R105" s="20">
        <f t="shared" ca="1" si="34"/>
        <v>5.5317476451675575E-3</v>
      </c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</row>
    <row r="106" spans="1:35" x14ac:dyDescent="0.2">
      <c r="A106" s="89"/>
      <c r="B106" s="89"/>
      <c r="C106" s="89"/>
      <c r="D106" s="91">
        <f t="shared" si="20"/>
        <v>0</v>
      </c>
      <c r="E106" s="91">
        <f t="shared" si="21"/>
        <v>0</v>
      </c>
      <c r="F106" s="33">
        <f t="shared" si="22"/>
        <v>0</v>
      </c>
      <c r="G106" s="33">
        <f t="shared" si="23"/>
        <v>0</v>
      </c>
      <c r="H106" s="33">
        <f t="shared" si="24"/>
        <v>0</v>
      </c>
      <c r="I106" s="33">
        <f t="shared" si="25"/>
        <v>0</v>
      </c>
      <c r="J106" s="33">
        <f t="shared" si="26"/>
        <v>0</v>
      </c>
      <c r="K106" s="33">
        <f t="shared" si="27"/>
        <v>0</v>
      </c>
      <c r="L106" s="33">
        <f t="shared" si="28"/>
        <v>0</v>
      </c>
      <c r="M106" s="33">
        <f t="shared" ca="1" si="29"/>
        <v>-5.5317476451675575E-3</v>
      </c>
      <c r="N106" s="33">
        <f t="shared" ca="1" si="30"/>
        <v>0</v>
      </c>
      <c r="O106" s="92">
        <f t="shared" ca="1" si="31"/>
        <v>0</v>
      </c>
      <c r="P106" s="33">
        <f t="shared" ca="1" si="32"/>
        <v>0</v>
      </c>
      <c r="Q106" s="33">
        <f t="shared" ca="1" si="33"/>
        <v>0</v>
      </c>
      <c r="R106" s="20">
        <f t="shared" ca="1" si="34"/>
        <v>5.5317476451675575E-3</v>
      </c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</row>
    <row r="107" spans="1:35" x14ac:dyDescent="0.2">
      <c r="A107" s="89"/>
      <c r="B107" s="89"/>
      <c r="C107" s="89"/>
      <c r="D107" s="91">
        <f t="shared" si="20"/>
        <v>0</v>
      </c>
      <c r="E107" s="91">
        <f t="shared" si="21"/>
        <v>0</v>
      </c>
      <c r="F107" s="33">
        <f t="shared" si="22"/>
        <v>0</v>
      </c>
      <c r="G107" s="33">
        <f t="shared" si="23"/>
        <v>0</v>
      </c>
      <c r="H107" s="33">
        <f t="shared" si="24"/>
        <v>0</v>
      </c>
      <c r="I107" s="33">
        <f t="shared" si="25"/>
        <v>0</v>
      </c>
      <c r="J107" s="33">
        <f t="shared" si="26"/>
        <v>0</v>
      </c>
      <c r="K107" s="33">
        <f t="shared" si="27"/>
        <v>0</v>
      </c>
      <c r="L107" s="33">
        <f t="shared" si="28"/>
        <v>0</v>
      </c>
      <c r="M107" s="33">
        <f t="shared" ca="1" si="29"/>
        <v>-5.5317476451675575E-3</v>
      </c>
      <c r="N107" s="33">
        <f t="shared" ca="1" si="30"/>
        <v>0</v>
      </c>
      <c r="O107" s="92">
        <f t="shared" ca="1" si="31"/>
        <v>0</v>
      </c>
      <c r="P107" s="33">
        <f t="shared" ca="1" si="32"/>
        <v>0</v>
      </c>
      <c r="Q107" s="33">
        <f t="shared" ca="1" si="33"/>
        <v>0</v>
      </c>
      <c r="R107" s="20">
        <f t="shared" ca="1" si="34"/>
        <v>5.5317476451675575E-3</v>
      </c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</row>
    <row r="108" spans="1:35" x14ac:dyDescent="0.2">
      <c r="A108" s="89"/>
      <c r="B108" s="89"/>
      <c r="C108" s="89"/>
      <c r="D108" s="91">
        <f t="shared" si="20"/>
        <v>0</v>
      </c>
      <c r="E108" s="91">
        <f t="shared" si="21"/>
        <v>0</v>
      </c>
      <c r="F108" s="33">
        <f t="shared" si="22"/>
        <v>0</v>
      </c>
      <c r="G108" s="33">
        <f t="shared" si="23"/>
        <v>0</v>
      </c>
      <c r="H108" s="33">
        <f t="shared" si="24"/>
        <v>0</v>
      </c>
      <c r="I108" s="33">
        <f t="shared" si="25"/>
        <v>0</v>
      </c>
      <c r="J108" s="33">
        <f t="shared" si="26"/>
        <v>0</v>
      </c>
      <c r="K108" s="33">
        <f t="shared" si="27"/>
        <v>0</v>
      </c>
      <c r="L108" s="33">
        <f t="shared" si="28"/>
        <v>0</v>
      </c>
      <c r="M108" s="33">
        <f t="shared" ca="1" si="29"/>
        <v>-5.5317476451675575E-3</v>
      </c>
      <c r="N108" s="33">
        <f t="shared" ca="1" si="30"/>
        <v>0</v>
      </c>
      <c r="O108" s="92">
        <f t="shared" ca="1" si="31"/>
        <v>0</v>
      </c>
      <c r="P108" s="33">
        <f t="shared" ca="1" si="32"/>
        <v>0</v>
      </c>
      <c r="Q108" s="33">
        <f t="shared" ca="1" si="33"/>
        <v>0</v>
      </c>
      <c r="R108" s="20">
        <f t="shared" ca="1" si="34"/>
        <v>5.5317476451675575E-3</v>
      </c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</row>
    <row r="109" spans="1:35" x14ac:dyDescent="0.2">
      <c r="A109" s="89"/>
      <c r="B109" s="89"/>
      <c r="C109" s="89"/>
      <c r="D109" s="91">
        <f t="shared" si="20"/>
        <v>0</v>
      </c>
      <c r="E109" s="91">
        <f t="shared" si="21"/>
        <v>0</v>
      </c>
      <c r="F109" s="33">
        <f t="shared" si="22"/>
        <v>0</v>
      </c>
      <c r="G109" s="33">
        <f t="shared" si="23"/>
        <v>0</v>
      </c>
      <c r="H109" s="33">
        <f t="shared" si="24"/>
        <v>0</v>
      </c>
      <c r="I109" s="33">
        <f t="shared" si="25"/>
        <v>0</v>
      </c>
      <c r="J109" s="33">
        <f t="shared" si="26"/>
        <v>0</v>
      </c>
      <c r="K109" s="33">
        <f t="shared" si="27"/>
        <v>0</v>
      </c>
      <c r="L109" s="33">
        <f t="shared" si="28"/>
        <v>0</v>
      </c>
      <c r="M109" s="33">
        <f t="shared" ca="1" si="29"/>
        <v>-5.5317476451675575E-3</v>
      </c>
      <c r="N109" s="33">
        <f t="shared" ca="1" si="30"/>
        <v>0</v>
      </c>
      <c r="O109" s="92">
        <f t="shared" ca="1" si="31"/>
        <v>0</v>
      </c>
      <c r="P109" s="33">
        <f t="shared" ca="1" si="32"/>
        <v>0</v>
      </c>
      <c r="Q109" s="33">
        <f t="shared" ca="1" si="33"/>
        <v>0</v>
      </c>
      <c r="R109" s="20">
        <f t="shared" ca="1" si="34"/>
        <v>5.5317476451675575E-3</v>
      </c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</row>
    <row r="110" spans="1:35" x14ac:dyDescent="0.2">
      <c r="A110" s="89"/>
      <c r="B110" s="89"/>
      <c r="C110" s="89"/>
      <c r="D110" s="91">
        <f t="shared" si="20"/>
        <v>0</v>
      </c>
      <c r="E110" s="91">
        <f t="shared" si="21"/>
        <v>0</v>
      </c>
      <c r="F110" s="33">
        <f t="shared" si="22"/>
        <v>0</v>
      </c>
      <c r="G110" s="33">
        <f t="shared" si="23"/>
        <v>0</v>
      </c>
      <c r="H110" s="33">
        <f t="shared" si="24"/>
        <v>0</v>
      </c>
      <c r="I110" s="33">
        <f t="shared" si="25"/>
        <v>0</v>
      </c>
      <c r="J110" s="33">
        <f t="shared" si="26"/>
        <v>0</v>
      </c>
      <c r="K110" s="33">
        <f t="shared" si="27"/>
        <v>0</v>
      </c>
      <c r="L110" s="33">
        <f t="shared" si="28"/>
        <v>0</v>
      </c>
      <c r="M110" s="33">
        <f t="shared" ca="1" si="29"/>
        <v>-5.5317476451675575E-3</v>
      </c>
      <c r="N110" s="33">
        <f t="shared" ca="1" si="30"/>
        <v>0</v>
      </c>
      <c r="O110" s="92">
        <f t="shared" ca="1" si="31"/>
        <v>0</v>
      </c>
      <c r="P110" s="33">
        <f t="shared" ca="1" si="32"/>
        <v>0</v>
      </c>
      <c r="Q110" s="33">
        <f t="shared" ca="1" si="33"/>
        <v>0</v>
      </c>
      <c r="R110" s="20">
        <f t="shared" ca="1" si="34"/>
        <v>5.5317476451675575E-3</v>
      </c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</row>
    <row r="111" spans="1:35" x14ac:dyDescent="0.2">
      <c r="A111" s="89"/>
      <c r="B111" s="89"/>
      <c r="C111" s="89"/>
      <c r="D111" s="91">
        <f t="shared" si="20"/>
        <v>0</v>
      </c>
      <c r="E111" s="91">
        <f t="shared" si="21"/>
        <v>0</v>
      </c>
      <c r="F111" s="33">
        <f t="shared" si="22"/>
        <v>0</v>
      </c>
      <c r="G111" s="33">
        <f t="shared" si="23"/>
        <v>0</v>
      </c>
      <c r="H111" s="33">
        <f t="shared" si="24"/>
        <v>0</v>
      </c>
      <c r="I111" s="33">
        <f t="shared" si="25"/>
        <v>0</v>
      </c>
      <c r="J111" s="33">
        <f t="shared" si="26"/>
        <v>0</v>
      </c>
      <c r="K111" s="33">
        <f t="shared" si="27"/>
        <v>0</v>
      </c>
      <c r="L111" s="33">
        <f t="shared" si="28"/>
        <v>0</v>
      </c>
      <c r="M111" s="33">
        <f t="shared" ca="1" si="29"/>
        <v>-5.5317476451675575E-3</v>
      </c>
      <c r="N111" s="33">
        <f t="shared" ca="1" si="30"/>
        <v>0</v>
      </c>
      <c r="O111" s="92">
        <f t="shared" ca="1" si="31"/>
        <v>0</v>
      </c>
      <c r="P111" s="33">
        <f t="shared" ca="1" si="32"/>
        <v>0</v>
      </c>
      <c r="Q111" s="33">
        <f t="shared" ca="1" si="33"/>
        <v>0</v>
      </c>
      <c r="R111" s="20">
        <f t="shared" ca="1" si="34"/>
        <v>5.5317476451675575E-3</v>
      </c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</row>
    <row r="112" spans="1:35" x14ac:dyDescent="0.2">
      <c r="A112" s="89"/>
      <c r="B112" s="89"/>
      <c r="C112" s="89"/>
      <c r="D112" s="91">
        <f t="shared" si="20"/>
        <v>0</v>
      </c>
      <c r="E112" s="91">
        <f t="shared" si="21"/>
        <v>0</v>
      </c>
      <c r="F112" s="33">
        <f t="shared" si="22"/>
        <v>0</v>
      </c>
      <c r="G112" s="33">
        <f t="shared" si="23"/>
        <v>0</v>
      </c>
      <c r="H112" s="33">
        <f t="shared" si="24"/>
        <v>0</v>
      </c>
      <c r="I112" s="33">
        <f t="shared" si="25"/>
        <v>0</v>
      </c>
      <c r="J112" s="33">
        <f t="shared" si="26"/>
        <v>0</v>
      </c>
      <c r="K112" s="33">
        <f t="shared" si="27"/>
        <v>0</v>
      </c>
      <c r="L112" s="33">
        <f t="shared" si="28"/>
        <v>0</v>
      </c>
      <c r="M112" s="33">
        <f t="shared" ca="1" si="29"/>
        <v>-5.5317476451675575E-3</v>
      </c>
      <c r="N112" s="33">
        <f t="shared" ca="1" si="30"/>
        <v>0</v>
      </c>
      <c r="O112" s="92">
        <f t="shared" ca="1" si="31"/>
        <v>0</v>
      </c>
      <c r="P112" s="33">
        <f t="shared" ca="1" si="32"/>
        <v>0</v>
      </c>
      <c r="Q112" s="33">
        <f t="shared" ca="1" si="33"/>
        <v>0</v>
      </c>
      <c r="R112" s="20">
        <f t="shared" ca="1" si="34"/>
        <v>5.5317476451675575E-3</v>
      </c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</row>
    <row r="113" spans="1:35" x14ac:dyDescent="0.2">
      <c r="A113" s="89"/>
      <c r="B113" s="89"/>
      <c r="C113" s="89"/>
      <c r="D113" s="91">
        <f t="shared" si="20"/>
        <v>0</v>
      </c>
      <c r="E113" s="91">
        <f t="shared" si="21"/>
        <v>0</v>
      </c>
      <c r="F113" s="33">
        <f t="shared" si="22"/>
        <v>0</v>
      </c>
      <c r="G113" s="33">
        <f t="shared" si="23"/>
        <v>0</v>
      </c>
      <c r="H113" s="33">
        <f t="shared" si="24"/>
        <v>0</v>
      </c>
      <c r="I113" s="33">
        <f t="shared" si="25"/>
        <v>0</v>
      </c>
      <c r="J113" s="33">
        <f t="shared" si="26"/>
        <v>0</v>
      </c>
      <c r="K113" s="33">
        <f t="shared" si="27"/>
        <v>0</v>
      </c>
      <c r="L113" s="33">
        <f t="shared" si="28"/>
        <v>0</v>
      </c>
      <c r="M113" s="33">
        <f t="shared" ca="1" si="29"/>
        <v>-5.5317476451675575E-3</v>
      </c>
      <c r="N113" s="33">
        <f t="shared" ca="1" si="30"/>
        <v>0</v>
      </c>
      <c r="O113" s="92">
        <f t="shared" ca="1" si="31"/>
        <v>0</v>
      </c>
      <c r="P113" s="33">
        <f t="shared" ca="1" si="32"/>
        <v>0</v>
      </c>
      <c r="Q113" s="33">
        <f t="shared" ca="1" si="33"/>
        <v>0</v>
      </c>
      <c r="R113" s="20">
        <f t="shared" ca="1" si="34"/>
        <v>5.5317476451675575E-3</v>
      </c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</row>
    <row r="114" spans="1:35" x14ac:dyDescent="0.2">
      <c r="A114" s="89"/>
      <c r="B114" s="89"/>
      <c r="C114" s="89"/>
      <c r="D114" s="91">
        <f t="shared" si="20"/>
        <v>0</v>
      </c>
      <c r="E114" s="91">
        <f t="shared" si="21"/>
        <v>0</v>
      </c>
      <c r="F114" s="33">
        <f t="shared" si="22"/>
        <v>0</v>
      </c>
      <c r="G114" s="33">
        <f t="shared" si="23"/>
        <v>0</v>
      </c>
      <c r="H114" s="33">
        <f t="shared" si="24"/>
        <v>0</v>
      </c>
      <c r="I114" s="33">
        <f t="shared" si="25"/>
        <v>0</v>
      </c>
      <c r="J114" s="33">
        <f t="shared" si="26"/>
        <v>0</v>
      </c>
      <c r="K114" s="33">
        <f t="shared" si="27"/>
        <v>0</v>
      </c>
      <c r="L114" s="33">
        <f t="shared" si="28"/>
        <v>0</v>
      </c>
      <c r="M114" s="33">
        <f t="shared" ca="1" si="29"/>
        <v>-5.5317476451675575E-3</v>
      </c>
      <c r="N114" s="33">
        <f t="shared" ca="1" si="30"/>
        <v>0</v>
      </c>
      <c r="O114" s="92">
        <f t="shared" ca="1" si="31"/>
        <v>0</v>
      </c>
      <c r="P114" s="33">
        <f t="shared" ca="1" si="32"/>
        <v>0</v>
      </c>
      <c r="Q114" s="33">
        <f t="shared" ca="1" si="33"/>
        <v>0</v>
      </c>
      <c r="R114" s="20">
        <f t="shared" ca="1" si="34"/>
        <v>5.5317476451675575E-3</v>
      </c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</row>
    <row r="115" spans="1:35" x14ac:dyDescent="0.2">
      <c r="A115" s="89"/>
      <c r="B115" s="89"/>
      <c r="C115" s="89"/>
      <c r="D115" s="91">
        <f t="shared" si="20"/>
        <v>0</v>
      </c>
      <c r="E115" s="91">
        <f t="shared" si="21"/>
        <v>0</v>
      </c>
      <c r="F115" s="33">
        <f t="shared" si="22"/>
        <v>0</v>
      </c>
      <c r="G115" s="33">
        <f t="shared" si="23"/>
        <v>0</v>
      </c>
      <c r="H115" s="33">
        <f t="shared" si="24"/>
        <v>0</v>
      </c>
      <c r="I115" s="33">
        <f t="shared" si="25"/>
        <v>0</v>
      </c>
      <c r="J115" s="33">
        <f t="shared" si="26"/>
        <v>0</v>
      </c>
      <c r="K115" s="33">
        <f t="shared" si="27"/>
        <v>0</v>
      </c>
      <c r="L115" s="33">
        <f t="shared" si="28"/>
        <v>0</v>
      </c>
      <c r="M115" s="33">
        <f t="shared" ca="1" si="29"/>
        <v>-5.5317476451675575E-3</v>
      </c>
      <c r="N115" s="33">
        <f t="shared" ca="1" si="30"/>
        <v>0</v>
      </c>
      <c r="O115" s="92">
        <f t="shared" ca="1" si="31"/>
        <v>0</v>
      </c>
      <c r="P115" s="33">
        <f t="shared" ca="1" si="32"/>
        <v>0</v>
      </c>
      <c r="Q115" s="33">
        <f t="shared" ca="1" si="33"/>
        <v>0</v>
      </c>
      <c r="R115" s="20">
        <f t="shared" ca="1" si="34"/>
        <v>5.5317476451675575E-3</v>
      </c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</row>
    <row r="116" spans="1:35" x14ac:dyDescent="0.2">
      <c r="A116" s="89"/>
      <c r="B116" s="89"/>
      <c r="C116" s="89"/>
      <c r="D116" s="91">
        <f t="shared" si="20"/>
        <v>0</v>
      </c>
      <c r="E116" s="91">
        <f t="shared" si="21"/>
        <v>0</v>
      </c>
      <c r="F116" s="33">
        <f t="shared" si="22"/>
        <v>0</v>
      </c>
      <c r="G116" s="33">
        <f t="shared" si="23"/>
        <v>0</v>
      </c>
      <c r="H116" s="33">
        <f t="shared" si="24"/>
        <v>0</v>
      </c>
      <c r="I116" s="33">
        <f t="shared" si="25"/>
        <v>0</v>
      </c>
      <c r="J116" s="33">
        <f t="shared" si="26"/>
        <v>0</v>
      </c>
      <c r="K116" s="33">
        <f t="shared" si="27"/>
        <v>0</v>
      </c>
      <c r="L116" s="33">
        <f t="shared" si="28"/>
        <v>0</v>
      </c>
      <c r="M116" s="33">
        <f t="shared" ca="1" si="29"/>
        <v>-5.5317476451675575E-3</v>
      </c>
      <c r="N116" s="33">
        <f t="shared" ca="1" si="30"/>
        <v>0</v>
      </c>
      <c r="O116" s="92">
        <f t="shared" ca="1" si="31"/>
        <v>0</v>
      </c>
      <c r="P116" s="33">
        <f t="shared" ca="1" si="32"/>
        <v>0</v>
      </c>
      <c r="Q116" s="33">
        <f t="shared" ca="1" si="33"/>
        <v>0</v>
      </c>
      <c r="R116" s="20">
        <f t="shared" ca="1" si="34"/>
        <v>5.5317476451675575E-3</v>
      </c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</row>
    <row r="117" spans="1:35" x14ac:dyDescent="0.2">
      <c r="A117" s="89"/>
      <c r="B117" s="89"/>
      <c r="C117" s="89"/>
      <c r="D117" s="91">
        <f t="shared" si="20"/>
        <v>0</v>
      </c>
      <c r="E117" s="91">
        <f t="shared" si="21"/>
        <v>0</v>
      </c>
      <c r="F117" s="33">
        <f t="shared" si="22"/>
        <v>0</v>
      </c>
      <c r="G117" s="33">
        <f t="shared" si="23"/>
        <v>0</v>
      </c>
      <c r="H117" s="33">
        <f t="shared" si="24"/>
        <v>0</v>
      </c>
      <c r="I117" s="33">
        <f t="shared" si="25"/>
        <v>0</v>
      </c>
      <c r="J117" s="33">
        <f t="shared" si="26"/>
        <v>0</v>
      </c>
      <c r="K117" s="33">
        <f t="shared" si="27"/>
        <v>0</v>
      </c>
      <c r="L117" s="33">
        <f t="shared" si="28"/>
        <v>0</v>
      </c>
      <c r="M117" s="33">
        <f t="shared" ca="1" si="29"/>
        <v>-5.5317476451675575E-3</v>
      </c>
      <c r="N117" s="33">
        <f t="shared" ca="1" si="30"/>
        <v>0</v>
      </c>
      <c r="O117" s="92">
        <f t="shared" ca="1" si="31"/>
        <v>0</v>
      </c>
      <c r="P117" s="33">
        <f t="shared" ca="1" si="32"/>
        <v>0</v>
      </c>
      <c r="Q117" s="33">
        <f t="shared" ca="1" si="33"/>
        <v>0</v>
      </c>
      <c r="R117" s="20">
        <f t="shared" ca="1" si="34"/>
        <v>5.5317476451675575E-3</v>
      </c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</row>
    <row r="118" spans="1:35" x14ac:dyDescent="0.2">
      <c r="A118" s="89"/>
      <c r="B118" s="89"/>
      <c r="C118" s="89"/>
      <c r="D118" s="91">
        <f t="shared" si="20"/>
        <v>0</v>
      </c>
      <c r="E118" s="91">
        <f t="shared" si="21"/>
        <v>0</v>
      </c>
      <c r="F118" s="33">
        <f t="shared" si="22"/>
        <v>0</v>
      </c>
      <c r="G118" s="33">
        <f t="shared" si="23"/>
        <v>0</v>
      </c>
      <c r="H118" s="33">
        <f t="shared" si="24"/>
        <v>0</v>
      </c>
      <c r="I118" s="33">
        <f t="shared" si="25"/>
        <v>0</v>
      </c>
      <c r="J118" s="33">
        <f t="shared" si="26"/>
        <v>0</v>
      </c>
      <c r="K118" s="33">
        <f t="shared" si="27"/>
        <v>0</v>
      </c>
      <c r="L118" s="33">
        <f t="shared" si="28"/>
        <v>0</v>
      </c>
      <c r="M118" s="33">
        <f t="shared" ca="1" si="29"/>
        <v>-5.5317476451675575E-3</v>
      </c>
      <c r="N118" s="33">
        <f t="shared" ca="1" si="30"/>
        <v>0</v>
      </c>
      <c r="O118" s="92">
        <f t="shared" ca="1" si="31"/>
        <v>0</v>
      </c>
      <c r="P118" s="33">
        <f t="shared" ca="1" si="32"/>
        <v>0</v>
      </c>
      <c r="Q118" s="33">
        <f t="shared" ca="1" si="33"/>
        <v>0</v>
      </c>
      <c r="R118" s="20">
        <f t="shared" ca="1" si="34"/>
        <v>5.5317476451675575E-3</v>
      </c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</row>
    <row r="119" spans="1:35" x14ac:dyDescent="0.2">
      <c r="A119" s="89"/>
      <c r="B119" s="89"/>
      <c r="C119" s="89"/>
      <c r="D119" s="91">
        <f t="shared" si="20"/>
        <v>0</v>
      </c>
      <c r="E119" s="91">
        <f t="shared" si="21"/>
        <v>0</v>
      </c>
      <c r="F119" s="33">
        <f t="shared" si="22"/>
        <v>0</v>
      </c>
      <c r="G119" s="33">
        <f t="shared" si="23"/>
        <v>0</v>
      </c>
      <c r="H119" s="33">
        <f t="shared" si="24"/>
        <v>0</v>
      </c>
      <c r="I119" s="33">
        <f t="shared" si="25"/>
        <v>0</v>
      </c>
      <c r="J119" s="33">
        <f t="shared" si="26"/>
        <v>0</v>
      </c>
      <c r="K119" s="33">
        <f t="shared" si="27"/>
        <v>0</v>
      </c>
      <c r="L119" s="33">
        <f t="shared" si="28"/>
        <v>0</v>
      </c>
      <c r="M119" s="33">
        <f t="shared" ca="1" si="29"/>
        <v>-5.5317476451675575E-3</v>
      </c>
      <c r="N119" s="33">
        <f t="shared" ca="1" si="30"/>
        <v>0</v>
      </c>
      <c r="O119" s="92">
        <f t="shared" ca="1" si="31"/>
        <v>0</v>
      </c>
      <c r="P119" s="33">
        <f t="shared" ca="1" si="32"/>
        <v>0</v>
      </c>
      <c r="Q119" s="33">
        <f t="shared" ca="1" si="33"/>
        <v>0</v>
      </c>
      <c r="R119" s="20">
        <f t="shared" ca="1" si="34"/>
        <v>5.5317476451675575E-3</v>
      </c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</row>
    <row r="120" spans="1:35" x14ac:dyDescent="0.2">
      <c r="A120" s="89"/>
      <c r="B120" s="89"/>
      <c r="C120" s="89"/>
      <c r="D120" s="91">
        <f t="shared" si="20"/>
        <v>0</v>
      </c>
      <c r="E120" s="91">
        <f t="shared" si="21"/>
        <v>0</v>
      </c>
      <c r="F120" s="33">
        <f t="shared" si="22"/>
        <v>0</v>
      </c>
      <c r="G120" s="33">
        <f t="shared" si="23"/>
        <v>0</v>
      </c>
      <c r="H120" s="33">
        <f t="shared" si="24"/>
        <v>0</v>
      </c>
      <c r="I120" s="33">
        <f t="shared" si="25"/>
        <v>0</v>
      </c>
      <c r="J120" s="33">
        <f t="shared" si="26"/>
        <v>0</v>
      </c>
      <c r="K120" s="33">
        <f t="shared" si="27"/>
        <v>0</v>
      </c>
      <c r="L120" s="33">
        <f t="shared" si="28"/>
        <v>0</v>
      </c>
      <c r="M120" s="33">
        <f t="shared" ca="1" si="29"/>
        <v>-5.5317476451675575E-3</v>
      </c>
      <c r="N120" s="33">
        <f t="shared" ca="1" si="30"/>
        <v>0</v>
      </c>
      <c r="O120" s="92">
        <f t="shared" ca="1" si="31"/>
        <v>0</v>
      </c>
      <c r="P120" s="33">
        <f t="shared" ca="1" si="32"/>
        <v>0</v>
      </c>
      <c r="Q120" s="33">
        <f t="shared" ca="1" si="33"/>
        <v>0</v>
      </c>
      <c r="R120" s="20">
        <f t="shared" ca="1" si="34"/>
        <v>5.5317476451675575E-3</v>
      </c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</row>
    <row r="121" spans="1:35" x14ac:dyDescent="0.2">
      <c r="A121" s="89"/>
      <c r="B121" s="89"/>
      <c r="C121" s="89"/>
      <c r="D121" s="91">
        <f t="shared" si="20"/>
        <v>0</v>
      </c>
      <c r="E121" s="91">
        <f t="shared" si="21"/>
        <v>0</v>
      </c>
      <c r="F121" s="33">
        <f t="shared" si="22"/>
        <v>0</v>
      </c>
      <c r="G121" s="33">
        <f t="shared" si="23"/>
        <v>0</v>
      </c>
      <c r="H121" s="33">
        <f t="shared" si="24"/>
        <v>0</v>
      </c>
      <c r="I121" s="33">
        <f t="shared" si="25"/>
        <v>0</v>
      </c>
      <c r="J121" s="33">
        <f t="shared" si="26"/>
        <v>0</v>
      </c>
      <c r="K121" s="33">
        <f t="shared" si="27"/>
        <v>0</v>
      </c>
      <c r="L121" s="33">
        <f t="shared" si="28"/>
        <v>0</v>
      </c>
      <c r="M121" s="33">
        <f t="shared" ca="1" si="29"/>
        <v>-5.5317476451675575E-3</v>
      </c>
      <c r="N121" s="33">
        <f t="shared" ca="1" si="30"/>
        <v>0</v>
      </c>
      <c r="O121" s="92">
        <f t="shared" ca="1" si="31"/>
        <v>0</v>
      </c>
      <c r="P121" s="33">
        <f t="shared" ca="1" si="32"/>
        <v>0</v>
      </c>
      <c r="Q121" s="33">
        <f t="shared" ca="1" si="33"/>
        <v>0</v>
      </c>
      <c r="R121" s="20">
        <f t="shared" ca="1" si="34"/>
        <v>5.5317476451675575E-3</v>
      </c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</row>
    <row r="122" spans="1:35" x14ac:dyDescent="0.2">
      <c r="A122" s="89"/>
      <c r="B122" s="89"/>
      <c r="C122" s="89"/>
      <c r="D122" s="91">
        <f t="shared" si="20"/>
        <v>0</v>
      </c>
      <c r="E122" s="91">
        <f t="shared" si="21"/>
        <v>0</v>
      </c>
      <c r="F122" s="33">
        <f t="shared" si="22"/>
        <v>0</v>
      </c>
      <c r="G122" s="33">
        <f t="shared" si="23"/>
        <v>0</v>
      </c>
      <c r="H122" s="33">
        <f t="shared" si="24"/>
        <v>0</v>
      </c>
      <c r="I122" s="33">
        <f t="shared" si="25"/>
        <v>0</v>
      </c>
      <c r="J122" s="33">
        <f t="shared" si="26"/>
        <v>0</v>
      </c>
      <c r="K122" s="33">
        <f t="shared" si="27"/>
        <v>0</v>
      </c>
      <c r="L122" s="33">
        <f t="shared" si="28"/>
        <v>0</v>
      </c>
      <c r="M122" s="33">
        <f t="shared" ca="1" si="29"/>
        <v>-5.5317476451675575E-3</v>
      </c>
      <c r="N122" s="33">
        <f t="shared" ca="1" si="30"/>
        <v>0</v>
      </c>
      <c r="O122" s="92">
        <f t="shared" ca="1" si="31"/>
        <v>0</v>
      </c>
      <c r="P122" s="33">
        <f t="shared" ca="1" si="32"/>
        <v>0</v>
      </c>
      <c r="Q122" s="33">
        <f t="shared" ca="1" si="33"/>
        <v>0</v>
      </c>
      <c r="R122" s="20">
        <f t="shared" ca="1" si="34"/>
        <v>5.5317476451675575E-3</v>
      </c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</row>
    <row r="123" spans="1:35" x14ac:dyDescent="0.2">
      <c r="A123" s="89"/>
      <c r="B123" s="89"/>
      <c r="C123" s="89"/>
      <c r="D123" s="91">
        <f t="shared" si="20"/>
        <v>0</v>
      </c>
      <c r="E123" s="91">
        <f t="shared" si="21"/>
        <v>0</v>
      </c>
      <c r="F123" s="33">
        <f t="shared" si="22"/>
        <v>0</v>
      </c>
      <c r="G123" s="33">
        <f t="shared" si="23"/>
        <v>0</v>
      </c>
      <c r="H123" s="33">
        <f t="shared" si="24"/>
        <v>0</v>
      </c>
      <c r="I123" s="33">
        <f t="shared" si="25"/>
        <v>0</v>
      </c>
      <c r="J123" s="33">
        <f t="shared" si="26"/>
        <v>0</v>
      </c>
      <c r="K123" s="33">
        <f t="shared" si="27"/>
        <v>0</v>
      </c>
      <c r="L123" s="33">
        <f t="shared" si="28"/>
        <v>0</v>
      </c>
      <c r="M123" s="33">
        <f t="shared" ca="1" si="29"/>
        <v>-5.5317476451675575E-3</v>
      </c>
      <c r="N123" s="33">
        <f t="shared" ca="1" si="30"/>
        <v>0</v>
      </c>
      <c r="O123" s="92">
        <f t="shared" ca="1" si="31"/>
        <v>0</v>
      </c>
      <c r="P123" s="33">
        <f t="shared" ca="1" si="32"/>
        <v>0</v>
      </c>
      <c r="Q123" s="33">
        <f t="shared" ca="1" si="33"/>
        <v>0</v>
      </c>
      <c r="R123" s="20">
        <f t="shared" ca="1" si="34"/>
        <v>5.5317476451675575E-3</v>
      </c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</row>
    <row r="124" spans="1:35" x14ac:dyDescent="0.2">
      <c r="A124" s="89"/>
      <c r="B124" s="89"/>
      <c r="C124" s="89"/>
      <c r="D124" s="91">
        <f t="shared" si="20"/>
        <v>0</v>
      </c>
      <c r="E124" s="91">
        <f t="shared" si="21"/>
        <v>0</v>
      </c>
      <c r="F124" s="33">
        <f t="shared" si="22"/>
        <v>0</v>
      </c>
      <c r="G124" s="33">
        <f t="shared" si="23"/>
        <v>0</v>
      </c>
      <c r="H124" s="33">
        <f t="shared" si="24"/>
        <v>0</v>
      </c>
      <c r="I124" s="33">
        <f t="shared" si="25"/>
        <v>0</v>
      </c>
      <c r="J124" s="33">
        <f t="shared" si="26"/>
        <v>0</v>
      </c>
      <c r="K124" s="33">
        <f t="shared" si="27"/>
        <v>0</v>
      </c>
      <c r="L124" s="33">
        <f t="shared" si="28"/>
        <v>0</v>
      </c>
      <c r="M124" s="33">
        <f t="shared" ca="1" si="29"/>
        <v>-5.5317476451675575E-3</v>
      </c>
      <c r="N124" s="33">
        <f t="shared" ca="1" si="30"/>
        <v>0</v>
      </c>
      <c r="O124" s="92">
        <f t="shared" ca="1" si="31"/>
        <v>0</v>
      </c>
      <c r="P124" s="33">
        <f t="shared" ca="1" si="32"/>
        <v>0</v>
      </c>
      <c r="Q124" s="33">
        <f t="shared" ca="1" si="33"/>
        <v>0</v>
      </c>
      <c r="R124" s="20">
        <f t="shared" ca="1" si="34"/>
        <v>5.5317476451675575E-3</v>
      </c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</row>
    <row r="125" spans="1:35" x14ac:dyDescent="0.2">
      <c r="A125" s="89"/>
      <c r="B125" s="89"/>
      <c r="C125" s="89"/>
      <c r="D125" s="91">
        <f t="shared" si="20"/>
        <v>0</v>
      </c>
      <c r="E125" s="91">
        <f t="shared" si="21"/>
        <v>0</v>
      </c>
      <c r="F125" s="33">
        <f t="shared" si="22"/>
        <v>0</v>
      </c>
      <c r="G125" s="33">
        <f t="shared" si="23"/>
        <v>0</v>
      </c>
      <c r="H125" s="33">
        <f t="shared" si="24"/>
        <v>0</v>
      </c>
      <c r="I125" s="33">
        <f t="shared" si="25"/>
        <v>0</v>
      </c>
      <c r="J125" s="33">
        <f t="shared" si="26"/>
        <v>0</v>
      </c>
      <c r="K125" s="33">
        <f t="shared" si="27"/>
        <v>0</v>
      </c>
      <c r="L125" s="33">
        <f t="shared" si="28"/>
        <v>0</v>
      </c>
      <c r="M125" s="33">
        <f t="shared" ca="1" si="29"/>
        <v>-5.5317476451675575E-3</v>
      </c>
      <c r="N125" s="33">
        <f t="shared" ca="1" si="30"/>
        <v>0</v>
      </c>
      <c r="O125" s="92">
        <f t="shared" ca="1" si="31"/>
        <v>0</v>
      </c>
      <c r="P125" s="33">
        <f t="shared" ca="1" si="32"/>
        <v>0</v>
      </c>
      <c r="Q125" s="33">
        <f t="shared" ca="1" si="33"/>
        <v>0</v>
      </c>
      <c r="R125" s="20">
        <f t="shared" ca="1" si="34"/>
        <v>5.5317476451675575E-3</v>
      </c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</row>
    <row r="126" spans="1:35" x14ac:dyDescent="0.2">
      <c r="A126" s="89"/>
      <c r="B126" s="89"/>
      <c r="C126" s="89"/>
      <c r="D126" s="91">
        <f t="shared" si="20"/>
        <v>0</v>
      </c>
      <c r="E126" s="91">
        <f t="shared" si="21"/>
        <v>0</v>
      </c>
      <c r="F126" s="33">
        <f t="shared" si="22"/>
        <v>0</v>
      </c>
      <c r="G126" s="33">
        <f t="shared" si="23"/>
        <v>0</v>
      </c>
      <c r="H126" s="33">
        <f t="shared" si="24"/>
        <v>0</v>
      </c>
      <c r="I126" s="33">
        <f t="shared" si="25"/>
        <v>0</v>
      </c>
      <c r="J126" s="33">
        <f t="shared" si="26"/>
        <v>0</v>
      </c>
      <c r="K126" s="33">
        <f t="shared" si="27"/>
        <v>0</v>
      </c>
      <c r="L126" s="33">
        <f t="shared" si="28"/>
        <v>0</v>
      </c>
      <c r="M126" s="33">
        <f t="shared" ca="1" si="29"/>
        <v>-5.5317476451675575E-3</v>
      </c>
      <c r="N126" s="33">
        <f t="shared" ca="1" si="30"/>
        <v>0</v>
      </c>
      <c r="O126" s="92">
        <f t="shared" ca="1" si="31"/>
        <v>0</v>
      </c>
      <c r="P126" s="33">
        <f t="shared" ca="1" si="32"/>
        <v>0</v>
      </c>
      <c r="Q126" s="33">
        <f t="shared" ca="1" si="33"/>
        <v>0</v>
      </c>
      <c r="R126" s="20">
        <f t="shared" ca="1" si="34"/>
        <v>5.5317476451675575E-3</v>
      </c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</row>
    <row r="127" spans="1:35" x14ac:dyDescent="0.2">
      <c r="A127" s="89"/>
      <c r="B127" s="89"/>
      <c r="C127" s="89"/>
      <c r="D127" s="91">
        <f t="shared" si="20"/>
        <v>0</v>
      </c>
      <c r="E127" s="91">
        <f t="shared" si="21"/>
        <v>0</v>
      </c>
      <c r="F127" s="33">
        <f t="shared" si="22"/>
        <v>0</v>
      </c>
      <c r="G127" s="33">
        <f t="shared" si="23"/>
        <v>0</v>
      </c>
      <c r="H127" s="33">
        <f t="shared" si="24"/>
        <v>0</v>
      </c>
      <c r="I127" s="33">
        <f t="shared" si="25"/>
        <v>0</v>
      </c>
      <c r="J127" s="33">
        <f t="shared" si="26"/>
        <v>0</v>
      </c>
      <c r="K127" s="33">
        <f t="shared" si="27"/>
        <v>0</v>
      </c>
      <c r="L127" s="33">
        <f t="shared" si="28"/>
        <v>0</v>
      </c>
      <c r="M127" s="33">
        <f t="shared" ca="1" si="29"/>
        <v>-5.5317476451675575E-3</v>
      </c>
      <c r="N127" s="33">
        <f t="shared" ca="1" si="30"/>
        <v>0</v>
      </c>
      <c r="O127" s="92">
        <f t="shared" ca="1" si="31"/>
        <v>0</v>
      </c>
      <c r="P127" s="33">
        <f t="shared" ca="1" si="32"/>
        <v>0</v>
      </c>
      <c r="Q127" s="33">
        <f t="shared" ca="1" si="33"/>
        <v>0</v>
      </c>
      <c r="R127" s="20">
        <f t="shared" ca="1" si="34"/>
        <v>5.5317476451675575E-3</v>
      </c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</row>
    <row r="128" spans="1:35" x14ac:dyDescent="0.2">
      <c r="A128" s="89"/>
      <c r="B128" s="89"/>
      <c r="C128" s="89"/>
      <c r="D128" s="91">
        <f t="shared" si="20"/>
        <v>0</v>
      </c>
      <c r="E128" s="91">
        <f t="shared" si="21"/>
        <v>0</v>
      </c>
      <c r="F128" s="33">
        <f t="shared" si="22"/>
        <v>0</v>
      </c>
      <c r="G128" s="33">
        <f t="shared" si="23"/>
        <v>0</v>
      </c>
      <c r="H128" s="33">
        <f t="shared" si="24"/>
        <v>0</v>
      </c>
      <c r="I128" s="33">
        <f t="shared" si="25"/>
        <v>0</v>
      </c>
      <c r="J128" s="33">
        <f t="shared" si="26"/>
        <v>0</v>
      </c>
      <c r="K128" s="33">
        <f t="shared" si="27"/>
        <v>0</v>
      </c>
      <c r="L128" s="33">
        <f t="shared" si="28"/>
        <v>0</v>
      </c>
      <c r="M128" s="33">
        <f t="shared" ca="1" si="29"/>
        <v>-5.5317476451675575E-3</v>
      </c>
      <c r="N128" s="33">
        <f t="shared" ca="1" si="30"/>
        <v>0</v>
      </c>
      <c r="O128" s="92">
        <f t="shared" ca="1" si="31"/>
        <v>0</v>
      </c>
      <c r="P128" s="33">
        <f t="shared" ca="1" si="32"/>
        <v>0</v>
      </c>
      <c r="Q128" s="33">
        <f t="shared" ca="1" si="33"/>
        <v>0</v>
      </c>
      <c r="R128" s="20">
        <f t="shared" ca="1" si="34"/>
        <v>5.5317476451675575E-3</v>
      </c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</row>
    <row r="129" spans="1:35" x14ac:dyDescent="0.2">
      <c r="A129" s="89"/>
      <c r="B129" s="89"/>
      <c r="C129" s="89"/>
      <c r="D129" s="91">
        <f t="shared" si="20"/>
        <v>0</v>
      </c>
      <c r="E129" s="91">
        <f t="shared" si="21"/>
        <v>0</v>
      </c>
      <c r="F129" s="33">
        <f t="shared" si="22"/>
        <v>0</v>
      </c>
      <c r="G129" s="33">
        <f t="shared" si="23"/>
        <v>0</v>
      </c>
      <c r="H129" s="33">
        <f t="shared" si="24"/>
        <v>0</v>
      </c>
      <c r="I129" s="33">
        <f t="shared" si="25"/>
        <v>0</v>
      </c>
      <c r="J129" s="33">
        <f t="shared" si="26"/>
        <v>0</v>
      </c>
      <c r="K129" s="33">
        <f t="shared" si="27"/>
        <v>0</v>
      </c>
      <c r="L129" s="33">
        <f t="shared" si="28"/>
        <v>0</v>
      </c>
      <c r="M129" s="33">
        <f t="shared" ca="1" si="29"/>
        <v>-5.5317476451675575E-3</v>
      </c>
      <c r="N129" s="33">
        <f t="shared" ca="1" si="30"/>
        <v>0</v>
      </c>
      <c r="O129" s="92">
        <f t="shared" ca="1" si="31"/>
        <v>0</v>
      </c>
      <c r="P129" s="33">
        <f t="shared" ca="1" si="32"/>
        <v>0</v>
      </c>
      <c r="Q129" s="33">
        <f t="shared" ca="1" si="33"/>
        <v>0</v>
      </c>
      <c r="R129" s="20">
        <f t="shared" ca="1" si="34"/>
        <v>5.5317476451675575E-3</v>
      </c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</row>
    <row r="130" spans="1:35" x14ac:dyDescent="0.2">
      <c r="A130" s="89"/>
      <c r="B130" s="89"/>
      <c r="C130" s="89"/>
      <c r="D130" s="91">
        <f t="shared" si="20"/>
        <v>0</v>
      </c>
      <c r="E130" s="91">
        <f t="shared" si="21"/>
        <v>0</v>
      </c>
      <c r="F130" s="33">
        <f t="shared" si="22"/>
        <v>0</v>
      </c>
      <c r="G130" s="33">
        <f t="shared" si="23"/>
        <v>0</v>
      </c>
      <c r="H130" s="33">
        <f t="shared" si="24"/>
        <v>0</v>
      </c>
      <c r="I130" s="33">
        <f t="shared" si="25"/>
        <v>0</v>
      </c>
      <c r="J130" s="33">
        <f t="shared" si="26"/>
        <v>0</v>
      </c>
      <c r="K130" s="33">
        <f t="shared" si="27"/>
        <v>0</v>
      </c>
      <c r="L130" s="33">
        <f t="shared" si="28"/>
        <v>0</v>
      </c>
      <c r="M130" s="33">
        <f t="shared" ca="1" si="29"/>
        <v>-5.5317476451675575E-3</v>
      </c>
      <c r="N130" s="33">
        <f t="shared" ca="1" si="30"/>
        <v>0</v>
      </c>
      <c r="O130" s="92">
        <f t="shared" ca="1" si="31"/>
        <v>0</v>
      </c>
      <c r="P130" s="33">
        <f t="shared" ca="1" si="32"/>
        <v>0</v>
      </c>
      <c r="Q130" s="33">
        <f t="shared" ca="1" si="33"/>
        <v>0</v>
      </c>
      <c r="R130" s="20">
        <f t="shared" ca="1" si="34"/>
        <v>5.5317476451675575E-3</v>
      </c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</row>
    <row r="131" spans="1:35" x14ac:dyDescent="0.2">
      <c r="A131" s="89"/>
      <c r="B131" s="89"/>
      <c r="C131" s="89"/>
      <c r="D131" s="91">
        <f t="shared" si="20"/>
        <v>0</v>
      </c>
      <c r="E131" s="91">
        <f t="shared" si="21"/>
        <v>0</v>
      </c>
      <c r="F131" s="33">
        <f t="shared" si="22"/>
        <v>0</v>
      </c>
      <c r="G131" s="33">
        <f t="shared" si="23"/>
        <v>0</v>
      </c>
      <c r="H131" s="33">
        <f t="shared" si="24"/>
        <v>0</v>
      </c>
      <c r="I131" s="33">
        <f t="shared" si="25"/>
        <v>0</v>
      </c>
      <c r="J131" s="33">
        <f t="shared" si="26"/>
        <v>0</v>
      </c>
      <c r="K131" s="33">
        <f t="shared" si="27"/>
        <v>0</v>
      </c>
      <c r="L131" s="33">
        <f t="shared" si="28"/>
        <v>0</v>
      </c>
      <c r="M131" s="33">
        <f t="shared" ca="1" si="29"/>
        <v>-5.5317476451675575E-3</v>
      </c>
      <c r="N131" s="33">
        <f t="shared" ca="1" si="30"/>
        <v>0</v>
      </c>
      <c r="O131" s="92">
        <f t="shared" ca="1" si="31"/>
        <v>0</v>
      </c>
      <c r="P131" s="33">
        <f t="shared" ca="1" si="32"/>
        <v>0</v>
      </c>
      <c r="Q131" s="33">
        <f t="shared" ca="1" si="33"/>
        <v>0</v>
      </c>
      <c r="R131" s="20">
        <f t="shared" ca="1" si="34"/>
        <v>5.5317476451675575E-3</v>
      </c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</row>
    <row r="132" spans="1:35" x14ac:dyDescent="0.2">
      <c r="A132" s="89"/>
      <c r="B132" s="89"/>
      <c r="C132" s="89"/>
      <c r="D132" s="91">
        <f t="shared" si="20"/>
        <v>0</v>
      </c>
      <c r="E132" s="91">
        <f t="shared" si="21"/>
        <v>0</v>
      </c>
      <c r="F132" s="33">
        <f t="shared" si="22"/>
        <v>0</v>
      </c>
      <c r="G132" s="33">
        <f t="shared" si="23"/>
        <v>0</v>
      </c>
      <c r="H132" s="33">
        <f t="shared" si="24"/>
        <v>0</v>
      </c>
      <c r="I132" s="33">
        <f t="shared" si="25"/>
        <v>0</v>
      </c>
      <c r="J132" s="33">
        <f t="shared" si="26"/>
        <v>0</v>
      </c>
      <c r="K132" s="33">
        <f t="shared" si="27"/>
        <v>0</v>
      </c>
      <c r="L132" s="33">
        <f t="shared" si="28"/>
        <v>0</v>
      </c>
      <c r="M132" s="33">
        <f t="shared" ca="1" si="29"/>
        <v>-5.5317476451675575E-3</v>
      </c>
      <c r="N132" s="33">
        <f t="shared" ca="1" si="30"/>
        <v>0</v>
      </c>
      <c r="O132" s="92">
        <f t="shared" ca="1" si="31"/>
        <v>0</v>
      </c>
      <c r="P132" s="33">
        <f t="shared" ca="1" si="32"/>
        <v>0</v>
      </c>
      <c r="Q132" s="33">
        <f t="shared" ca="1" si="33"/>
        <v>0</v>
      </c>
      <c r="R132" s="20">
        <f t="shared" ca="1" si="34"/>
        <v>5.5317476451675575E-3</v>
      </c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</row>
    <row r="133" spans="1:35" x14ac:dyDescent="0.2">
      <c r="A133" s="89"/>
      <c r="B133" s="89"/>
      <c r="C133" s="89"/>
      <c r="D133" s="91">
        <f t="shared" si="20"/>
        <v>0</v>
      </c>
      <c r="E133" s="91">
        <f t="shared" si="21"/>
        <v>0</v>
      </c>
      <c r="F133" s="33">
        <f t="shared" si="22"/>
        <v>0</v>
      </c>
      <c r="G133" s="33">
        <f t="shared" si="23"/>
        <v>0</v>
      </c>
      <c r="H133" s="33">
        <f t="shared" si="24"/>
        <v>0</v>
      </c>
      <c r="I133" s="33">
        <f t="shared" si="25"/>
        <v>0</v>
      </c>
      <c r="J133" s="33">
        <f t="shared" si="26"/>
        <v>0</v>
      </c>
      <c r="K133" s="33">
        <f t="shared" si="27"/>
        <v>0</v>
      </c>
      <c r="L133" s="33">
        <f t="shared" si="28"/>
        <v>0</v>
      </c>
      <c r="M133" s="33">
        <f t="shared" ca="1" si="29"/>
        <v>-5.5317476451675575E-3</v>
      </c>
      <c r="N133" s="33">
        <f t="shared" ca="1" si="30"/>
        <v>0</v>
      </c>
      <c r="O133" s="92">
        <f t="shared" ca="1" si="31"/>
        <v>0</v>
      </c>
      <c r="P133" s="33">
        <f t="shared" ca="1" si="32"/>
        <v>0</v>
      </c>
      <c r="Q133" s="33">
        <f t="shared" ca="1" si="33"/>
        <v>0</v>
      </c>
      <c r="R133" s="20">
        <f t="shared" ca="1" si="34"/>
        <v>5.5317476451675575E-3</v>
      </c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</row>
    <row r="134" spans="1:35" x14ac:dyDescent="0.2">
      <c r="A134" s="89"/>
      <c r="B134" s="89"/>
      <c r="C134" s="89"/>
      <c r="D134" s="91">
        <f t="shared" si="20"/>
        <v>0</v>
      </c>
      <c r="E134" s="91">
        <f t="shared" si="21"/>
        <v>0</v>
      </c>
      <c r="F134" s="33">
        <f t="shared" si="22"/>
        <v>0</v>
      </c>
      <c r="G134" s="33">
        <f t="shared" si="23"/>
        <v>0</v>
      </c>
      <c r="H134" s="33">
        <f t="shared" si="24"/>
        <v>0</v>
      </c>
      <c r="I134" s="33">
        <f t="shared" si="25"/>
        <v>0</v>
      </c>
      <c r="J134" s="33">
        <f t="shared" si="26"/>
        <v>0</v>
      </c>
      <c r="K134" s="33">
        <f t="shared" si="27"/>
        <v>0</v>
      </c>
      <c r="L134" s="33">
        <f t="shared" si="28"/>
        <v>0</v>
      </c>
      <c r="M134" s="33">
        <f t="shared" ca="1" si="29"/>
        <v>-5.5317476451675575E-3</v>
      </c>
      <c r="N134" s="33">
        <f t="shared" ca="1" si="30"/>
        <v>0</v>
      </c>
      <c r="O134" s="92">
        <f t="shared" ca="1" si="31"/>
        <v>0</v>
      </c>
      <c r="P134" s="33">
        <f t="shared" ca="1" si="32"/>
        <v>0</v>
      </c>
      <c r="Q134" s="33">
        <f t="shared" ca="1" si="33"/>
        <v>0</v>
      </c>
      <c r="R134" s="20">
        <f t="shared" ca="1" si="34"/>
        <v>5.5317476451675575E-3</v>
      </c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</row>
    <row r="135" spans="1:35" x14ac:dyDescent="0.2">
      <c r="A135" s="89"/>
      <c r="B135" s="89"/>
      <c r="C135" s="89"/>
      <c r="D135" s="91">
        <f t="shared" si="20"/>
        <v>0</v>
      </c>
      <c r="E135" s="91">
        <f t="shared" si="21"/>
        <v>0</v>
      </c>
      <c r="F135" s="33">
        <f t="shared" si="22"/>
        <v>0</v>
      </c>
      <c r="G135" s="33">
        <f t="shared" si="23"/>
        <v>0</v>
      </c>
      <c r="H135" s="33">
        <f t="shared" si="24"/>
        <v>0</v>
      </c>
      <c r="I135" s="33">
        <f t="shared" si="25"/>
        <v>0</v>
      </c>
      <c r="J135" s="33">
        <f t="shared" si="26"/>
        <v>0</v>
      </c>
      <c r="K135" s="33">
        <f t="shared" si="27"/>
        <v>0</v>
      </c>
      <c r="L135" s="33">
        <f t="shared" si="28"/>
        <v>0</v>
      </c>
      <c r="M135" s="33">
        <f t="shared" ca="1" si="29"/>
        <v>-5.5317476451675575E-3</v>
      </c>
      <c r="N135" s="33">
        <f t="shared" ca="1" si="30"/>
        <v>0</v>
      </c>
      <c r="O135" s="92">
        <f t="shared" ca="1" si="31"/>
        <v>0</v>
      </c>
      <c r="P135" s="33">
        <f t="shared" ca="1" si="32"/>
        <v>0</v>
      </c>
      <c r="Q135" s="33">
        <f t="shared" ca="1" si="33"/>
        <v>0</v>
      </c>
      <c r="R135" s="20">
        <f t="shared" ca="1" si="34"/>
        <v>5.5317476451675575E-3</v>
      </c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</row>
    <row r="136" spans="1:35" x14ac:dyDescent="0.2">
      <c r="A136" s="89"/>
      <c r="B136" s="89"/>
      <c r="C136" s="89"/>
      <c r="D136" s="91">
        <f t="shared" si="20"/>
        <v>0</v>
      </c>
      <c r="E136" s="91">
        <f t="shared" si="21"/>
        <v>0</v>
      </c>
      <c r="F136" s="33">
        <f t="shared" si="22"/>
        <v>0</v>
      </c>
      <c r="G136" s="33">
        <f t="shared" si="23"/>
        <v>0</v>
      </c>
      <c r="H136" s="33">
        <f t="shared" si="24"/>
        <v>0</v>
      </c>
      <c r="I136" s="33">
        <f t="shared" si="25"/>
        <v>0</v>
      </c>
      <c r="J136" s="33">
        <f t="shared" si="26"/>
        <v>0</v>
      </c>
      <c r="K136" s="33">
        <f t="shared" si="27"/>
        <v>0</v>
      </c>
      <c r="L136" s="33">
        <f t="shared" si="28"/>
        <v>0</v>
      </c>
      <c r="M136" s="33">
        <f t="shared" ca="1" si="29"/>
        <v>-5.5317476451675575E-3</v>
      </c>
      <c r="N136" s="33">
        <f t="shared" ca="1" si="30"/>
        <v>0</v>
      </c>
      <c r="O136" s="92">
        <f t="shared" ca="1" si="31"/>
        <v>0</v>
      </c>
      <c r="P136" s="33">
        <f t="shared" ca="1" si="32"/>
        <v>0</v>
      </c>
      <c r="Q136" s="33">
        <f t="shared" ca="1" si="33"/>
        <v>0</v>
      </c>
      <c r="R136" s="20">
        <f t="shared" ca="1" si="34"/>
        <v>5.5317476451675575E-3</v>
      </c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</row>
    <row r="137" spans="1:35" x14ac:dyDescent="0.2">
      <c r="A137" s="89"/>
      <c r="B137" s="89"/>
      <c r="C137" s="89"/>
      <c r="D137" s="91">
        <f t="shared" si="20"/>
        <v>0</v>
      </c>
      <c r="E137" s="91">
        <f t="shared" si="21"/>
        <v>0</v>
      </c>
      <c r="F137" s="33">
        <f t="shared" si="22"/>
        <v>0</v>
      </c>
      <c r="G137" s="33">
        <f t="shared" si="23"/>
        <v>0</v>
      </c>
      <c r="H137" s="33">
        <f t="shared" si="24"/>
        <v>0</v>
      </c>
      <c r="I137" s="33">
        <f t="shared" si="25"/>
        <v>0</v>
      </c>
      <c r="J137" s="33">
        <f t="shared" si="26"/>
        <v>0</v>
      </c>
      <c r="K137" s="33">
        <f t="shared" si="27"/>
        <v>0</v>
      </c>
      <c r="L137" s="33">
        <f t="shared" si="28"/>
        <v>0</v>
      </c>
      <c r="M137" s="33">
        <f t="shared" ca="1" si="29"/>
        <v>-5.5317476451675575E-3</v>
      </c>
      <c r="N137" s="33">
        <f t="shared" ca="1" si="30"/>
        <v>0</v>
      </c>
      <c r="O137" s="92">
        <f t="shared" ca="1" si="31"/>
        <v>0</v>
      </c>
      <c r="P137" s="33">
        <f t="shared" ca="1" si="32"/>
        <v>0</v>
      </c>
      <c r="Q137" s="33">
        <f t="shared" ca="1" si="33"/>
        <v>0</v>
      </c>
      <c r="R137" s="20">
        <f t="shared" ca="1" si="34"/>
        <v>5.5317476451675575E-3</v>
      </c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</row>
    <row r="138" spans="1:35" x14ac:dyDescent="0.2">
      <c r="A138" s="89"/>
      <c r="B138" s="89"/>
      <c r="C138" s="89"/>
      <c r="D138" s="91">
        <f t="shared" si="20"/>
        <v>0</v>
      </c>
      <c r="E138" s="91">
        <f t="shared" si="21"/>
        <v>0</v>
      </c>
      <c r="F138" s="33">
        <f t="shared" si="22"/>
        <v>0</v>
      </c>
      <c r="G138" s="33">
        <f t="shared" si="23"/>
        <v>0</v>
      </c>
      <c r="H138" s="33">
        <f t="shared" si="24"/>
        <v>0</v>
      </c>
      <c r="I138" s="33">
        <f t="shared" si="25"/>
        <v>0</v>
      </c>
      <c r="J138" s="33">
        <f t="shared" si="26"/>
        <v>0</v>
      </c>
      <c r="K138" s="33">
        <f t="shared" si="27"/>
        <v>0</v>
      </c>
      <c r="L138" s="33">
        <f t="shared" si="28"/>
        <v>0</v>
      </c>
      <c r="M138" s="33">
        <f t="shared" ca="1" si="29"/>
        <v>-5.5317476451675575E-3</v>
      </c>
      <c r="N138" s="33">
        <f t="shared" ca="1" si="30"/>
        <v>0</v>
      </c>
      <c r="O138" s="92">
        <f t="shared" ca="1" si="31"/>
        <v>0</v>
      </c>
      <c r="P138" s="33">
        <f t="shared" ca="1" si="32"/>
        <v>0</v>
      </c>
      <c r="Q138" s="33">
        <f t="shared" ca="1" si="33"/>
        <v>0</v>
      </c>
      <c r="R138" s="20">
        <f t="shared" ca="1" si="34"/>
        <v>5.5317476451675575E-3</v>
      </c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</row>
    <row r="139" spans="1:35" x14ac:dyDescent="0.2">
      <c r="A139" s="89"/>
      <c r="B139" s="89"/>
      <c r="C139" s="89"/>
      <c r="D139" s="91">
        <f t="shared" si="20"/>
        <v>0</v>
      </c>
      <c r="E139" s="91">
        <f t="shared" si="21"/>
        <v>0</v>
      </c>
      <c r="F139" s="33">
        <f t="shared" si="22"/>
        <v>0</v>
      </c>
      <c r="G139" s="33">
        <f t="shared" si="23"/>
        <v>0</v>
      </c>
      <c r="H139" s="33">
        <f t="shared" si="24"/>
        <v>0</v>
      </c>
      <c r="I139" s="33">
        <f t="shared" si="25"/>
        <v>0</v>
      </c>
      <c r="J139" s="33">
        <f t="shared" si="26"/>
        <v>0</v>
      </c>
      <c r="K139" s="33">
        <f t="shared" si="27"/>
        <v>0</v>
      </c>
      <c r="L139" s="33">
        <f t="shared" si="28"/>
        <v>0</v>
      </c>
      <c r="M139" s="33">
        <f t="shared" ca="1" si="29"/>
        <v>-5.5317476451675575E-3</v>
      </c>
      <c r="N139" s="33">
        <f t="shared" ca="1" si="30"/>
        <v>0</v>
      </c>
      <c r="O139" s="92">
        <f t="shared" ca="1" si="31"/>
        <v>0</v>
      </c>
      <c r="P139" s="33">
        <f t="shared" ca="1" si="32"/>
        <v>0</v>
      </c>
      <c r="Q139" s="33">
        <f t="shared" ca="1" si="33"/>
        <v>0</v>
      </c>
      <c r="R139" s="20">
        <f t="shared" ca="1" si="34"/>
        <v>5.5317476451675575E-3</v>
      </c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</row>
    <row r="140" spans="1:35" x14ac:dyDescent="0.2">
      <c r="A140" s="89"/>
      <c r="B140" s="89"/>
      <c r="C140" s="89"/>
      <c r="D140" s="91">
        <f t="shared" si="20"/>
        <v>0</v>
      </c>
      <c r="E140" s="91">
        <f t="shared" si="21"/>
        <v>0</v>
      </c>
      <c r="F140" s="33">
        <f t="shared" si="22"/>
        <v>0</v>
      </c>
      <c r="G140" s="33">
        <f t="shared" si="23"/>
        <v>0</v>
      </c>
      <c r="H140" s="33">
        <f t="shared" si="24"/>
        <v>0</v>
      </c>
      <c r="I140" s="33">
        <f t="shared" si="25"/>
        <v>0</v>
      </c>
      <c r="J140" s="33">
        <f t="shared" si="26"/>
        <v>0</v>
      </c>
      <c r="K140" s="33">
        <f t="shared" si="27"/>
        <v>0</v>
      </c>
      <c r="L140" s="33">
        <f t="shared" si="28"/>
        <v>0</v>
      </c>
      <c r="M140" s="33">
        <f t="shared" ca="1" si="29"/>
        <v>-5.5317476451675575E-3</v>
      </c>
      <c r="N140" s="33">
        <f t="shared" ca="1" si="30"/>
        <v>0</v>
      </c>
      <c r="O140" s="92">
        <f t="shared" ca="1" si="31"/>
        <v>0</v>
      </c>
      <c r="P140" s="33">
        <f t="shared" ca="1" si="32"/>
        <v>0</v>
      </c>
      <c r="Q140" s="33">
        <f t="shared" ca="1" si="33"/>
        <v>0</v>
      </c>
      <c r="R140" s="20">
        <f t="shared" ca="1" si="34"/>
        <v>5.5317476451675575E-3</v>
      </c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</row>
    <row r="141" spans="1:35" x14ac:dyDescent="0.2">
      <c r="A141" s="89"/>
      <c r="B141" s="89"/>
      <c r="C141" s="89"/>
      <c r="D141" s="91">
        <f t="shared" si="20"/>
        <v>0</v>
      </c>
      <c r="E141" s="91">
        <f t="shared" si="21"/>
        <v>0</v>
      </c>
      <c r="F141" s="33">
        <f t="shared" si="22"/>
        <v>0</v>
      </c>
      <c r="G141" s="33">
        <f t="shared" si="23"/>
        <v>0</v>
      </c>
      <c r="H141" s="33">
        <f t="shared" si="24"/>
        <v>0</v>
      </c>
      <c r="I141" s="33">
        <f t="shared" si="25"/>
        <v>0</v>
      </c>
      <c r="J141" s="33">
        <f t="shared" si="26"/>
        <v>0</v>
      </c>
      <c r="K141" s="33">
        <f t="shared" si="27"/>
        <v>0</v>
      </c>
      <c r="L141" s="33">
        <f t="shared" si="28"/>
        <v>0</v>
      </c>
      <c r="M141" s="33">
        <f t="shared" ca="1" si="29"/>
        <v>-5.5317476451675575E-3</v>
      </c>
      <c r="N141" s="33">
        <f t="shared" ca="1" si="30"/>
        <v>0</v>
      </c>
      <c r="O141" s="92">
        <f t="shared" ca="1" si="31"/>
        <v>0</v>
      </c>
      <c r="P141" s="33">
        <f t="shared" ca="1" si="32"/>
        <v>0</v>
      </c>
      <c r="Q141" s="33">
        <f t="shared" ca="1" si="33"/>
        <v>0</v>
      </c>
      <c r="R141" s="20">
        <f t="shared" ca="1" si="34"/>
        <v>5.5317476451675575E-3</v>
      </c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</row>
    <row r="142" spans="1:35" x14ac:dyDescent="0.2">
      <c r="A142" s="89"/>
      <c r="B142" s="89"/>
      <c r="C142" s="89"/>
      <c r="D142" s="91">
        <f t="shared" si="20"/>
        <v>0</v>
      </c>
      <c r="E142" s="91">
        <f t="shared" si="21"/>
        <v>0</v>
      </c>
      <c r="F142" s="33">
        <f t="shared" si="22"/>
        <v>0</v>
      </c>
      <c r="G142" s="33">
        <f t="shared" si="23"/>
        <v>0</v>
      </c>
      <c r="H142" s="33">
        <f t="shared" si="24"/>
        <v>0</v>
      </c>
      <c r="I142" s="33">
        <f t="shared" si="25"/>
        <v>0</v>
      </c>
      <c r="J142" s="33">
        <f t="shared" si="26"/>
        <v>0</v>
      </c>
      <c r="K142" s="33">
        <f t="shared" si="27"/>
        <v>0</v>
      </c>
      <c r="L142" s="33">
        <f t="shared" si="28"/>
        <v>0</v>
      </c>
      <c r="M142" s="33">
        <f t="shared" ca="1" si="29"/>
        <v>-5.5317476451675575E-3</v>
      </c>
      <c r="N142" s="33">
        <f t="shared" ca="1" si="30"/>
        <v>0</v>
      </c>
      <c r="O142" s="92">
        <f t="shared" ca="1" si="31"/>
        <v>0</v>
      </c>
      <c r="P142" s="33">
        <f t="shared" ca="1" si="32"/>
        <v>0</v>
      </c>
      <c r="Q142" s="33">
        <f t="shared" ca="1" si="33"/>
        <v>0</v>
      </c>
      <c r="R142" s="20">
        <f t="shared" ca="1" si="34"/>
        <v>5.5317476451675575E-3</v>
      </c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</row>
    <row r="143" spans="1:35" x14ac:dyDescent="0.2">
      <c r="A143" s="89"/>
      <c r="B143" s="89"/>
      <c r="C143" s="89"/>
      <c r="D143" s="91">
        <f t="shared" si="20"/>
        <v>0</v>
      </c>
      <c r="E143" s="91">
        <f t="shared" si="21"/>
        <v>0</v>
      </c>
      <c r="F143" s="33">
        <f t="shared" si="22"/>
        <v>0</v>
      </c>
      <c r="G143" s="33">
        <f t="shared" si="23"/>
        <v>0</v>
      </c>
      <c r="H143" s="33">
        <f t="shared" si="24"/>
        <v>0</v>
      </c>
      <c r="I143" s="33">
        <f t="shared" si="25"/>
        <v>0</v>
      </c>
      <c r="J143" s="33">
        <f t="shared" si="26"/>
        <v>0</v>
      </c>
      <c r="K143" s="33">
        <f t="shared" si="27"/>
        <v>0</v>
      </c>
      <c r="L143" s="33">
        <f t="shared" si="28"/>
        <v>0</v>
      </c>
      <c r="M143" s="33">
        <f t="shared" ca="1" si="29"/>
        <v>-5.5317476451675575E-3</v>
      </c>
      <c r="N143" s="33">
        <f t="shared" ca="1" si="30"/>
        <v>0</v>
      </c>
      <c r="O143" s="92">
        <f t="shared" ca="1" si="31"/>
        <v>0</v>
      </c>
      <c r="P143" s="33">
        <f t="shared" ca="1" si="32"/>
        <v>0</v>
      </c>
      <c r="Q143" s="33">
        <f t="shared" ca="1" si="33"/>
        <v>0</v>
      </c>
      <c r="R143" s="20">
        <f t="shared" ca="1" si="34"/>
        <v>5.5317476451675575E-3</v>
      </c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</row>
    <row r="144" spans="1:35" x14ac:dyDescent="0.2">
      <c r="A144" s="89"/>
      <c r="B144" s="89"/>
      <c r="C144" s="89"/>
      <c r="D144" s="91">
        <f t="shared" si="20"/>
        <v>0</v>
      </c>
      <c r="E144" s="91">
        <f t="shared" si="21"/>
        <v>0</v>
      </c>
      <c r="F144" s="33">
        <f t="shared" si="22"/>
        <v>0</v>
      </c>
      <c r="G144" s="33">
        <f t="shared" si="23"/>
        <v>0</v>
      </c>
      <c r="H144" s="33">
        <f t="shared" si="24"/>
        <v>0</v>
      </c>
      <c r="I144" s="33">
        <f t="shared" si="25"/>
        <v>0</v>
      </c>
      <c r="J144" s="33">
        <f t="shared" si="26"/>
        <v>0</v>
      </c>
      <c r="K144" s="33">
        <f t="shared" si="27"/>
        <v>0</v>
      </c>
      <c r="L144" s="33">
        <f t="shared" si="28"/>
        <v>0</v>
      </c>
      <c r="M144" s="33">
        <f t="shared" ca="1" si="29"/>
        <v>-5.5317476451675575E-3</v>
      </c>
      <c r="N144" s="33">
        <f t="shared" ca="1" si="30"/>
        <v>0</v>
      </c>
      <c r="O144" s="92">
        <f t="shared" ca="1" si="31"/>
        <v>0</v>
      </c>
      <c r="P144" s="33">
        <f t="shared" ca="1" si="32"/>
        <v>0</v>
      </c>
      <c r="Q144" s="33">
        <f t="shared" ca="1" si="33"/>
        <v>0</v>
      </c>
      <c r="R144" s="20">
        <f t="shared" ca="1" si="34"/>
        <v>5.5317476451675575E-3</v>
      </c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</row>
    <row r="145" spans="1:35" x14ac:dyDescent="0.2">
      <c r="A145" s="89"/>
      <c r="B145" s="89"/>
      <c r="C145" s="89"/>
      <c r="D145" s="91">
        <f t="shared" si="20"/>
        <v>0</v>
      </c>
      <c r="E145" s="91">
        <f t="shared" si="21"/>
        <v>0</v>
      </c>
      <c r="F145" s="33">
        <f t="shared" si="22"/>
        <v>0</v>
      </c>
      <c r="G145" s="33">
        <f t="shared" si="23"/>
        <v>0</v>
      </c>
      <c r="H145" s="33">
        <f t="shared" si="24"/>
        <v>0</v>
      </c>
      <c r="I145" s="33">
        <f t="shared" si="25"/>
        <v>0</v>
      </c>
      <c r="J145" s="33">
        <f t="shared" si="26"/>
        <v>0</v>
      </c>
      <c r="K145" s="33">
        <f t="shared" si="27"/>
        <v>0</v>
      </c>
      <c r="L145" s="33">
        <f t="shared" si="28"/>
        <v>0</v>
      </c>
      <c r="M145" s="33">
        <f t="shared" ca="1" si="29"/>
        <v>-5.5317476451675575E-3</v>
      </c>
      <c r="N145" s="33">
        <f t="shared" ca="1" si="30"/>
        <v>0</v>
      </c>
      <c r="O145" s="92">
        <f t="shared" ca="1" si="31"/>
        <v>0</v>
      </c>
      <c r="P145" s="33">
        <f t="shared" ca="1" si="32"/>
        <v>0</v>
      </c>
      <c r="Q145" s="33">
        <f t="shared" ca="1" si="33"/>
        <v>0</v>
      </c>
      <c r="R145" s="20">
        <f t="shared" ca="1" si="34"/>
        <v>5.5317476451675575E-3</v>
      </c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</row>
    <row r="146" spans="1:35" x14ac:dyDescent="0.2">
      <c r="A146" s="89"/>
      <c r="B146" s="89"/>
      <c r="C146" s="89"/>
      <c r="D146" s="91">
        <f t="shared" si="20"/>
        <v>0</v>
      </c>
      <c r="E146" s="91">
        <f t="shared" si="21"/>
        <v>0</v>
      </c>
      <c r="F146" s="33">
        <f t="shared" si="22"/>
        <v>0</v>
      </c>
      <c r="G146" s="33">
        <f t="shared" si="23"/>
        <v>0</v>
      </c>
      <c r="H146" s="33">
        <f t="shared" si="24"/>
        <v>0</v>
      </c>
      <c r="I146" s="33">
        <f t="shared" si="25"/>
        <v>0</v>
      </c>
      <c r="J146" s="33">
        <f t="shared" si="26"/>
        <v>0</v>
      </c>
      <c r="K146" s="33">
        <f t="shared" si="27"/>
        <v>0</v>
      </c>
      <c r="L146" s="33">
        <f t="shared" si="28"/>
        <v>0</v>
      </c>
      <c r="M146" s="33">
        <f t="shared" ca="1" si="29"/>
        <v>-5.5317476451675575E-3</v>
      </c>
      <c r="N146" s="33">
        <f t="shared" ca="1" si="30"/>
        <v>0</v>
      </c>
      <c r="O146" s="92">
        <f t="shared" ca="1" si="31"/>
        <v>0</v>
      </c>
      <c r="P146" s="33">
        <f t="shared" ca="1" si="32"/>
        <v>0</v>
      </c>
      <c r="Q146" s="33">
        <f t="shared" ca="1" si="33"/>
        <v>0</v>
      </c>
      <c r="R146" s="20">
        <f t="shared" ca="1" si="34"/>
        <v>5.5317476451675575E-3</v>
      </c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</row>
    <row r="147" spans="1:35" x14ac:dyDescent="0.2">
      <c r="A147" s="89"/>
      <c r="B147" s="89"/>
      <c r="C147" s="89"/>
      <c r="D147" s="91">
        <f t="shared" si="20"/>
        <v>0</v>
      </c>
      <c r="E147" s="91">
        <f t="shared" si="21"/>
        <v>0</v>
      </c>
      <c r="F147" s="33">
        <f t="shared" si="22"/>
        <v>0</v>
      </c>
      <c r="G147" s="33">
        <f t="shared" si="23"/>
        <v>0</v>
      </c>
      <c r="H147" s="33">
        <f t="shared" si="24"/>
        <v>0</v>
      </c>
      <c r="I147" s="33">
        <f t="shared" si="25"/>
        <v>0</v>
      </c>
      <c r="J147" s="33">
        <f t="shared" si="26"/>
        <v>0</v>
      </c>
      <c r="K147" s="33">
        <f t="shared" si="27"/>
        <v>0</v>
      </c>
      <c r="L147" s="33">
        <f t="shared" si="28"/>
        <v>0</v>
      </c>
      <c r="M147" s="33">
        <f t="shared" ca="1" si="29"/>
        <v>-5.5317476451675575E-3</v>
      </c>
      <c r="N147" s="33">
        <f t="shared" ca="1" si="30"/>
        <v>0</v>
      </c>
      <c r="O147" s="92">
        <f t="shared" ca="1" si="31"/>
        <v>0</v>
      </c>
      <c r="P147" s="33">
        <f t="shared" ca="1" si="32"/>
        <v>0</v>
      </c>
      <c r="Q147" s="33">
        <f t="shared" ca="1" si="33"/>
        <v>0</v>
      </c>
      <c r="R147" s="20">
        <f t="shared" ca="1" si="34"/>
        <v>5.5317476451675575E-3</v>
      </c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</row>
    <row r="148" spans="1:35" x14ac:dyDescent="0.2">
      <c r="A148" s="89"/>
      <c r="B148" s="89"/>
      <c r="C148" s="89"/>
      <c r="D148" s="91">
        <f t="shared" si="20"/>
        <v>0</v>
      </c>
      <c r="E148" s="91">
        <f t="shared" si="21"/>
        <v>0</v>
      </c>
      <c r="F148" s="33">
        <f t="shared" si="22"/>
        <v>0</v>
      </c>
      <c r="G148" s="33">
        <f t="shared" si="23"/>
        <v>0</v>
      </c>
      <c r="H148" s="33">
        <f t="shared" si="24"/>
        <v>0</v>
      </c>
      <c r="I148" s="33">
        <f t="shared" si="25"/>
        <v>0</v>
      </c>
      <c r="J148" s="33">
        <f t="shared" si="26"/>
        <v>0</v>
      </c>
      <c r="K148" s="33">
        <f t="shared" si="27"/>
        <v>0</v>
      </c>
      <c r="L148" s="33">
        <f t="shared" si="28"/>
        <v>0</v>
      </c>
      <c r="M148" s="33">
        <f t="shared" ca="1" si="29"/>
        <v>-5.5317476451675575E-3</v>
      </c>
      <c r="N148" s="33">
        <f t="shared" ca="1" si="30"/>
        <v>0</v>
      </c>
      <c r="O148" s="92">
        <f t="shared" ca="1" si="31"/>
        <v>0</v>
      </c>
      <c r="P148" s="33">
        <f t="shared" ca="1" si="32"/>
        <v>0</v>
      </c>
      <c r="Q148" s="33">
        <f t="shared" ca="1" si="33"/>
        <v>0</v>
      </c>
      <c r="R148" s="20">
        <f t="shared" ca="1" si="34"/>
        <v>5.5317476451675575E-3</v>
      </c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</row>
    <row r="149" spans="1:35" x14ac:dyDescent="0.2">
      <c r="A149" s="89"/>
      <c r="B149" s="89"/>
      <c r="C149" s="89"/>
      <c r="D149" s="91">
        <f t="shared" ref="D149:D212" si="35">A149/A$18</f>
        <v>0</v>
      </c>
      <c r="E149" s="91">
        <f t="shared" ref="E149:E212" si="36">B149/B$18</f>
        <v>0</v>
      </c>
      <c r="F149" s="33">
        <f t="shared" ref="F149:F212" si="37">$C149*D149</f>
        <v>0</v>
      </c>
      <c r="G149" s="33">
        <f t="shared" ref="G149:G212" si="38">$C149*E149</f>
        <v>0</v>
      </c>
      <c r="H149" s="33">
        <f t="shared" ref="H149:H212" si="39">C149*D149*D149</f>
        <v>0</v>
      </c>
      <c r="I149" s="33">
        <f t="shared" ref="I149:I212" si="40">C149*D149*D149*D149</f>
        <v>0</v>
      </c>
      <c r="J149" s="33">
        <f t="shared" ref="J149:J212" si="41">C149*D149*D149*D149*D149</f>
        <v>0</v>
      </c>
      <c r="K149" s="33">
        <f t="shared" ref="K149:K212" si="42">C149*E149*D149</f>
        <v>0</v>
      </c>
      <c r="L149" s="33">
        <f t="shared" ref="L149:L212" si="43">C149*E149*D149*D149</f>
        <v>0</v>
      </c>
      <c r="M149" s="33">
        <f t="shared" ref="M149:M212" ca="1" si="44">+E$4+E$5*D149+E$6*D149^2</f>
        <v>-5.5317476451675575E-3</v>
      </c>
      <c r="N149" s="33">
        <f t="shared" ref="N149:N212" ca="1" si="45">C149*(M149-E149)^2</f>
        <v>0</v>
      </c>
      <c r="O149" s="92">
        <f t="shared" ref="O149:O212" ca="1" si="46">(C149*O$1-O$2*F149+O$3*H149)^2</f>
        <v>0</v>
      </c>
      <c r="P149" s="33">
        <f t="shared" ref="P149:P212" ca="1" si="47">(-C149*O$2+O$4*F149-O$5*H149)^2</f>
        <v>0</v>
      </c>
      <c r="Q149" s="33">
        <f t="shared" ref="Q149:Q212" ca="1" si="48">+(C149*O$3-F149*O$5+H149*O$6)^2</f>
        <v>0</v>
      </c>
      <c r="R149" s="20">
        <f t="shared" ref="R149:R212" ca="1" si="49">+E149-M149</f>
        <v>5.5317476451675575E-3</v>
      </c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</row>
    <row r="150" spans="1:35" x14ac:dyDescent="0.2">
      <c r="A150" s="89"/>
      <c r="B150" s="89"/>
      <c r="C150" s="89"/>
      <c r="D150" s="91">
        <f t="shared" si="35"/>
        <v>0</v>
      </c>
      <c r="E150" s="91">
        <f t="shared" si="36"/>
        <v>0</v>
      </c>
      <c r="F150" s="33">
        <f t="shared" si="37"/>
        <v>0</v>
      </c>
      <c r="G150" s="33">
        <f t="shared" si="38"/>
        <v>0</v>
      </c>
      <c r="H150" s="33">
        <f t="shared" si="39"/>
        <v>0</v>
      </c>
      <c r="I150" s="33">
        <f t="shared" si="40"/>
        <v>0</v>
      </c>
      <c r="J150" s="33">
        <f t="shared" si="41"/>
        <v>0</v>
      </c>
      <c r="K150" s="33">
        <f t="shared" si="42"/>
        <v>0</v>
      </c>
      <c r="L150" s="33">
        <f t="shared" si="43"/>
        <v>0</v>
      </c>
      <c r="M150" s="33">
        <f t="shared" ca="1" si="44"/>
        <v>-5.5317476451675575E-3</v>
      </c>
      <c r="N150" s="33">
        <f t="shared" ca="1" si="45"/>
        <v>0</v>
      </c>
      <c r="O150" s="92">
        <f t="shared" ca="1" si="46"/>
        <v>0</v>
      </c>
      <c r="P150" s="33">
        <f t="shared" ca="1" si="47"/>
        <v>0</v>
      </c>
      <c r="Q150" s="33">
        <f t="shared" ca="1" si="48"/>
        <v>0</v>
      </c>
      <c r="R150" s="20">
        <f t="shared" ca="1" si="49"/>
        <v>5.5317476451675575E-3</v>
      </c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</row>
    <row r="151" spans="1:35" x14ac:dyDescent="0.2">
      <c r="A151" s="89"/>
      <c r="B151" s="89"/>
      <c r="C151" s="89"/>
      <c r="D151" s="91">
        <f t="shared" si="35"/>
        <v>0</v>
      </c>
      <c r="E151" s="91">
        <f t="shared" si="36"/>
        <v>0</v>
      </c>
      <c r="F151" s="33">
        <f t="shared" si="37"/>
        <v>0</v>
      </c>
      <c r="G151" s="33">
        <f t="shared" si="38"/>
        <v>0</v>
      </c>
      <c r="H151" s="33">
        <f t="shared" si="39"/>
        <v>0</v>
      </c>
      <c r="I151" s="33">
        <f t="shared" si="40"/>
        <v>0</v>
      </c>
      <c r="J151" s="33">
        <f t="shared" si="41"/>
        <v>0</v>
      </c>
      <c r="K151" s="33">
        <f t="shared" si="42"/>
        <v>0</v>
      </c>
      <c r="L151" s="33">
        <f t="shared" si="43"/>
        <v>0</v>
      </c>
      <c r="M151" s="33">
        <f t="shared" ca="1" si="44"/>
        <v>-5.5317476451675575E-3</v>
      </c>
      <c r="N151" s="33">
        <f t="shared" ca="1" si="45"/>
        <v>0</v>
      </c>
      <c r="O151" s="92">
        <f t="shared" ca="1" si="46"/>
        <v>0</v>
      </c>
      <c r="P151" s="33">
        <f t="shared" ca="1" si="47"/>
        <v>0</v>
      </c>
      <c r="Q151" s="33">
        <f t="shared" ca="1" si="48"/>
        <v>0</v>
      </c>
      <c r="R151" s="20">
        <f t="shared" ca="1" si="49"/>
        <v>5.5317476451675575E-3</v>
      </c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</row>
    <row r="152" spans="1:35" x14ac:dyDescent="0.2">
      <c r="A152" s="89"/>
      <c r="B152" s="89"/>
      <c r="C152" s="89"/>
      <c r="D152" s="91">
        <f t="shared" si="35"/>
        <v>0</v>
      </c>
      <c r="E152" s="91">
        <f t="shared" si="36"/>
        <v>0</v>
      </c>
      <c r="F152" s="33">
        <f t="shared" si="37"/>
        <v>0</v>
      </c>
      <c r="G152" s="33">
        <f t="shared" si="38"/>
        <v>0</v>
      </c>
      <c r="H152" s="33">
        <f t="shared" si="39"/>
        <v>0</v>
      </c>
      <c r="I152" s="33">
        <f t="shared" si="40"/>
        <v>0</v>
      </c>
      <c r="J152" s="33">
        <f t="shared" si="41"/>
        <v>0</v>
      </c>
      <c r="K152" s="33">
        <f t="shared" si="42"/>
        <v>0</v>
      </c>
      <c r="L152" s="33">
        <f t="shared" si="43"/>
        <v>0</v>
      </c>
      <c r="M152" s="33">
        <f t="shared" ca="1" si="44"/>
        <v>-5.5317476451675575E-3</v>
      </c>
      <c r="N152" s="33">
        <f t="shared" ca="1" si="45"/>
        <v>0</v>
      </c>
      <c r="O152" s="92">
        <f t="shared" ca="1" si="46"/>
        <v>0</v>
      </c>
      <c r="P152" s="33">
        <f t="shared" ca="1" si="47"/>
        <v>0</v>
      </c>
      <c r="Q152" s="33">
        <f t="shared" ca="1" si="48"/>
        <v>0</v>
      </c>
      <c r="R152" s="20">
        <f t="shared" ca="1" si="49"/>
        <v>5.5317476451675575E-3</v>
      </c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</row>
    <row r="153" spans="1:35" x14ac:dyDescent="0.2">
      <c r="A153" s="89"/>
      <c r="B153" s="89"/>
      <c r="C153" s="89"/>
      <c r="D153" s="91">
        <f t="shared" si="35"/>
        <v>0</v>
      </c>
      <c r="E153" s="91">
        <f t="shared" si="36"/>
        <v>0</v>
      </c>
      <c r="F153" s="33">
        <f t="shared" si="37"/>
        <v>0</v>
      </c>
      <c r="G153" s="33">
        <f t="shared" si="38"/>
        <v>0</v>
      </c>
      <c r="H153" s="33">
        <f t="shared" si="39"/>
        <v>0</v>
      </c>
      <c r="I153" s="33">
        <f t="shared" si="40"/>
        <v>0</v>
      </c>
      <c r="J153" s="33">
        <f t="shared" si="41"/>
        <v>0</v>
      </c>
      <c r="K153" s="33">
        <f t="shared" si="42"/>
        <v>0</v>
      </c>
      <c r="L153" s="33">
        <f t="shared" si="43"/>
        <v>0</v>
      </c>
      <c r="M153" s="33">
        <f t="shared" ca="1" si="44"/>
        <v>-5.5317476451675575E-3</v>
      </c>
      <c r="N153" s="33">
        <f t="shared" ca="1" si="45"/>
        <v>0</v>
      </c>
      <c r="O153" s="92">
        <f t="shared" ca="1" si="46"/>
        <v>0</v>
      </c>
      <c r="P153" s="33">
        <f t="shared" ca="1" si="47"/>
        <v>0</v>
      </c>
      <c r="Q153" s="33">
        <f t="shared" ca="1" si="48"/>
        <v>0</v>
      </c>
      <c r="R153" s="20">
        <f t="shared" ca="1" si="49"/>
        <v>5.5317476451675575E-3</v>
      </c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</row>
    <row r="154" spans="1:35" x14ac:dyDescent="0.2">
      <c r="A154" s="89"/>
      <c r="B154" s="89"/>
      <c r="C154" s="89"/>
      <c r="D154" s="91">
        <f t="shared" si="35"/>
        <v>0</v>
      </c>
      <c r="E154" s="91">
        <f t="shared" si="36"/>
        <v>0</v>
      </c>
      <c r="F154" s="33">
        <f t="shared" si="37"/>
        <v>0</v>
      </c>
      <c r="G154" s="33">
        <f t="shared" si="38"/>
        <v>0</v>
      </c>
      <c r="H154" s="33">
        <f t="shared" si="39"/>
        <v>0</v>
      </c>
      <c r="I154" s="33">
        <f t="shared" si="40"/>
        <v>0</v>
      </c>
      <c r="J154" s="33">
        <f t="shared" si="41"/>
        <v>0</v>
      </c>
      <c r="K154" s="33">
        <f t="shared" si="42"/>
        <v>0</v>
      </c>
      <c r="L154" s="33">
        <f t="shared" si="43"/>
        <v>0</v>
      </c>
      <c r="M154" s="33">
        <f t="shared" ca="1" si="44"/>
        <v>-5.5317476451675575E-3</v>
      </c>
      <c r="N154" s="33">
        <f t="shared" ca="1" si="45"/>
        <v>0</v>
      </c>
      <c r="O154" s="92">
        <f t="shared" ca="1" si="46"/>
        <v>0</v>
      </c>
      <c r="P154" s="33">
        <f t="shared" ca="1" si="47"/>
        <v>0</v>
      </c>
      <c r="Q154" s="33">
        <f t="shared" ca="1" si="48"/>
        <v>0</v>
      </c>
      <c r="R154" s="20">
        <f t="shared" ca="1" si="49"/>
        <v>5.5317476451675575E-3</v>
      </c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</row>
    <row r="155" spans="1:35" x14ac:dyDescent="0.2">
      <c r="A155" s="89"/>
      <c r="B155" s="89"/>
      <c r="C155" s="89"/>
      <c r="D155" s="91">
        <f t="shared" si="35"/>
        <v>0</v>
      </c>
      <c r="E155" s="91">
        <f t="shared" si="36"/>
        <v>0</v>
      </c>
      <c r="F155" s="33">
        <f t="shared" si="37"/>
        <v>0</v>
      </c>
      <c r="G155" s="33">
        <f t="shared" si="38"/>
        <v>0</v>
      </c>
      <c r="H155" s="33">
        <f t="shared" si="39"/>
        <v>0</v>
      </c>
      <c r="I155" s="33">
        <f t="shared" si="40"/>
        <v>0</v>
      </c>
      <c r="J155" s="33">
        <f t="shared" si="41"/>
        <v>0</v>
      </c>
      <c r="K155" s="33">
        <f t="shared" si="42"/>
        <v>0</v>
      </c>
      <c r="L155" s="33">
        <f t="shared" si="43"/>
        <v>0</v>
      </c>
      <c r="M155" s="33">
        <f t="shared" ca="1" si="44"/>
        <v>-5.5317476451675575E-3</v>
      </c>
      <c r="N155" s="33">
        <f t="shared" ca="1" si="45"/>
        <v>0</v>
      </c>
      <c r="O155" s="92">
        <f t="shared" ca="1" si="46"/>
        <v>0</v>
      </c>
      <c r="P155" s="33">
        <f t="shared" ca="1" si="47"/>
        <v>0</v>
      </c>
      <c r="Q155" s="33">
        <f t="shared" ca="1" si="48"/>
        <v>0</v>
      </c>
      <c r="R155" s="20">
        <f t="shared" ca="1" si="49"/>
        <v>5.5317476451675575E-3</v>
      </c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</row>
    <row r="156" spans="1:35" x14ac:dyDescent="0.2">
      <c r="A156" s="89"/>
      <c r="B156" s="89"/>
      <c r="C156" s="89"/>
      <c r="D156" s="91">
        <f t="shared" si="35"/>
        <v>0</v>
      </c>
      <c r="E156" s="91">
        <f t="shared" si="36"/>
        <v>0</v>
      </c>
      <c r="F156" s="33">
        <f t="shared" si="37"/>
        <v>0</v>
      </c>
      <c r="G156" s="33">
        <f t="shared" si="38"/>
        <v>0</v>
      </c>
      <c r="H156" s="33">
        <f t="shared" si="39"/>
        <v>0</v>
      </c>
      <c r="I156" s="33">
        <f t="shared" si="40"/>
        <v>0</v>
      </c>
      <c r="J156" s="33">
        <f t="shared" si="41"/>
        <v>0</v>
      </c>
      <c r="K156" s="33">
        <f t="shared" si="42"/>
        <v>0</v>
      </c>
      <c r="L156" s="33">
        <f t="shared" si="43"/>
        <v>0</v>
      </c>
      <c r="M156" s="33">
        <f t="shared" ca="1" si="44"/>
        <v>-5.5317476451675575E-3</v>
      </c>
      <c r="N156" s="33">
        <f t="shared" ca="1" si="45"/>
        <v>0</v>
      </c>
      <c r="O156" s="92">
        <f t="shared" ca="1" si="46"/>
        <v>0</v>
      </c>
      <c r="P156" s="33">
        <f t="shared" ca="1" si="47"/>
        <v>0</v>
      </c>
      <c r="Q156" s="33">
        <f t="shared" ca="1" si="48"/>
        <v>0</v>
      </c>
      <c r="R156" s="20">
        <f t="shared" ca="1" si="49"/>
        <v>5.5317476451675575E-3</v>
      </c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</row>
    <row r="157" spans="1:35" x14ac:dyDescent="0.2">
      <c r="A157" s="89"/>
      <c r="B157" s="89"/>
      <c r="C157" s="89"/>
      <c r="D157" s="91">
        <f t="shared" si="35"/>
        <v>0</v>
      </c>
      <c r="E157" s="91">
        <f t="shared" si="36"/>
        <v>0</v>
      </c>
      <c r="F157" s="33">
        <f t="shared" si="37"/>
        <v>0</v>
      </c>
      <c r="G157" s="33">
        <f t="shared" si="38"/>
        <v>0</v>
      </c>
      <c r="H157" s="33">
        <f t="shared" si="39"/>
        <v>0</v>
      </c>
      <c r="I157" s="33">
        <f t="shared" si="40"/>
        <v>0</v>
      </c>
      <c r="J157" s="33">
        <f t="shared" si="41"/>
        <v>0</v>
      </c>
      <c r="K157" s="33">
        <f t="shared" si="42"/>
        <v>0</v>
      </c>
      <c r="L157" s="33">
        <f t="shared" si="43"/>
        <v>0</v>
      </c>
      <c r="M157" s="33">
        <f t="shared" ca="1" si="44"/>
        <v>-5.5317476451675575E-3</v>
      </c>
      <c r="N157" s="33">
        <f t="shared" ca="1" si="45"/>
        <v>0</v>
      </c>
      <c r="O157" s="92">
        <f t="shared" ca="1" si="46"/>
        <v>0</v>
      </c>
      <c r="P157" s="33">
        <f t="shared" ca="1" si="47"/>
        <v>0</v>
      </c>
      <c r="Q157" s="33">
        <f t="shared" ca="1" si="48"/>
        <v>0</v>
      </c>
      <c r="R157" s="20">
        <f t="shared" ca="1" si="49"/>
        <v>5.5317476451675575E-3</v>
      </c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</row>
    <row r="158" spans="1:35" x14ac:dyDescent="0.2">
      <c r="A158" s="89"/>
      <c r="B158" s="89"/>
      <c r="C158" s="89"/>
      <c r="D158" s="91">
        <f t="shared" si="35"/>
        <v>0</v>
      </c>
      <c r="E158" s="91">
        <f t="shared" si="36"/>
        <v>0</v>
      </c>
      <c r="F158" s="33">
        <f t="shared" si="37"/>
        <v>0</v>
      </c>
      <c r="G158" s="33">
        <f t="shared" si="38"/>
        <v>0</v>
      </c>
      <c r="H158" s="33">
        <f t="shared" si="39"/>
        <v>0</v>
      </c>
      <c r="I158" s="33">
        <f t="shared" si="40"/>
        <v>0</v>
      </c>
      <c r="J158" s="33">
        <f t="shared" si="41"/>
        <v>0</v>
      </c>
      <c r="K158" s="33">
        <f t="shared" si="42"/>
        <v>0</v>
      </c>
      <c r="L158" s="33">
        <f t="shared" si="43"/>
        <v>0</v>
      </c>
      <c r="M158" s="33">
        <f t="shared" ca="1" si="44"/>
        <v>-5.5317476451675575E-3</v>
      </c>
      <c r="N158" s="33">
        <f t="shared" ca="1" si="45"/>
        <v>0</v>
      </c>
      <c r="O158" s="92">
        <f t="shared" ca="1" si="46"/>
        <v>0</v>
      </c>
      <c r="P158" s="33">
        <f t="shared" ca="1" si="47"/>
        <v>0</v>
      </c>
      <c r="Q158" s="33">
        <f t="shared" ca="1" si="48"/>
        <v>0</v>
      </c>
      <c r="R158" s="20">
        <f t="shared" ca="1" si="49"/>
        <v>5.5317476451675575E-3</v>
      </c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</row>
    <row r="159" spans="1:35" x14ac:dyDescent="0.2">
      <c r="A159" s="89"/>
      <c r="B159" s="89"/>
      <c r="C159" s="89"/>
      <c r="D159" s="91">
        <f t="shared" si="35"/>
        <v>0</v>
      </c>
      <c r="E159" s="91">
        <f t="shared" si="36"/>
        <v>0</v>
      </c>
      <c r="F159" s="33">
        <f t="shared" si="37"/>
        <v>0</v>
      </c>
      <c r="G159" s="33">
        <f t="shared" si="38"/>
        <v>0</v>
      </c>
      <c r="H159" s="33">
        <f t="shared" si="39"/>
        <v>0</v>
      </c>
      <c r="I159" s="33">
        <f t="shared" si="40"/>
        <v>0</v>
      </c>
      <c r="J159" s="33">
        <f t="shared" si="41"/>
        <v>0</v>
      </c>
      <c r="K159" s="33">
        <f t="shared" si="42"/>
        <v>0</v>
      </c>
      <c r="L159" s="33">
        <f t="shared" si="43"/>
        <v>0</v>
      </c>
      <c r="M159" s="33">
        <f t="shared" ca="1" si="44"/>
        <v>-5.5317476451675575E-3</v>
      </c>
      <c r="N159" s="33">
        <f t="shared" ca="1" si="45"/>
        <v>0</v>
      </c>
      <c r="O159" s="92">
        <f t="shared" ca="1" si="46"/>
        <v>0</v>
      </c>
      <c r="P159" s="33">
        <f t="shared" ca="1" si="47"/>
        <v>0</v>
      </c>
      <c r="Q159" s="33">
        <f t="shared" ca="1" si="48"/>
        <v>0</v>
      </c>
      <c r="R159" s="20">
        <f t="shared" ca="1" si="49"/>
        <v>5.5317476451675575E-3</v>
      </c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</row>
    <row r="160" spans="1:35" x14ac:dyDescent="0.2">
      <c r="A160" s="89"/>
      <c r="B160" s="89"/>
      <c r="C160" s="89"/>
      <c r="D160" s="91">
        <f t="shared" si="35"/>
        <v>0</v>
      </c>
      <c r="E160" s="91">
        <f t="shared" si="36"/>
        <v>0</v>
      </c>
      <c r="F160" s="33">
        <f t="shared" si="37"/>
        <v>0</v>
      </c>
      <c r="G160" s="33">
        <f t="shared" si="38"/>
        <v>0</v>
      </c>
      <c r="H160" s="33">
        <f t="shared" si="39"/>
        <v>0</v>
      </c>
      <c r="I160" s="33">
        <f t="shared" si="40"/>
        <v>0</v>
      </c>
      <c r="J160" s="33">
        <f t="shared" si="41"/>
        <v>0</v>
      </c>
      <c r="K160" s="33">
        <f t="shared" si="42"/>
        <v>0</v>
      </c>
      <c r="L160" s="33">
        <f t="shared" si="43"/>
        <v>0</v>
      </c>
      <c r="M160" s="33">
        <f t="shared" ca="1" si="44"/>
        <v>-5.5317476451675575E-3</v>
      </c>
      <c r="N160" s="33">
        <f t="shared" ca="1" si="45"/>
        <v>0</v>
      </c>
      <c r="O160" s="92">
        <f t="shared" ca="1" si="46"/>
        <v>0</v>
      </c>
      <c r="P160" s="33">
        <f t="shared" ca="1" si="47"/>
        <v>0</v>
      </c>
      <c r="Q160" s="33">
        <f t="shared" ca="1" si="48"/>
        <v>0</v>
      </c>
      <c r="R160" s="20">
        <f t="shared" ca="1" si="49"/>
        <v>5.5317476451675575E-3</v>
      </c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</row>
    <row r="161" spans="1:35" x14ac:dyDescent="0.2">
      <c r="A161" s="89"/>
      <c r="B161" s="89"/>
      <c r="C161" s="89"/>
      <c r="D161" s="91">
        <f t="shared" si="35"/>
        <v>0</v>
      </c>
      <c r="E161" s="91">
        <f t="shared" si="36"/>
        <v>0</v>
      </c>
      <c r="F161" s="33">
        <f t="shared" si="37"/>
        <v>0</v>
      </c>
      <c r="G161" s="33">
        <f t="shared" si="38"/>
        <v>0</v>
      </c>
      <c r="H161" s="33">
        <f t="shared" si="39"/>
        <v>0</v>
      </c>
      <c r="I161" s="33">
        <f t="shared" si="40"/>
        <v>0</v>
      </c>
      <c r="J161" s="33">
        <f t="shared" si="41"/>
        <v>0</v>
      </c>
      <c r="K161" s="33">
        <f t="shared" si="42"/>
        <v>0</v>
      </c>
      <c r="L161" s="33">
        <f t="shared" si="43"/>
        <v>0</v>
      </c>
      <c r="M161" s="33">
        <f t="shared" ca="1" si="44"/>
        <v>-5.5317476451675575E-3</v>
      </c>
      <c r="N161" s="33">
        <f t="shared" ca="1" si="45"/>
        <v>0</v>
      </c>
      <c r="O161" s="92">
        <f t="shared" ca="1" si="46"/>
        <v>0</v>
      </c>
      <c r="P161" s="33">
        <f t="shared" ca="1" si="47"/>
        <v>0</v>
      </c>
      <c r="Q161" s="33">
        <f t="shared" ca="1" si="48"/>
        <v>0</v>
      </c>
      <c r="R161" s="20">
        <f t="shared" ca="1" si="49"/>
        <v>5.5317476451675575E-3</v>
      </c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</row>
    <row r="162" spans="1:35" x14ac:dyDescent="0.2">
      <c r="A162" s="89"/>
      <c r="B162" s="89"/>
      <c r="C162" s="89"/>
      <c r="D162" s="91">
        <f t="shared" si="35"/>
        <v>0</v>
      </c>
      <c r="E162" s="91">
        <f t="shared" si="36"/>
        <v>0</v>
      </c>
      <c r="F162" s="33">
        <f t="shared" si="37"/>
        <v>0</v>
      </c>
      <c r="G162" s="33">
        <f t="shared" si="38"/>
        <v>0</v>
      </c>
      <c r="H162" s="33">
        <f t="shared" si="39"/>
        <v>0</v>
      </c>
      <c r="I162" s="33">
        <f t="shared" si="40"/>
        <v>0</v>
      </c>
      <c r="J162" s="33">
        <f t="shared" si="41"/>
        <v>0</v>
      </c>
      <c r="K162" s="33">
        <f t="shared" si="42"/>
        <v>0</v>
      </c>
      <c r="L162" s="33">
        <f t="shared" si="43"/>
        <v>0</v>
      </c>
      <c r="M162" s="33">
        <f t="shared" ca="1" si="44"/>
        <v>-5.5317476451675575E-3</v>
      </c>
      <c r="N162" s="33">
        <f t="shared" ca="1" si="45"/>
        <v>0</v>
      </c>
      <c r="O162" s="92">
        <f t="shared" ca="1" si="46"/>
        <v>0</v>
      </c>
      <c r="P162" s="33">
        <f t="shared" ca="1" si="47"/>
        <v>0</v>
      </c>
      <c r="Q162" s="33">
        <f t="shared" ca="1" si="48"/>
        <v>0</v>
      </c>
      <c r="R162" s="20">
        <f t="shared" ca="1" si="49"/>
        <v>5.5317476451675575E-3</v>
      </c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</row>
    <row r="163" spans="1:35" x14ac:dyDescent="0.2">
      <c r="A163" s="89"/>
      <c r="B163" s="89"/>
      <c r="C163" s="89"/>
      <c r="D163" s="91">
        <f t="shared" si="35"/>
        <v>0</v>
      </c>
      <c r="E163" s="91">
        <f t="shared" si="36"/>
        <v>0</v>
      </c>
      <c r="F163" s="33">
        <f t="shared" si="37"/>
        <v>0</v>
      </c>
      <c r="G163" s="33">
        <f t="shared" si="38"/>
        <v>0</v>
      </c>
      <c r="H163" s="33">
        <f t="shared" si="39"/>
        <v>0</v>
      </c>
      <c r="I163" s="33">
        <f t="shared" si="40"/>
        <v>0</v>
      </c>
      <c r="J163" s="33">
        <f t="shared" si="41"/>
        <v>0</v>
      </c>
      <c r="K163" s="33">
        <f t="shared" si="42"/>
        <v>0</v>
      </c>
      <c r="L163" s="33">
        <f t="shared" si="43"/>
        <v>0</v>
      </c>
      <c r="M163" s="33">
        <f t="shared" ca="1" si="44"/>
        <v>-5.5317476451675575E-3</v>
      </c>
      <c r="N163" s="33">
        <f t="shared" ca="1" si="45"/>
        <v>0</v>
      </c>
      <c r="O163" s="92">
        <f t="shared" ca="1" si="46"/>
        <v>0</v>
      </c>
      <c r="P163" s="33">
        <f t="shared" ca="1" si="47"/>
        <v>0</v>
      </c>
      <c r="Q163" s="33">
        <f t="shared" ca="1" si="48"/>
        <v>0</v>
      </c>
      <c r="R163" s="20">
        <f t="shared" ca="1" si="49"/>
        <v>5.5317476451675575E-3</v>
      </c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</row>
    <row r="164" spans="1:35" x14ac:dyDescent="0.2">
      <c r="A164" s="89"/>
      <c r="B164" s="89"/>
      <c r="C164" s="89"/>
      <c r="D164" s="91">
        <f t="shared" si="35"/>
        <v>0</v>
      </c>
      <c r="E164" s="91">
        <f t="shared" si="36"/>
        <v>0</v>
      </c>
      <c r="F164" s="33">
        <f t="shared" si="37"/>
        <v>0</v>
      </c>
      <c r="G164" s="33">
        <f t="shared" si="38"/>
        <v>0</v>
      </c>
      <c r="H164" s="33">
        <f t="shared" si="39"/>
        <v>0</v>
      </c>
      <c r="I164" s="33">
        <f t="shared" si="40"/>
        <v>0</v>
      </c>
      <c r="J164" s="33">
        <f t="shared" si="41"/>
        <v>0</v>
      </c>
      <c r="K164" s="33">
        <f t="shared" si="42"/>
        <v>0</v>
      </c>
      <c r="L164" s="33">
        <f t="shared" si="43"/>
        <v>0</v>
      </c>
      <c r="M164" s="33">
        <f t="shared" ca="1" si="44"/>
        <v>-5.5317476451675575E-3</v>
      </c>
      <c r="N164" s="33">
        <f t="shared" ca="1" si="45"/>
        <v>0</v>
      </c>
      <c r="O164" s="92">
        <f t="shared" ca="1" si="46"/>
        <v>0</v>
      </c>
      <c r="P164" s="33">
        <f t="shared" ca="1" si="47"/>
        <v>0</v>
      </c>
      <c r="Q164" s="33">
        <f t="shared" ca="1" si="48"/>
        <v>0</v>
      </c>
      <c r="R164" s="20">
        <f t="shared" ca="1" si="49"/>
        <v>5.5317476451675575E-3</v>
      </c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</row>
    <row r="165" spans="1:35" x14ac:dyDescent="0.2">
      <c r="A165" s="89"/>
      <c r="B165" s="89"/>
      <c r="C165" s="89"/>
      <c r="D165" s="91">
        <f t="shared" si="35"/>
        <v>0</v>
      </c>
      <c r="E165" s="91">
        <f t="shared" si="36"/>
        <v>0</v>
      </c>
      <c r="F165" s="33">
        <f t="shared" si="37"/>
        <v>0</v>
      </c>
      <c r="G165" s="33">
        <f t="shared" si="38"/>
        <v>0</v>
      </c>
      <c r="H165" s="33">
        <f t="shared" si="39"/>
        <v>0</v>
      </c>
      <c r="I165" s="33">
        <f t="shared" si="40"/>
        <v>0</v>
      </c>
      <c r="J165" s="33">
        <f t="shared" si="41"/>
        <v>0</v>
      </c>
      <c r="K165" s="33">
        <f t="shared" si="42"/>
        <v>0</v>
      </c>
      <c r="L165" s="33">
        <f t="shared" si="43"/>
        <v>0</v>
      </c>
      <c r="M165" s="33">
        <f t="shared" ca="1" si="44"/>
        <v>-5.5317476451675575E-3</v>
      </c>
      <c r="N165" s="33">
        <f t="shared" ca="1" si="45"/>
        <v>0</v>
      </c>
      <c r="O165" s="92">
        <f t="shared" ca="1" si="46"/>
        <v>0</v>
      </c>
      <c r="P165" s="33">
        <f t="shared" ca="1" si="47"/>
        <v>0</v>
      </c>
      <c r="Q165" s="33">
        <f t="shared" ca="1" si="48"/>
        <v>0</v>
      </c>
      <c r="R165" s="20">
        <f t="shared" ca="1" si="49"/>
        <v>5.5317476451675575E-3</v>
      </c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</row>
    <row r="166" spans="1:35" x14ac:dyDescent="0.2">
      <c r="A166" s="89"/>
      <c r="B166" s="89"/>
      <c r="C166" s="89"/>
      <c r="D166" s="91">
        <f t="shared" si="35"/>
        <v>0</v>
      </c>
      <c r="E166" s="91">
        <f t="shared" si="36"/>
        <v>0</v>
      </c>
      <c r="F166" s="33">
        <f t="shared" si="37"/>
        <v>0</v>
      </c>
      <c r="G166" s="33">
        <f t="shared" si="38"/>
        <v>0</v>
      </c>
      <c r="H166" s="33">
        <f t="shared" si="39"/>
        <v>0</v>
      </c>
      <c r="I166" s="33">
        <f t="shared" si="40"/>
        <v>0</v>
      </c>
      <c r="J166" s="33">
        <f t="shared" si="41"/>
        <v>0</v>
      </c>
      <c r="K166" s="33">
        <f t="shared" si="42"/>
        <v>0</v>
      </c>
      <c r="L166" s="33">
        <f t="shared" si="43"/>
        <v>0</v>
      </c>
      <c r="M166" s="33">
        <f t="shared" ca="1" si="44"/>
        <v>-5.5317476451675575E-3</v>
      </c>
      <c r="N166" s="33">
        <f t="shared" ca="1" si="45"/>
        <v>0</v>
      </c>
      <c r="O166" s="92">
        <f t="shared" ca="1" si="46"/>
        <v>0</v>
      </c>
      <c r="P166" s="33">
        <f t="shared" ca="1" si="47"/>
        <v>0</v>
      </c>
      <c r="Q166" s="33">
        <f t="shared" ca="1" si="48"/>
        <v>0</v>
      </c>
      <c r="R166" s="20">
        <f t="shared" ca="1" si="49"/>
        <v>5.5317476451675575E-3</v>
      </c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</row>
    <row r="167" spans="1:35" x14ac:dyDescent="0.2">
      <c r="A167" s="89"/>
      <c r="B167" s="89"/>
      <c r="C167" s="89"/>
      <c r="D167" s="91">
        <f t="shared" si="35"/>
        <v>0</v>
      </c>
      <c r="E167" s="91">
        <f t="shared" si="36"/>
        <v>0</v>
      </c>
      <c r="F167" s="33">
        <f t="shared" si="37"/>
        <v>0</v>
      </c>
      <c r="G167" s="33">
        <f t="shared" si="38"/>
        <v>0</v>
      </c>
      <c r="H167" s="33">
        <f t="shared" si="39"/>
        <v>0</v>
      </c>
      <c r="I167" s="33">
        <f t="shared" si="40"/>
        <v>0</v>
      </c>
      <c r="J167" s="33">
        <f t="shared" si="41"/>
        <v>0</v>
      </c>
      <c r="K167" s="33">
        <f t="shared" si="42"/>
        <v>0</v>
      </c>
      <c r="L167" s="33">
        <f t="shared" si="43"/>
        <v>0</v>
      </c>
      <c r="M167" s="33">
        <f t="shared" ca="1" si="44"/>
        <v>-5.5317476451675575E-3</v>
      </c>
      <c r="N167" s="33">
        <f t="shared" ca="1" si="45"/>
        <v>0</v>
      </c>
      <c r="O167" s="92">
        <f t="shared" ca="1" si="46"/>
        <v>0</v>
      </c>
      <c r="P167" s="33">
        <f t="shared" ca="1" si="47"/>
        <v>0</v>
      </c>
      <c r="Q167" s="33">
        <f t="shared" ca="1" si="48"/>
        <v>0</v>
      </c>
      <c r="R167" s="20">
        <f t="shared" ca="1" si="49"/>
        <v>5.5317476451675575E-3</v>
      </c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</row>
    <row r="168" spans="1:35" x14ac:dyDescent="0.2">
      <c r="A168" s="89"/>
      <c r="B168" s="89"/>
      <c r="C168" s="89"/>
      <c r="D168" s="91">
        <f t="shared" si="35"/>
        <v>0</v>
      </c>
      <c r="E168" s="91">
        <f t="shared" si="36"/>
        <v>0</v>
      </c>
      <c r="F168" s="33">
        <f t="shared" si="37"/>
        <v>0</v>
      </c>
      <c r="G168" s="33">
        <f t="shared" si="38"/>
        <v>0</v>
      </c>
      <c r="H168" s="33">
        <f t="shared" si="39"/>
        <v>0</v>
      </c>
      <c r="I168" s="33">
        <f t="shared" si="40"/>
        <v>0</v>
      </c>
      <c r="J168" s="33">
        <f t="shared" si="41"/>
        <v>0</v>
      </c>
      <c r="K168" s="33">
        <f t="shared" si="42"/>
        <v>0</v>
      </c>
      <c r="L168" s="33">
        <f t="shared" si="43"/>
        <v>0</v>
      </c>
      <c r="M168" s="33">
        <f t="shared" ca="1" si="44"/>
        <v>-5.5317476451675575E-3</v>
      </c>
      <c r="N168" s="33">
        <f t="shared" ca="1" si="45"/>
        <v>0</v>
      </c>
      <c r="O168" s="92">
        <f t="shared" ca="1" si="46"/>
        <v>0</v>
      </c>
      <c r="P168" s="33">
        <f t="shared" ca="1" si="47"/>
        <v>0</v>
      </c>
      <c r="Q168" s="33">
        <f t="shared" ca="1" si="48"/>
        <v>0</v>
      </c>
      <c r="R168" s="20">
        <f t="shared" ca="1" si="49"/>
        <v>5.5317476451675575E-3</v>
      </c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</row>
    <row r="169" spans="1:35" x14ac:dyDescent="0.2">
      <c r="A169" s="89"/>
      <c r="B169" s="89"/>
      <c r="C169" s="89"/>
      <c r="D169" s="91">
        <f t="shared" si="35"/>
        <v>0</v>
      </c>
      <c r="E169" s="91">
        <f t="shared" si="36"/>
        <v>0</v>
      </c>
      <c r="F169" s="33">
        <f t="shared" si="37"/>
        <v>0</v>
      </c>
      <c r="G169" s="33">
        <f t="shared" si="38"/>
        <v>0</v>
      </c>
      <c r="H169" s="33">
        <f t="shared" si="39"/>
        <v>0</v>
      </c>
      <c r="I169" s="33">
        <f t="shared" si="40"/>
        <v>0</v>
      </c>
      <c r="J169" s="33">
        <f t="shared" si="41"/>
        <v>0</v>
      </c>
      <c r="K169" s="33">
        <f t="shared" si="42"/>
        <v>0</v>
      </c>
      <c r="L169" s="33">
        <f t="shared" si="43"/>
        <v>0</v>
      </c>
      <c r="M169" s="33">
        <f t="shared" ca="1" si="44"/>
        <v>-5.5317476451675575E-3</v>
      </c>
      <c r="N169" s="33">
        <f t="shared" ca="1" si="45"/>
        <v>0</v>
      </c>
      <c r="O169" s="92">
        <f t="shared" ca="1" si="46"/>
        <v>0</v>
      </c>
      <c r="P169" s="33">
        <f t="shared" ca="1" si="47"/>
        <v>0</v>
      </c>
      <c r="Q169" s="33">
        <f t="shared" ca="1" si="48"/>
        <v>0</v>
      </c>
      <c r="R169" s="20">
        <f t="shared" ca="1" si="49"/>
        <v>5.5317476451675575E-3</v>
      </c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</row>
    <row r="170" spans="1:35" x14ac:dyDescent="0.2">
      <c r="A170" s="89"/>
      <c r="B170" s="89"/>
      <c r="C170" s="89"/>
      <c r="D170" s="91">
        <f t="shared" si="35"/>
        <v>0</v>
      </c>
      <c r="E170" s="91">
        <f t="shared" si="36"/>
        <v>0</v>
      </c>
      <c r="F170" s="33">
        <f t="shared" si="37"/>
        <v>0</v>
      </c>
      <c r="G170" s="33">
        <f t="shared" si="38"/>
        <v>0</v>
      </c>
      <c r="H170" s="33">
        <f t="shared" si="39"/>
        <v>0</v>
      </c>
      <c r="I170" s="33">
        <f t="shared" si="40"/>
        <v>0</v>
      </c>
      <c r="J170" s="33">
        <f t="shared" si="41"/>
        <v>0</v>
      </c>
      <c r="K170" s="33">
        <f t="shared" si="42"/>
        <v>0</v>
      </c>
      <c r="L170" s="33">
        <f t="shared" si="43"/>
        <v>0</v>
      </c>
      <c r="M170" s="33">
        <f t="shared" ca="1" si="44"/>
        <v>-5.5317476451675575E-3</v>
      </c>
      <c r="N170" s="33">
        <f t="shared" ca="1" si="45"/>
        <v>0</v>
      </c>
      <c r="O170" s="92">
        <f t="shared" ca="1" si="46"/>
        <v>0</v>
      </c>
      <c r="P170" s="33">
        <f t="shared" ca="1" si="47"/>
        <v>0</v>
      </c>
      <c r="Q170" s="33">
        <f t="shared" ca="1" si="48"/>
        <v>0</v>
      </c>
      <c r="R170" s="20">
        <f t="shared" ca="1" si="49"/>
        <v>5.5317476451675575E-3</v>
      </c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</row>
    <row r="171" spans="1:35" x14ac:dyDescent="0.2">
      <c r="A171" s="89"/>
      <c r="B171" s="89"/>
      <c r="C171" s="89"/>
      <c r="D171" s="91">
        <f t="shared" si="35"/>
        <v>0</v>
      </c>
      <c r="E171" s="91">
        <f t="shared" si="36"/>
        <v>0</v>
      </c>
      <c r="F171" s="33">
        <f t="shared" si="37"/>
        <v>0</v>
      </c>
      <c r="G171" s="33">
        <f t="shared" si="38"/>
        <v>0</v>
      </c>
      <c r="H171" s="33">
        <f t="shared" si="39"/>
        <v>0</v>
      </c>
      <c r="I171" s="33">
        <f t="shared" si="40"/>
        <v>0</v>
      </c>
      <c r="J171" s="33">
        <f t="shared" si="41"/>
        <v>0</v>
      </c>
      <c r="K171" s="33">
        <f t="shared" si="42"/>
        <v>0</v>
      </c>
      <c r="L171" s="33">
        <f t="shared" si="43"/>
        <v>0</v>
      </c>
      <c r="M171" s="33">
        <f t="shared" ca="1" si="44"/>
        <v>-5.5317476451675575E-3</v>
      </c>
      <c r="N171" s="33">
        <f t="shared" ca="1" si="45"/>
        <v>0</v>
      </c>
      <c r="O171" s="92">
        <f t="shared" ca="1" si="46"/>
        <v>0</v>
      </c>
      <c r="P171" s="33">
        <f t="shared" ca="1" si="47"/>
        <v>0</v>
      </c>
      <c r="Q171" s="33">
        <f t="shared" ca="1" si="48"/>
        <v>0</v>
      </c>
      <c r="R171" s="20">
        <f t="shared" ca="1" si="49"/>
        <v>5.5317476451675575E-3</v>
      </c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</row>
    <row r="172" spans="1:35" x14ac:dyDescent="0.2">
      <c r="A172" s="89"/>
      <c r="B172" s="89"/>
      <c r="C172" s="89"/>
      <c r="D172" s="91">
        <f t="shared" si="35"/>
        <v>0</v>
      </c>
      <c r="E172" s="91">
        <f t="shared" si="36"/>
        <v>0</v>
      </c>
      <c r="F172" s="33">
        <f t="shared" si="37"/>
        <v>0</v>
      </c>
      <c r="G172" s="33">
        <f t="shared" si="38"/>
        <v>0</v>
      </c>
      <c r="H172" s="33">
        <f t="shared" si="39"/>
        <v>0</v>
      </c>
      <c r="I172" s="33">
        <f t="shared" si="40"/>
        <v>0</v>
      </c>
      <c r="J172" s="33">
        <f t="shared" si="41"/>
        <v>0</v>
      </c>
      <c r="K172" s="33">
        <f t="shared" si="42"/>
        <v>0</v>
      </c>
      <c r="L172" s="33">
        <f t="shared" si="43"/>
        <v>0</v>
      </c>
      <c r="M172" s="33">
        <f t="shared" ca="1" si="44"/>
        <v>-5.5317476451675575E-3</v>
      </c>
      <c r="N172" s="33">
        <f t="shared" ca="1" si="45"/>
        <v>0</v>
      </c>
      <c r="O172" s="92">
        <f t="shared" ca="1" si="46"/>
        <v>0</v>
      </c>
      <c r="P172" s="33">
        <f t="shared" ca="1" si="47"/>
        <v>0</v>
      </c>
      <c r="Q172" s="33">
        <f t="shared" ca="1" si="48"/>
        <v>0</v>
      </c>
      <c r="R172" s="20">
        <f t="shared" ca="1" si="49"/>
        <v>5.5317476451675575E-3</v>
      </c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</row>
    <row r="173" spans="1:35" x14ac:dyDescent="0.2">
      <c r="A173" s="89"/>
      <c r="B173" s="89"/>
      <c r="C173" s="89"/>
      <c r="D173" s="91">
        <f t="shared" si="35"/>
        <v>0</v>
      </c>
      <c r="E173" s="91">
        <f t="shared" si="36"/>
        <v>0</v>
      </c>
      <c r="F173" s="33">
        <f t="shared" si="37"/>
        <v>0</v>
      </c>
      <c r="G173" s="33">
        <f t="shared" si="38"/>
        <v>0</v>
      </c>
      <c r="H173" s="33">
        <f t="shared" si="39"/>
        <v>0</v>
      </c>
      <c r="I173" s="33">
        <f t="shared" si="40"/>
        <v>0</v>
      </c>
      <c r="J173" s="33">
        <f t="shared" si="41"/>
        <v>0</v>
      </c>
      <c r="K173" s="33">
        <f t="shared" si="42"/>
        <v>0</v>
      </c>
      <c r="L173" s="33">
        <f t="shared" si="43"/>
        <v>0</v>
      </c>
      <c r="M173" s="33">
        <f t="shared" ca="1" si="44"/>
        <v>-5.5317476451675575E-3</v>
      </c>
      <c r="N173" s="33">
        <f t="shared" ca="1" si="45"/>
        <v>0</v>
      </c>
      <c r="O173" s="92">
        <f t="shared" ca="1" si="46"/>
        <v>0</v>
      </c>
      <c r="P173" s="33">
        <f t="shared" ca="1" si="47"/>
        <v>0</v>
      </c>
      <c r="Q173" s="33">
        <f t="shared" ca="1" si="48"/>
        <v>0</v>
      </c>
      <c r="R173" s="20">
        <f t="shared" ca="1" si="49"/>
        <v>5.5317476451675575E-3</v>
      </c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</row>
    <row r="174" spans="1:35" x14ac:dyDescent="0.2">
      <c r="A174" s="89"/>
      <c r="B174" s="89"/>
      <c r="C174" s="89"/>
      <c r="D174" s="91">
        <f t="shared" si="35"/>
        <v>0</v>
      </c>
      <c r="E174" s="91">
        <f t="shared" si="36"/>
        <v>0</v>
      </c>
      <c r="F174" s="33">
        <f t="shared" si="37"/>
        <v>0</v>
      </c>
      <c r="G174" s="33">
        <f t="shared" si="38"/>
        <v>0</v>
      </c>
      <c r="H174" s="33">
        <f t="shared" si="39"/>
        <v>0</v>
      </c>
      <c r="I174" s="33">
        <f t="shared" si="40"/>
        <v>0</v>
      </c>
      <c r="J174" s="33">
        <f t="shared" si="41"/>
        <v>0</v>
      </c>
      <c r="K174" s="33">
        <f t="shared" si="42"/>
        <v>0</v>
      </c>
      <c r="L174" s="33">
        <f t="shared" si="43"/>
        <v>0</v>
      </c>
      <c r="M174" s="33">
        <f t="shared" ca="1" si="44"/>
        <v>-5.5317476451675575E-3</v>
      </c>
      <c r="N174" s="33">
        <f t="shared" ca="1" si="45"/>
        <v>0</v>
      </c>
      <c r="O174" s="92">
        <f t="shared" ca="1" si="46"/>
        <v>0</v>
      </c>
      <c r="P174" s="33">
        <f t="shared" ca="1" si="47"/>
        <v>0</v>
      </c>
      <c r="Q174" s="33">
        <f t="shared" ca="1" si="48"/>
        <v>0</v>
      </c>
      <c r="R174" s="20">
        <f t="shared" ca="1" si="49"/>
        <v>5.5317476451675575E-3</v>
      </c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</row>
    <row r="175" spans="1:35" x14ac:dyDescent="0.2">
      <c r="A175" s="89"/>
      <c r="B175" s="89"/>
      <c r="C175" s="89"/>
      <c r="D175" s="91">
        <f t="shared" si="35"/>
        <v>0</v>
      </c>
      <c r="E175" s="91">
        <f t="shared" si="36"/>
        <v>0</v>
      </c>
      <c r="F175" s="33">
        <f t="shared" si="37"/>
        <v>0</v>
      </c>
      <c r="G175" s="33">
        <f t="shared" si="38"/>
        <v>0</v>
      </c>
      <c r="H175" s="33">
        <f t="shared" si="39"/>
        <v>0</v>
      </c>
      <c r="I175" s="33">
        <f t="shared" si="40"/>
        <v>0</v>
      </c>
      <c r="J175" s="33">
        <f t="shared" si="41"/>
        <v>0</v>
      </c>
      <c r="K175" s="33">
        <f t="shared" si="42"/>
        <v>0</v>
      </c>
      <c r="L175" s="33">
        <f t="shared" si="43"/>
        <v>0</v>
      </c>
      <c r="M175" s="33">
        <f t="shared" ca="1" si="44"/>
        <v>-5.5317476451675575E-3</v>
      </c>
      <c r="N175" s="33">
        <f t="shared" ca="1" si="45"/>
        <v>0</v>
      </c>
      <c r="O175" s="92">
        <f t="shared" ca="1" si="46"/>
        <v>0</v>
      </c>
      <c r="P175" s="33">
        <f t="shared" ca="1" si="47"/>
        <v>0</v>
      </c>
      <c r="Q175" s="33">
        <f t="shared" ca="1" si="48"/>
        <v>0</v>
      </c>
      <c r="R175" s="20">
        <f t="shared" ca="1" si="49"/>
        <v>5.5317476451675575E-3</v>
      </c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</row>
    <row r="176" spans="1:35" x14ac:dyDescent="0.2">
      <c r="A176" s="89"/>
      <c r="B176" s="89"/>
      <c r="C176" s="89"/>
      <c r="D176" s="91">
        <f t="shared" si="35"/>
        <v>0</v>
      </c>
      <c r="E176" s="91">
        <f t="shared" si="36"/>
        <v>0</v>
      </c>
      <c r="F176" s="33">
        <f t="shared" si="37"/>
        <v>0</v>
      </c>
      <c r="G176" s="33">
        <f t="shared" si="38"/>
        <v>0</v>
      </c>
      <c r="H176" s="33">
        <f t="shared" si="39"/>
        <v>0</v>
      </c>
      <c r="I176" s="33">
        <f t="shared" si="40"/>
        <v>0</v>
      </c>
      <c r="J176" s="33">
        <f t="shared" si="41"/>
        <v>0</v>
      </c>
      <c r="K176" s="33">
        <f t="shared" si="42"/>
        <v>0</v>
      </c>
      <c r="L176" s="33">
        <f t="shared" si="43"/>
        <v>0</v>
      </c>
      <c r="M176" s="33">
        <f t="shared" ca="1" si="44"/>
        <v>-5.5317476451675575E-3</v>
      </c>
      <c r="N176" s="33">
        <f t="shared" ca="1" si="45"/>
        <v>0</v>
      </c>
      <c r="O176" s="92">
        <f t="shared" ca="1" si="46"/>
        <v>0</v>
      </c>
      <c r="P176" s="33">
        <f t="shared" ca="1" si="47"/>
        <v>0</v>
      </c>
      <c r="Q176" s="33">
        <f t="shared" ca="1" si="48"/>
        <v>0</v>
      </c>
      <c r="R176" s="20">
        <f t="shared" ca="1" si="49"/>
        <v>5.5317476451675575E-3</v>
      </c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</row>
    <row r="177" spans="1:35" x14ac:dyDescent="0.2">
      <c r="A177" s="89"/>
      <c r="B177" s="89"/>
      <c r="C177" s="89"/>
      <c r="D177" s="91">
        <f t="shared" si="35"/>
        <v>0</v>
      </c>
      <c r="E177" s="91">
        <f t="shared" si="36"/>
        <v>0</v>
      </c>
      <c r="F177" s="33">
        <f t="shared" si="37"/>
        <v>0</v>
      </c>
      <c r="G177" s="33">
        <f t="shared" si="38"/>
        <v>0</v>
      </c>
      <c r="H177" s="33">
        <f t="shared" si="39"/>
        <v>0</v>
      </c>
      <c r="I177" s="33">
        <f t="shared" si="40"/>
        <v>0</v>
      </c>
      <c r="J177" s="33">
        <f t="shared" si="41"/>
        <v>0</v>
      </c>
      <c r="K177" s="33">
        <f t="shared" si="42"/>
        <v>0</v>
      </c>
      <c r="L177" s="33">
        <f t="shared" si="43"/>
        <v>0</v>
      </c>
      <c r="M177" s="33">
        <f t="shared" ca="1" si="44"/>
        <v>-5.5317476451675575E-3</v>
      </c>
      <c r="N177" s="33">
        <f t="shared" ca="1" si="45"/>
        <v>0</v>
      </c>
      <c r="O177" s="92">
        <f t="shared" ca="1" si="46"/>
        <v>0</v>
      </c>
      <c r="P177" s="33">
        <f t="shared" ca="1" si="47"/>
        <v>0</v>
      </c>
      <c r="Q177" s="33">
        <f t="shared" ca="1" si="48"/>
        <v>0</v>
      </c>
      <c r="R177" s="20">
        <f t="shared" ca="1" si="49"/>
        <v>5.5317476451675575E-3</v>
      </c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</row>
    <row r="178" spans="1:35" x14ac:dyDescent="0.2">
      <c r="A178" s="89"/>
      <c r="B178" s="89"/>
      <c r="C178" s="89"/>
      <c r="D178" s="91">
        <f t="shared" si="35"/>
        <v>0</v>
      </c>
      <c r="E178" s="91">
        <f t="shared" si="36"/>
        <v>0</v>
      </c>
      <c r="F178" s="33">
        <f t="shared" si="37"/>
        <v>0</v>
      </c>
      <c r="G178" s="33">
        <f t="shared" si="38"/>
        <v>0</v>
      </c>
      <c r="H178" s="33">
        <f t="shared" si="39"/>
        <v>0</v>
      </c>
      <c r="I178" s="33">
        <f t="shared" si="40"/>
        <v>0</v>
      </c>
      <c r="J178" s="33">
        <f t="shared" si="41"/>
        <v>0</v>
      </c>
      <c r="K178" s="33">
        <f t="shared" si="42"/>
        <v>0</v>
      </c>
      <c r="L178" s="33">
        <f t="shared" si="43"/>
        <v>0</v>
      </c>
      <c r="M178" s="33">
        <f t="shared" ca="1" si="44"/>
        <v>-5.5317476451675575E-3</v>
      </c>
      <c r="N178" s="33">
        <f t="shared" ca="1" si="45"/>
        <v>0</v>
      </c>
      <c r="O178" s="92">
        <f t="shared" ca="1" si="46"/>
        <v>0</v>
      </c>
      <c r="P178" s="33">
        <f t="shared" ca="1" si="47"/>
        <v>0</v>
      </c>
      <c r="Q178" s="33">
        <f t="shared" ca="1" si="48"/>
        <v>0</v>
      </c>
      <c r="R178" s="20">
        <f t="shared" ca="1" si="49"/>
        <v>5.5317476451675575E-3</v>
      </c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</row>
    <row r="179" spans="1:35" x14ac:dyDescent="0.2">
      <c r="A179" s="89"/>
      <c r="B179" s="89"/>
      <c r="C179" s="89"/>
      <c r="D179" s="91">
        <f t="shared" si="35"/>
        <v>0</v>
      </c>
      <c r="E179" s="91">
        <f t="shared" si="36"/>
        <v>0</v>
      </c>
      <c r="F179" s="33">
        <f t="shared" si="37"/>
        <v>0</v>
      </c>
      <c r="G179" s="33">
        <f t="shared" si="38"/>
        <v>0</v>
      </c>
      <c r="H179" s="33">
        <f t="shared" si="39"/>
        <v>0</v>
      </c>
      <c r="I179" s="33">
        <f t="shared" si="40"/>
        <v>0</v>
      </c>
      <c r="J179" s="33">
        <f t="shared" si="41"/>
        <v>0</v>
      </c>
      <c r="K179" s="33">
        <f t="shared" si="42"/>
        <v>0</v>
      </c>
      <c r="L179" s="33">
        <f t="shared" si="43"/>
        <v>0</v>
      </c>
      <c r="M179" s="33">
        <f t="shared" ca="1" si="44"/>
        <v>-5.5317476451675575E-3</v>
      </c>
      <c r="N179" s="33">
        <f t="shared" ca="1" si="45"/>
        <v>0</v>
      </c>
      <c r="O179" s="92">
        <f t="shared" ca="1" si="46"/>
        <v>0</v>
      </c>
      <c r="P179" s="33">
        <f t="shared" ca="1" si="47"/>
        <v>0</v>
      </c>
      <c r="Q179" s="33">
        <f t="shared" ca="1" si="48"/>
        <v>0</v>
      </c>
      <c r="R179" s="20">
        <f t="shared" ca="1" si="49"/>
        <v>5.5317476451675575E-3</v>
      </c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</row>
    <row r="180" spans="1:35" x14ac:dyDescent="0.2">
      <c r="A180" s="89"/>
      <c r="B180" s="89"/>
      <c r="C180" s="89"/>
      <c r="D180" s="91">
        <f t="shared" si="35"/>
        <v>0</v>
      </c>
      <c r="E180" s="91">
        <f t="shared" si="36"/>
        <v>0</v>
      </c>
      <c r="F180" s="33">
        <f t="shared" si="37"/>
        <v>0</v>
      </c>
      <c r="G180" s="33">
        <f t="shared" si="38"/>
        <v>0</v>
      </c>
      <c r="H180" s="33">
        <f t="shared" si="39"/>
        <v>0</v>
      </c>
      <c r="I180" s="33">
        <f t="shared" si="40"/>
        <v>0</v>
      </c>
      <c r="J180" s="33">
        <f t="shared" si="41"/>
        <v>0</v>
      </c>
      <c r="K180" s="33">
        <f t="shared" si="42"/>
        <v>0</v>
      </c>
      <c r="L180" s="33">
        <f t="shared" si="43"/>
        <v>0</v>
      </c>
      <c r="M180" s="33">
        <f t="shared" ca="1" si="44"/>
        <v>-5.5317476451675575E-3</v>
      </c>
      <c r="N180" s="33">
        <f t="shared" ca="1" si="45"/>
        <v>0</v>
      </c>
      <c r="O180" s="92">
        <f t="shared" ca="1" si="46"/>
        <v>0</v>
      </c>
      <c r="P180" s="33">
        <f t="shared" ca="1" si="47"/>
        <v>0</v>
      </c>
      <c r="Q180" s="33">
        <f t="shared" ca="1" si="48"/>
        <v>0</v>
      </c>
      <c r="R180" s="20">
        <f t="shared" ca="1" si="49"/>
        <v>5.5317476451675575E-3</v>
      </c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</row>
    <row r="181" spans="1:35" x14ac:dyDescent="0.2">
      <c r="A181" s="89"/>
      <c r="B181" s="89"/>
      <c r="C181" s="89"/>
      <c r="D181" s="91">
        <f t="shared" si="35"/>
        <v>0</v>
      </c>
      <c r="E181" s="91">
        <f t="shared" si="36"/>
        <v>0</v>
      </c>
      <c r="F181" s="33">
        <f t="shared" si="37"/>
        <v>0</v>
      </c>
      <c r="G181" s="33">
        <f t="shared" si="38"/>
        <v>0</v>
      </c>
      <c r="H181" s="33">
        <f t="shared" si="39"/>
        <v>0</v>
      </c>
      <c r="I181" s="33">
        <f t="shared" si="40"/>
        <v>0</v>
      </c>
      <c r="J181" s="33">
        <f t="shared" si="41"/>
        <v>0</v>
      </c>
      <c r="K181" s="33">
        <f t="shared" si="42"/>
        <v>0</v>
      </c>
      <c r="L181" s="33">
        <f t="shared" si="43"/>
        <v>0</v>
      </c>
      <c r="M181" s="33">
        <f t="shared" ca="1" si="44"/>
        <v>-5.5317476451675575E-3</v>
      </c>
      <c r="N181" s="33">
        <f t="shared" ca="1" si="45"/>
        <v>0</v>
      </c>
      <c r="O181" s="92">
        <f t="shared" ca="1" si="46"/>
        <v>0</v>
      </c>
      <c r="P181" s="33">
        <f t="shared" ca="1" si="47"/>
        <v>0</v>
      </c>
      <c r="Q181" s="33">
        <f t="shared" ca="1" si="48"/>
        <v>0</v>
      </c>
      <c r="R181" s="20">
        <f t="shared" ca="1" si="49"/>
        <v>5.5317476451675575E-3</v>
      </c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</row>
    <row r="182" spans="1:35" x14ac:dyDescent="0.2">
      <c r="A182" s="89"/>
      <c r="B182" s="89"/>
      <c r="C182" s="89"/>
      <c r="D182" s="91">
        <f t="shared" si="35"/>
        <v>0</v>
      </c>
      <c r="E182" s="91">
        <f t="shared" si="36"/>
        <v>0</v>
      </c>
      <c r="F182" s="33">
        <f t="shared" si="37"/>
        <v>0</v>
      </c>
      <c r="G182" s="33">
        <f t="shared" si="38"/>
        <v>0</v>
      </c>
      <c r="H182" s="33">
        <f t="shared" si="39"/>
        <v>0</v>
      </c>
      <c r="I182" s="33">
        <f t="shared" si="40"/>
        <v>0</v>
      </c>
      <c r="J182" s="33">
        <f t="shared" si="41"/>
        <v>0</v>
      </c>
      <c r="K182" s="33">
        <f t="shared" si="42"/>
        <v>0</v>
      </c>
      <c r="L182" s="33">
        <f t="shared" si="43"/>
        <v>0</v>
      </c>
      <c r="M182" s="33">
        <f t="shared" ca="1" si="44"/>
        <v>-5.5317476451675575E-3</v>
      </c>
      <c r="N182" s="33">
        <f t="shared" ca="1" si="45"/>
        <v>0</v>
      </c>
      <c r="O182" s="92">
        <f t="shared" ca="1" si="46"/>
        <v>0</v>
      </c>
      <c r="P182" s="33">
        <f t="shared" ca="1" si="47"/>
        <v>0</v>
      </c>
      <c r="Q182" s="33">
        <f t="shared" ca="1" si="48"/>
        <v>0</v>
      </c>
      <c r="R182" s="20">
        <f t="shared" ca="1" si="49"/>
        <v>5.5317476451675575E-3</v>
      </c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</row>
    <row r="183" spans="1:35" x14ac:dyDescent="0.2">
      <c r="A183" s="89"/>
      <c r="B183" s="89"/>
      <c r="C183" s="89"/>
      <c r="D183" s="91">
        <f t="shared" si="35"/>
        <v>0</v>
      </c>
      <c r="E183" s="91">
        <f t="shared" si="36"/>
        <v>0</v>
      </c>
      <c r="F183" s="33">
        <f t="shared" si="37"/>
        <v>0</v>
      </c>
      <c r="G183" s="33">
        <f t="shared" si="38"/>
        <v>0</v>
      </c>
      <c r="H183" s="33">
        <f t="shared" si="39"/>
        <v>0</v>
      </c>
      <c r="I183" s="33">
        <f t="shared" si="40"/>
        <v>0</v>
      </c>
      <c r="J183" s="33">
        <f t="shared" si="41"/>
        <v>0</v>
      </c>
      <c r="K183" s="33">
        <f t="shared" si="42"/>
        <v>0</v>
      </c>
      <c r="L183" s="33">
        <f t="shared" si="43"/>
        <v>0</v>
      </c>
      <c r="M183" s="33">
        <f t="shared" ca="1" si="44"/>
        <v>-5.5317476451675575E-3</v>
      </c>
      <c r="N183" s="33">
        <f t="shared" ca="1" si="45"/>
        <v>0</v>
      </c>
      <c r="O183" s="92">
        <f t="shared" ca="1" si="46"/>
        <v>0</v>
      </c>
      <c r="P183" s="33">
        <f t="shared" ca="1" si="47"/>
        <v>0</v>
      </c>
      <c r="Q183" s="33">
        <f t="shared" ca="1" si="48"/>
        <v>0</v>
      </c>
      <c r="R183" s="20">
        <f t="shared" ca="1" si="49"/>
        <v>5.5317476451675575E-3</v>
      </c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</row>
    <row r="184" spans="1:35" x14ac:dyDescent="0.2">
      <c r="A184" s="89"/>
      <c r="B184" s="89"/>
      <c r="C184" s="89"/>
      <c r="D184" s="91">
        <f t="shared" si="35"/>
        <v>0</v>
      </c>
      <c r="E184" s="91">
        <f t="shared" si="36"/>
        <v>0</v>
      </c>
      <c r="F184" s="33">
        <f t="shared" si="37"/>
        <v>0</v>
      </c>
      <c r="G184" s="33">
        <f t="shared" si="38"/>
        <v>0</v>
      </c>
      <c r="H184" s="33">
        <f t="shared" si="39"/>
        <v>0</v>
      </c>
      <c r="I184" s="33">
        <f t="shared" si="40"/>
        <v>0</v>
      </c>
      <c r="J184" s="33">
        <f t="shared" si="41"/>
        <v>0</v>
      </c>
      <c r="K184" s="33">
        <f t="shared" si="42"/>
        <v>0</v>
      </c>
      <c r="L184" s="33">
        <f t="shared" si="43"/>
        <v>0</v>
      </c>
      <c r="M184" s="33">
        <f t="shared" ca="1" si="44"/>
        <v>-5.5317476451675575E-3</v>
      </c>
      <c r="N184" s="33">
        <f t="shared" ca="1" si="45"/>
        <v>0</v>
      </c>
      <c r="O184" s="92">
        <f t="shared" ca="1" si="46"/>
        <v>0</v>
      </c>
      <c r="P184" s="33">
        <f t="shared" ca="1" si="47"/>
        <v>0</v>
      </c>
      <c r="Q184" s="33">
        <f t="shared" ca="1" si="48"/>
        <v>0</v>
      </c>
      <c r="R184" s="20">
        <f t="shared" ca="1" si="49"/>
        <v>5.5317476451675575E-3</v>
      </c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</row>
    <row r="185" spans="1:35" x14ac:dyDescent="0.2">
      <c r="A185" s="89"/>
      <c r="B185" s="89"/>
      <c r="C185" s="89"/>
      <c r="D185" s="91">
        <f t="shared" si="35"/>
        <v>0</v>
      </c>
      <c r="E185" s="91">
        <f t="shared" si="36"/>
        <v>0</v>
      </c>
      <c r="F185" s="33">
        <f t="shared" si="37"/>
        <v>0</v>
      </c>
      <c r="G185" s="33">
        <f t="shared" si="38"/>
        <v>0</v>
      </c>
      <c r="H185" s="33">
        <f t="shared" si="39"/>
        <v>0</v>
      </c>
      <c r="I185" s="33">
        <f t="shared" si="40"/>
        <v>0</v>
      </c>
      <c r="J185" s="33">
        <f t="shared" si="41"/>
        <v>0</v>
      </c>
      <c r="K185" s="33">
        <f t="shared" si="42"/>
        <v>0</v>
      </c>
      <c r="L185" s="33">
        <f t="shared" si="43"/>
        <v>0</v>
      </c>
      <c r="M185" s="33">
        <f t="shared" ca="1" si="44"/>
        <v>-5.5317476451675575E-3</v>
      </c>
      <c r="N185" s="33">
        <f t="shared" ca="1" si="45"/>
        <v>0</v>
      </c>
      <c r="O185" s="92">
        <f t="shared" ca="1" si="46"/>
        <v>0</v>
      </c>
      <c r="P185" s="33">
        <f t="shared" ca="1" si="47"/>
        <v>0</v>
      </c>
      <c r="Q185" s="33">
        <f t="shared" ca="1" si="48"/>
        <v>0</v>
      </c>
      <c r="R185" s="20">
        <f t="shared" ca="1" si="49"/>
        <v>5.5317476451675575E-3</v>
      </c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</row>
    <row r="186" spans="1:35" x14ac:dyDescent="0.2">
      <c r="A186" s="89"/>
      <c r="B186" s="89"/>
      <c r="C186" s="89"/>
      <c r="D186" s="91">
        <f t="shared" si="35"/>
        <v>0</v>
      </c>
      <c r="E186" s="91">
        <f t="shared" si="36"/>
        <v>0</v>
      </c>
      <c r="F186" s="33">
        <f t="shared" si="37"/>
        <v>0</v>
      </c>
      <c r="G186" s="33">
        <f t="shared" si="38"/>
        <v>0</v>
      </c>
      <c r="H186" s="33">
        <f t="shared" si="39"/>
        <v>0</v>
      </c>
      <c r="I186" s="33">
        <f t="shared" si="40"/>
        <v>0</v>
      </c>
      <c r="J186" s="33">
        <f t="shared" si="41"/>
        <v>0</v>
      </c>
      <c r="K186" s="33">
        <f t="shared" si="42"/>
        <v>0</v>
      </c>
      <c r="L186" s="33">
        <f t="shared" si="43"/>
        <v>0</v>
      </c>
      <c r="M186" s="33">
        <f t="shared" ca="1" si="44"/>
        <v>-5.5317476451675575E-3</v>
      </c>
      <c r="N186" s="33">
        <f t="shared" ca="1" si="45"/>
        <v>0</v>
      </c>
      <c r="O186" s="92">
        <f t="shared" ca="1" si="46"/>
        <v>0</v>
      </c>
      <c r="P186" s="33">
        <f t="shared" ca="1" si="47"/>
        <v>0</v>
      </c>
      <c r="Q186" s="33">
        <f t="shared" ca="1" si="48"/>
        <v>0</v>
      </c>
      <c r="R186" s="20">
        <f t="shared" ca="1" si="49"/>
        <v>5.5317476451675575E-3</v>
      </c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</row>
    <row r="187" spans="1:35" x14ac:dyDescent="0.2">
      <c r="A187" s="89"/>
      <c r="B187" s="89"/>
      <c r="C187" s="89"/>
      <c r="D187" s="91">
        <f t="shared" si="35"/>
        <v>0</v>
      </c>
      <c r="E187" s="91">
        <f t="shared" si="36"/>
        <v>0</v>
      </c>
      <c r="F187" s="33">
        <f t="shared" si="37"/>
        <v>0</v>
      </c>
      <c r="G187" s="33">
        <f t="shared" si="38"/>
        <v>0</v>
      </c>
      <c r="H187" s="33">
        <f t="shared" si="39"/>
        <v>0</v>
      </c>
      <c r="I187" s="33">
        <f t="shared" si="40"/>
        <v>0</v>
      </c>
      <c r="J187" s="33">
        <f t="shared" si="41"/>
        <v>0</v>
      </c>
      <c r="K187" s="33">
        <f t="shared" si="42"/>
        <v>0</v>
      </c>
      <c r="L187" s="33">
        <f t="shared" si="43"/>
        <v>0</v>
      </c>
      <c r="M187" s="33">
        <f t="shared" ca="1" si="44"/>
        <v>-5.5317476451675575E-3</v>
      </c>
      <c r="N187" s="33">
        <f t="shared" ca="1" si="45"/>
        <v>0</v>
      </c>
      <c r="O187" s="92">
        <f t="shared" ca="1" si="46"/>
        <v>0</v>
      </c>
      <c r="P187" s="33">
        <f t="shared" ca="1" si="47"/>
        <v>0</v>
      </c>
      <c r="Q187" s="33">
        <f t="shared" ca="1" si="48"/>
        <v>0</v>
      </c>
      <c r="R187" s="20">
        <f t="shared" ca="1" si="49"/>
        <v>5.5317476451675575E-3</v>
      </c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</row>
    <row r="188" spans="1:35" x14ac:dyDescent="0.2">
      <c r="A188" s="89"/>
      <c r="B188" s="89"/>
      <c r="C188" s="89"/>
      <c r="D188" s="91">
        <f t="shared" si="35"/>
        <v>0</v>
      </c>
      <c r="E188" s="91">
        <f t="shared" si="36"/>
        <v>0</v>
      </c>
      <c r="F188" s="33">
        <f t="shared" si="37"/>
        <v>0</v>
      </c>
      <c r="G188" s="33">
        <f t="shared" si="38"/>
        <v>0</v>
      </c>
      <c r="H188" s="33">
        <f t="shared" si="39"/>
        <v>0</v>
      </c>
      <c r="I188" s="33">
        <f t="shared" si="40"/>
        <v>0</v>
      </c>
      <c r="J188" s="33">
        <f t="shared" si="41"/>
        <v>0</v>
      </c>
      <c r="K188" s="33">
        <f t="shared" si="42"/>
        <v>0</v>
      </c>
      <c r="L188" s="33">
        <f t="shared" si="43"/>
        <v>0</v>
      </c>
      <c r="M188" s="33">
        <f t="shared" ca="1" si="44"/>
        <v>-5.5317476451675575E-3</v>
      </c>
      <c r="N188" s="33">
        <f t="shared" ca="1" si="45"/>
        <v>0</v>
      </c>
      <c r="O188" s="92">
        <f t="shared" ca="1" si="46"/>
        <v>0</v>
      </c>
      <c r="P188" s="33">
        <f t="shared" ca="1" si="47"/>
        <v>0</v>
      </c>
      <c r="Q188" s="33">
        <f t="shared" ca="1" si="48"/>
        <v>0</v>
      </c>
      <c r="R188" s="20">
        <f t="shared" ca="1" si="49"/>
        <v>5.5317476451675575E-3</v>
      </c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</row>
    <row r="189" spans="1:35" x14ac:dyDescent="0.2">
      <c r="A189" s="89"/>
      <c r="B189" s="89"/>
      <c r="C189" s="89"/>
      <c r="D189" s="91">
        <f t="shared" si="35"/>
        <v>0</v>
      </c>
      <c r="E189" s="91">
        <f t="shared" si="36"/>
        <v>0</v>
      </c>
      <c r="F189" s="33">
        <f t="shared" si="37"/>
        <v>0</v>
      </c>
      <c r="G189" s="33">
        <f t="shared" si="38"/>
        <v>0</v>
      </c>
      <c r="H189" s="33">
        <f t="shared" si="39"/>
        <v>0</v>
      </c>
      <c r="I189" s="33">
        <f t="shared" si="40"/>
        <v>0</v>
      </c>
      <c r="J189" s="33">
        <f t="shared" si="41"/>
        <v>0</v>
      </c>
      <c r="K189" s="33">
        <f t="shared" si="42"/>
        <v>0</v>
      </c>
      <c r="L189" s="33">
        <f t="shared" si="43"/>
        <v>0</v>
      </c>
      <c r="M189" s="33">
        <f t="shared" ca="1" si="44"/>
        <v>-5.5317476451675575E-3</v>
      </c>
      <c r="N189" s="33">
        <f t="shared" ca="1" si="45"/>
        <v>0</v>
      </c>
      <c r="O189" s="92">
        <f t="shared" ca="1" si="46"/>
        <v>0</v>
      </c>
      <c r="P189" s="33">
        <f t="shared" ca="1" si="47"/>
        <v>0</v>
      </c>
      <c r="Q189" s="33">
        <f t="shared" ca="1" si="48"/>
        <v>0</v>
      </c>
      <c r="R189" s="20">
        <f t="shared" ca="1" si="49"/>
        <v>5.5317476451675575E-3</v>
      </c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</row>
    <row r="190" spans="1:35" x14ac:dyDescent="0.2">
      <c r="A190" s="89"/>
      <c r="B190" s="89"/>
      <c r="C190" s="89"/>
      <c r="D190" s="91">
        <f t="shared" si="35"/>
        <v>0</v>
      </c>
      <c r="E190" s="91">
        <f t="shared" si="36"/>
        <v>0</v>
      </c>
      <c r="F190" s="33">
        <f t="shared" si="37"/>
        <v>0</v>
      </c>
      <c r="G190" s="33">
        <f t="shared" si="38"/>
        <v>0</v>
      </c>
      <c r="H190" s="33">
        <f t="shared" si="39"/>
        <v>0</v>
      </c>
      <c r="I190" s="33">
        <f t="shared" si="40"/>
        <v>0</v>
      </c>
      <c r="J190" s="33">
        <f t="shared" si="41"/>
        <v>0</v>
      </c>
      <c r="K190" s="33">
        <f t="shared" si="42"/>
        <v>0</v>
      </c>
      <c r="L190" s="33">
        <f t="shared" si="43"/>
        <v>0</v>
      </c>
      <c r="M190" s="33">
        <f t="shared" ca="1" si="44"/>
        <v>-5.5317476451675575E-3</v>
      </c>
      <c r="N190" s="33">
        <f t="shared" ca="1" si="45"/>
        <v>0</v>
      </c>
      <c r="O190" s="92">
        <f t="shared" ca="1" si="46"/>
        <v>0</v>
      </c>
      <c r="P190" s="33">
        <f t="shared" ca="1" si="47"/>
        <v>0</v>
      </c>
      <c r="Q190" s="33">
        <f t="shared" ca="1" si="48"/>
        <v>0</v>
      </c>
      <c r="R190" s="20">
        <f t="shared" ca="1" si="49"/>
        <v>5.5317476451675575E-3</v>
      </c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</row>
    <row r="191" spans="1:35" x14ac:dyDescent="0.2">
      <c r="A191" s="89"/>
      <c r="B191" s="89"/>
      <c r="C191" s="89"/>
      <c r="D191" s="91">
        <f t="shared" si="35"/>
        <v>0</v>
      </c>
      <c r="E191" s="91">
        <f t="shared" si="36"/>
        <v>0</v>
      </c>
      <c r="F191" s="33">
        <f t="shared" si="37"/>
        <v>0</v>
      </c>
      <c r="G191" s="33">
        <f t="shared" si="38"/>
        <v>0</v>
      </c>
      <c r="H191" s="33">
        <f t="shared" si="39"/>
        <v>0</v>
      </c>
      <c r="I191" s="33">
        <f t="shared" si="40"/>
        <v>0</v>
      </c>
      <c r="J191" s="33">
        <f t="shared" si="41"/>
        <v>0</v>
      </c>
      <c r="K191" s="33">
        <f t="shared" si="42"/>
        <v>0</v>
      </c>
      <c r="L191" s="33">
        <f t="shared" si="43"/>
        <v>0</v>
      </c>
      <c r="M191" s="33">
        <f t="shared" ca="1" si="44"/>
        <v>-5.5317476451675575E-3</v>
      </c>
      <c r="N191" s="33">
        <f t="shared" ca="1" si="45"/>
        <v>0</v>
      </c>
      <c r="O191" s="92">
        <f t="shared" ca="1" si="46"/>
        <v>0</v>
      </c>
      <c r="P191" s="33">
        <f t="shared" ca="1" si="47"/>
        <v>0</v>
      </c>
      <c r="Q191" s="33">
        <f t="shared" ca="1" si="48"/>
        <v>0</v>
      </c>
      <c r="R191" s="20">
        <f t="shared" ca="1" si="49"/>
        <v>5.5317476451675575E-3</v>
      </c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</row>
    <row r="192" spans="1:35" x14ac:dyDescent="0.2">
      <c r="A192" s="89"/>
      <c r="B192" s="89"/>
      <c r="C192" s="89"/>
      <c r="D192" s="91">
        <f t="shared" si="35"/>
        <v>0</v>
      </c>
      <c r="E192" s="91">
        <f t="shared" si="36"/>
        <v>0</v>
      </c>
      <c r="F192" s="33">
        <f t="shared" si="37"/>
        <v>0</v>
      </c>
      <c r="G192" s="33">
        <f t="shared" si="38"/>
        <v>0</v>
      </c>
      <c r="H192" s="33">
        <f t="shared" si="39"/>
        <v>0</v>
      </c>
      <c r="I192" s="33">
        <f t="shared" si="40"/>
        <v>0</v>
      </c>
      <c r="J192" s="33">
        <f t="shared" si="41"/>
        <v>0</v>
      </c>
      <c r="K192" s="33">
        <f t="shared" si="42"/>
        <v>0</v>
      </c>
      <c r="L192" s="33">
        <f t="shared" si="43"/>
        <v>0</v>
      </c>
      <c r="M192" s="33">
        <f t="shared" ca="1" si="44"/>
        <v>-5.5317476451675575E-3</v>
      </c>
      <c r="N192" s="33">
        <f t="shared" ca="1" si="45"/>
        <v>0</v>
      </c>
      <c r="O192" s="92">
        <f t="shared" ca="1" si="46"/>
        <v>0</v>
      </c>
      <c r="P192" s="33">
        <f t="shared" ca="1" si="47"/>
        <v>0</v>
      </c>
      <c r="Q192" s="33">
        <f t="shared" ca="1" si="48"/>
        <v>0</v>
      </c>
      <c r="R192" s="20">
        <f t="shared" ca="1" si="49"/>
        <v>5.5317476451675575E-3</v>
      </c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</row>
    <row r="193" spans="1:35" x14ac:dyDescent="0.2">
      <c r="A193" s="89"/>
      <c r="B193" s="89"/>
      <c r="C193" s="89"/>
      <c r="D193" s="91">
        <f t="shared" si="35"/>
        <v>0</v>
      </c>
      <c r="E193" s="91">
        <f t="shared" si="36"/>
        <v>0</v>
      </c>
      <c r="F193" s="33">
        <f t="shared" si="37"/>
        <v>0</v>
      </c>
      <c r="G193" s="33">
        <f t="shared" si="38"/>
        <v>0</v>
      </c>
      <c r="H193" s="33">
        <f t="shared" si="39"/>
        <v>0</v>
      </c>
      <c r="I193" s="33">
        <f t="shared" si="40"/>
        <v>0</v>
      </c>
      <c r="J193" s="33">
        <f t="shared" si="41"/>
        <v>0</v>
      </c>
      <c r="K193" s="33">
        <f t="shared" si="42"/>
        <v>0</v>
      </c>
      <c r="L193" s="33">
        <f t="shared" si="43"/>
        <v>0</v>
      </c>
      <c r="M193" s="33">
        <f t="shared" ca="1" si="44"/>
        <v>-5.5317476451675575E-3</v>
      </c>
      <c r="N193" s="33">
        <f t="shared" ca="1" si="45"/>
        <v>0</v>
      </c>
      <c r="O193" s="92">
        <f t="shared" ca="1" si="46"/>
        <v>0</v>
      </c>
      <c r="P193" s="33">
        <f t="shared" ca="1" si="47"/>
        <v>0</v>
      </c>
      <c r="Q193" s="33">
        <f t="shared" ca="1" si="48"/>
        <v>0</v>
      </c>
      <c r="R193" s="20">
        <f t="shared" ca="1" si="49"/>
        <v>5.5317476451675575E-3</v>
      </c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</row>
    <row r="194" spans="1:35" x14ac:dyDescent="0.2">
      <c r="A194" s="89"/>
      <c r="B194" s="89"/>
      <c r="C194" s="89"/>
      <c r="D194" s="91">
        <f t="shared" si="35"/>
        <v>0</v>
      </c>
      <c r="E194" s="91">
        <f t="shared" si="36"/>
        <v>0</v>
      </c>
      <c r="F194" s="33">
        <f t="shared" si="37"/>
        <v>0</v>
      </c>
      <c r="G194" s="33">
        <f t="shared" si="38"/>
        <v>0</v>
      </c>
      <c r="H194" s="33">
        <f t="shared" si="39"/>
        <v>0</v>
      </c>
      <c r="I194" s="33">
        <f t="shared" si="40"/>
        <v>0</v>
      </c>
      <c r="J194" s="33">
        <f t="shared" si="41"/>
        <v>0</v>
      </c>
      <c r="K194" s="33">
        <f t="shared" si="42"/>
        <v>0</v>
      </c>
      <c r="L194" s="33">
        <f t="shared" si="43"/>
        <v>0</v>
      </c>
      <c r="M194" s="33">
        <f t="shared" ca="1" si="44"/>
        <v>-5.5317476451675575E-3</v>
      </c>
      <c r="N194" s="33">
        <f t="shared" ca="1" si="45"/>
        <v>0</v>
      </c>
      <c r="O194" s="92">
        <f t="shared" ca="1" si="46"/>
        <v>0</v>
      </c>
      <c r="P194" s="33">
        <f t="shared" ca="1" si="47"/>
        <v>0</v>
      </c>
      <c r="Q194" s="33">
        <f t="shared" ca="1" si="48"/>
        <v>0</v>
      </c>
      <c r="R194" s="20">
        <f t="shared" ca="1" si="49"/>
        <v>5.5317476451675575E-3</v>
      </c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</row>
    <row r="195" spans="1:35" x14ac:dyDescent="0.2">
      <c r="A195" s="89"/>
      <c r="B195" s="89"/>
      <c r="C195" s="89"/>
      <c r="D195" s="91">
        <f t="shared" si="35"/>
        <v>0</v>
      </c>
      <c r="E195" s="91">
        <f t="shared" si="36"/>
        <v>0</v>
      </c>
      <c r="F195" s="33">
        <f t="shared" si="37"/>
        <v>0</v>
      </c>
      <c r="G195" s="33">
        <f t="shared" si="38"/>
        <v>0</v>
      </c>
      <c r="H195" s="33">
        <f t="shared" si="39"/>
        <v>0</v>
      </c>
      <c r="I195" s="33">
        <f t="shared" si="40"/>
        <v>0</v>
      </c>
      <c r="J195" s="33">
        <f t="shared" si="41"/>
        <v>0</v>
      </c>
      <c r="K195" s="33">
        <f t="shared" si="42"/>
        <v>0</v>
      </c>
      <c r="L195" s="33">
        <f t="shared" si="43"/>
        <v>0</v>
      </c>
      <c r="M195" s="33">
        <f t="shared" ca="1" si="44"/>
        <v>-5.5317476451675575E-3</v>
      </c>
      <c r="N195" s="33">
        <f t="shared" ca="1" si="45"/>
        <v>0</v>
      </c>
      <c r="O195" s="92">
        <f t="shared" ca="1" si="46"/>
        <v>0</v>
      </c>
      <c r="P195" s="33">
        <f t="shared" ca="1" si="47"/>
        <v>0</v>
      </c>
      <c r="Q195" s="33">
        <f t="shared" ca="1" si="48"/>
        <v>0</v>
      </c>
      <c r="R195" s="20">
        <f t="shared" ca="1" si="49"/>
        <v>5.5317476451675575E-3</v>
      </c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</row>
    <row r="196" spans="1:35" x14ac:dyDescent="0.2">
      <c r="A196" s="89"/>
      <c r="B196" s="89"/>
      <c r="C196" s="89"/>
      <c r="D196" s="91">
        <f t="shared" si="35"/>
        <v>0</v>
      </c>
      <c r="E196" s="91">
        <f t="shared" si="36"/>
        <v>0</v>
      </c>
      <c r="F196" s="33">
        <f t="shared" si="37"/>
        <v>0</v>
      </c>
      <c r="G196" s="33">
        <f t="shared" si="38"/>
        <v>0</v>
      </c>
      <c r="H196" s="33">
        <f t="shared" si="39"/>
        <v>0</v>
      </c>
      <c r="I196" s="33">
        <f t="shared" si="40"/>
        <v>0</v>
      </c>
      <c r="J196" s="33">
        <f t="shared" si="41"/>
        <v>0</v>
      </c>
      <c r="K196" s="33">
        <f t="shared" si="42"/>
        <v>0</v>
      </c>
      <c r="L196" s="33">
        <f t="shared" si="43"/>
        <v>0</v>
      </c>
      <c r="M196" s="33">
        <f t="shared" ca="1" si="44"/>
        <v>-5.5317476451675575E-3</v>
      </c>
      <c r="N196" s="33">
        <f t="shared" ca="1" si="45"/>
        <v>0</v>
      </c>
      <c r="O196" s="92">
        <f t="shared" ca="1" si="46"/>
        <v>0</v>
      </c>
      <c r="P196" s="33">
        <f t="shared" ca="1" si="47"/>
        <v>0</v>
      </c>
      <c r="Q196" s="33">
        <f t="shared" ca="1" si="48"/>
        <v>0</v>
      </c>
      <c r="R196" s="20">
        <f t="shared" ca="1" si="49"/>
        <v>5.5317476451675575E-3</v>
      </c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</row>
    <row r="197" spans="1:35" x14ac:dyDescent="0.2">
      <c r="A197" s="89"/>
      <c r="B197" s="89"/>
      <c r="C197" s="89"/>
      <c r="D197" s="91">
        <f t="shared" si="35"/>
        <v>0</v>
      </c>
      <c r="E197" s="91">
        <f t="shared" si="36"/>
        <v>0</v>
      </c>
      <c r="F197" s="33">
        <f t="shared" si="37"/>
        <v>0</v>
      </c>
      <c r="G197" s="33">
        <f t="shared" si="38"/>
        <v>0</v>
      </c>
      <c r="H197" s="33">
        <f t="shared" si="39"/>
        <v>0</v>
      </c>
      <c r="I197" s="33">
        <f t="shared" si="40"/>
        <v>0</v>
      </c>
      <c r="J197" s="33">
        <f t="shared" si="41"/>
        <v>0</v>
      </c>
      <c r="K197" s="33">
        <f t="shared" si="42"/>
        <v>0</v>
      </c>
      <c r="L197" s="33">
        <f t="shared" si="43"/>
        <v>0</v>
      </c>
      <c r="M197" s="33">
        <f t="shared" ca="1" si="44"/>
        <v>-5.5317476451675575E-3</v>
      </c>
      <c r="N197" s="33">
        <f t="shared" ca="1" si="45"/>
        <v>0</v>
      </c>
      <c r="O197" s="92">
        <f t="shared" ca="1" si="46"/>
        <v>0</v>
      </c>
      <c r="P197" s="33">
        <f t="shared" ca="1" si="47"/>
        <v>0</v>
      </c>
      <c r="Q197" s="33">
        <f t="shared" ca="1" si="48"/>
        <v>0</v>
      </c>
      <c r="R197" s="20">
        <f t="shared" ca="1" si="49"/>
        <v>5.5317476451675575E-3</v>
      </c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</row>
    <row r="198" spans="1:35" x14ac:dyDescent="0.2">
      <c r="A198" s="89"/>
      <c r="B198" s="89"/>
      <c r="C198" s="89"/>
      <c r="D198" s="91">
        <f t="shared" si="35"/>
        <v>0</v>
      </c>
      <c r="E198" s="91">
        <f t="shared" si="36"/>
        <v>0</v>
      </c>
      <c r="F198" s="33">
        <f t="shared" si="37"/>
        <v>0</v>
      </c>
      <c r="G198" s="33">
        <f t="shared" si="38"/>
        <v>0</v>
      </c>
      <c r="H198" s="33">
        <f t="shared" si="39"/>
        <v>0</v>
      </c>
      <c r="I198" s="33">
        <f t="shared" si="40"/>
        <v>0</v>
      </c>
      <c r="J198" s="33">
        <f t="shared" si="41"/>
        <v>0</v>
      </c>
      <c r="K198" s="33">
        <f t="shared" si="42"/>
        <v>0</v>
      </c>
      <c r="L198" s="33">
        <f t="shared" si="43"/>
        <v>0</v>
      </c>
      <c r="M198" s="33">
        <f t="shared" ca="1" si="44"/>
        <v>-5.5317476451675575E-3</v>
      </c>
      <c r="N198" s="33">
        <f t="shared" ca="1" si="45"/>
        <v>0</v>
      </c>
      <c r="O198" s="92">
        <f t="shared" ca="1" si="46"/>
        <v>0</v>
      </c>
      <c r="P198" s="33">
        <f t="shared" ca="1" si="47"/>
        <v>0</v>
      </c>
      <c r="Q198" s="33">
        <f t="shared" ca="1" si="48"/>
        <v>0</v>
      </c>
      <c r="R198" s="20">
        <f t="shared" ca="1" si="49"/>
        <v>5.5317476451675575E-3</v>
      </c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</row>
    <row r="199" spans="1:35" x14ac:dyDescent="0.2">
      <c r="A199" s="89"/>
      <c r="B199" s="89"/>
      <c r="C199" s="89"/>
      <c r="D199" s="91">
        <f t="shared" si="35"/>
        <v>0</v>
      </c>
      <c r="E199" s="91">
        <f t="shared" si="36"/>
        <v>0</v>
      </c>
      <c r="F199" s="33">
        <f t="shared" si="37"/>
        <v>0</v>
      </c>
      <c r="G199" s="33">
        <f t="shared" si="38"/>
        <v>0</v>
      </c>
      <c r="H199" s="33">
        <f t="shared" si="39"/>
        <v>0</v>
      </c>
      <c r="I199" s="33">
        <f t="shared" si="40"/>
        <v>0</v>
      </c>
      <c r="J199" s="33">
        <f t="shared" si="41"/>
        <v>0</v>
      </c>
      <c r="K199" s="33">
        <f t="shared" si="42"/>
        <v>0</v>
      </c>
      <c r="L199" s="33">
        <f t="shared" si="43"/>
        <v>0</v>
      </c>
      <c r="M199" s="33">
        <f t="shared" ca="1" si="44"/>
        <v>-5.5317476451675575E-3</v>
      </c>
      <c r="N199" s="33">
        <f t="shared" ca="1" si="45"/>
        <v>0</v>
      </c>
      <c r="O199" s="92">
        <f t="shared" ca="1" si="46"/>
        <v>0</v>
      </c>
      <c r="P199" s="33">
        <f t="shared" ca="1" si="47"/>
        <v>0</v>
      </c>
      <c r="Q199" s="33">
        <f t="shared" ca="1" si="48"/>
        <v>0</v>
      </c>
      <c r="R199" s="20">
        <f t="shared" ca="1" si="49"/>
        <v>5.5317476451675575E-3</v>
      </c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</row>
    <row r="200" spans="1:35" x14ac:dyDescent="0.2">
      <c r="A200" s="89"/>
      <c r="B200" s="89"/>
      <c r="C200" s="89"/>
      <c r="D200" s="91">
        <f t="shared" si="35"/>
        <v>0</v>
      </c>
      <c r="E200" s="91">
        <f t="shared" si="36"/>
        <v>0</v>
      </c>
      <c r="F200" s="33">
        <f t="shared" si="37"/>
        <v>0</v>
      </c>
      <c r="G200" s="33">
        <f t="shared" si="38"/>
        <v>0</v>
      </c>
      <c r="H200" s="33">
        <f t="shared" si="39"/>
        <v>0</v>
      </c>
      <c r="I200" s="33">
        <f t="shared" si="40"/>
        <v>0</v>
      </c>
      <c r="J200" s="33">
        <f t="shared" si="41"/>
        <v>0</v>
      </c>
      <c r="K200" s="33">
        <f t="shared" si="42"/>
        <v>0</v>
      </c>
      <c r="L200" s="33">
        <f t="shared" si="43"/>
        <v>0</v>
      </c>
      <c r="M200" s="33">
        <f t="shared" ca="1" si="44"/>
        <v>-5.5317476451675575E-3</v>
      </c>
      <c r="N200" s="33">
        <f t="shared" ca="1" si="45"/>
        <v>0</v>
      </c>
      <c r="O200" s="92">
        <f t="shared" ca="1" si="46"/>
        <v>0</v>
      </c>
      <c r="P200" s="33">
        <f t="shared" ca="1" si="47"/>
        <v>0</v>
      </c>
      <c r="Q200" s="33">
        <f t="shared" ca="1" si="48"/>
        <v>0</v>
      </c>
      <c r="R200" s="20">
        <f t="shared" ca="1" si="49"/>
        <v>5.5317476451675575E-3</v>
      </c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</row>
    <row r="201" spans="1:35" x14ac:dyDescent="0.2">
      <c r="A201" s="89"/>
      <c r="B201" s="89"/>
      <c r="C201" s="89"/>
      <c r="D201" s="91">
        <f t="shared" si="35"/>
        <v>0</v>
      </c>
      <c r="E201" s="91">
        <f t="shared" si="36"/>
        <v>0</v>
      </c>
      <c r="F201" s="33">
        <f t="shared" si="37"/>
        <v>0</v>
      </c>
      <c r="G201" s="33">
        <f t="shared" si="38"/>
        <v>0</v>
      </c>
      <c r="H201" s="33">
        <f t="shared" si="39"/>
        <v>0</v>
      </c>
      <c r="I201" s="33">
        <f t="shared" si="40"/>
        <v>0</v>
      </c>
      <c r="J201" s="33">
        <f t="shared" si="41"/>
        <v>0</v>
      </c>
      <c r="K201" s="33">
        <f t="shared" si="42"/>
        <v>0</v>
      </c>
      <c r="L201" s="33">
        <f t="shared" si="43"/>
        <v>0</v>
      </c>
      <c r="M201" s="33">
        <f t="shared" ca="1" si="44"/>
        <v>-5.5317476451675575E-3</v>
      </c>
      <c r="N201" s="33">
        <f t="shared" ca="1" si="45"/>
        <v>0</v>
      </c>
      <c r="O201" s="92">
        <f t="shared" ca="1" si="46"/>
        <v>0</v>
      </c>
      <c r="P201" s="33">
        <f t="shared" ca="1" si="47"/>
        <v>0</v>
      </c>
      <c r="Q201" s="33">
        <f t="shared" ca="1" si="48"/>
        <v>0</v>
      </c>
      <c r="R201" s="20">
        <f t="shared" ca="1" si="49"/>
        <v>5.5317476451675575E-3</v>
      </c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</row>
    <row r="202" spans="1:35" x14ac:dyDescent="0.2">
      <c r="A202" s="89"/>
      <c r="B202" s="89"/>
      <c r="C202" s="89"/>
      <c r="D202" s="91">
        <f t="shared" si="35"/>
        <v>0</v>
      </c>
      <c r="E202" s="91">
        <f t="shared" si="36"/>
        <v>0</v>
      </c>
      <c r="F202" s="33">
        <f t="shared" si="37"/>
        <v>0</v>
      </c>
      <c r="G202" s="33">
        <f t="shared" si="38"/>
        <v>0</v>
      </c>
      <c r="H202" s="33">
        <f t="shared" si="39"/>
        <v>0</v>
      </c>
      <c r="I202" s="33">
        <f t="shared" si="40"/>
        <v>0</v>
      </c>
      <c r="J202" s="33">
        <f t="shared" si="41"/>
        <v>0</v>
      </c>
      <c r="K202" s="33">
        <f t="shared" si="42"/>
        <v>0</v>
      </c>
      <c r="L202" s="33">
        <f t="shared" si="43"/>
        <v>0</v>
      </c>
      <c r="M202" s="33">
        <f t="shared" ca="1" si="44"/>
        <v>-5.5317476451675575E-3</v>
      </c>
      <c r="N202" s="33">
        <f t="shared" ca="1" si="45"/>
        <v>0</v>
      </c>
      <c r="O202" s="92">
        <f t="shared" ca="1" si="46"/>
        <v>0</v>
      </c>
      <c r="P202" s="33">
        <f t="shared" ca="1" si="47"/>
        <v>0</v>
      </c>
      <c r="Q202" s="33">
        <f t="shared" ca="1" si="48"/>
        <v>0</v>
      </c>
      <c r="R202" s="20">
        <f t="shared" ca="1" si="49"/>
        <v>5.5317476451675575E-3</v>
      </c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</row>
    <row r="203" spans="1:35" x14ac:dyDescent="0.2">
      <c r="A203" s="89"/>
      <c r="B203" s="89"/>
      <c r="C203" s="89"/>
      <c r="D203" s="91">
        <f t="shared" si="35"/>
        <v>0</v>
      </c>
      <c r="E203" s="91">
        <f t="shared" si="36"/>
        <v>0</v>
      </c>
      <c r="F203" s="33">
        <f t="shared" si="37"/>
        <v>0</v>
      </c>
      <c r="G203" s="33">
        <f t="shared" si="38"/>
        <v>0</v>
      </c>
      <c r="H203" s="33">
        <f t="shared" si="39"/>
        <v>0</v>
      </c>
      <c r="I203" s="33">
        <f t="shared" si="40"/>
        <v>0</v>
      </c>
      <c r="J203" s="33">
        <f t="shared" si="41"/>
        <v>0</v>
      </c>
      <c r="K203" s="33">
        <f t="shared" si="42"/>
        <v>0</v>
      </c>
      <c r="L203" s="33">
        <f t="shared" si="43"/>
        <v>0</v>
      </c>
      <c r="M203" s="33">
        <f t="shared" ca="1" si="44"/>
        <v>-5.5317476451675575E-3</v>
      </c>
      <c r="N203" s="33">
        <f t="shared" ca="1" si="45"/>
        <v>0</v>
      </c>
      <c r="O203" s="92">
        <f t="shared" ca="1" si="46"/>
        <v>0</v>
      </c>
      <c r="P203" s="33">
        <f t="shared" ca="1" si="47"/>
        <v>0</v>
      </c>
      <c r="Q203" s="33">
        <f t="shared" ca="1" si="48"/>
        <v>0</v>
      </c>
      <c r="R203" s="20">
        <f t="shared" ca="1" si="49"/>
        <v>5.5317476451675575E-3</v>
      </c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</row>
    <row r="204" spans="1:35" x14ac:dyDescent="0.2">
      <c r="A204" s="89"/>
      <c r="B204" s="89"/>
      <c r="C204" s="89"/>
      <c r="D204" s="91">
        <f t="shared" si="35"/>
        <v>0</v>
      </c>
      <c r="E204" s="91">
        <f t="shared" si="36"/>
        <v>0</v>
      </c>
      <c r="F204" s="33">
        <f t="shared" si="37"/>
        <v>0</v>
      </c>
      <c r="G204" s="33">
        <f t="shared" si="38"/>
        <v>0</v>
      </c>
      <c r="H204" s="33">
        <f t="shared" si="39"/>
        <v>0</v>
      </c>
      <c r="I204" s="33">
        <f t="shared" si="40"/>
        <v>0</v>
      </c>
      <c r="J204" s="33">
        <f t="shared" si="41"/>
        <v>0</v>
      </c>
      <c r="K204" s="33">
        <f t="shared" si="42"/>
        <v>0</v>
      </c>
      <c r="L204" s="33">
        <f t="shared" si="43"/>
        <v>0</v>
      </c>
      <c r="M204" s="33">
        <f t="shared" ca="1" si="44"/>
        <v>-5.5317476451675575E-3</v>
      </c>
      <c r="N204" s="33">
        <f t="shared" ca="1" si="45"/>
        <v>0</v>
      </c>
      <c r="O204" s="92">
        <f t="shared" ca="1" si="46"/>
        <v>0</v>
      </c>
      <c r="P204" s="33">
        <f t="shared" ca="1" si="47"/>
        <v>0</v>
      </c>
      <c r="Q204" s="33">
        <f t="shared" ca="1" si="48"/>
        <v>0</v>
      </c>
      <c r="R204" s="20">
        <f t="shared" ca="1" si="49"/>
        <v>5.5317476451675575E-3</v>
      </c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</row>
    <row r="205" spans="1:35" x14ac:dyDescent="0.2">
      <c r="A205" s="89"/>
      <c r="B205" s="89"/>
      <c r="C205" s="89"/>
      <c r="D205" s="91">
        <f t="shared" si="35"/>
        <v>0</v>
      </c>
      <c r="E205" s="91">
        <f t="shared" si="36"/>
        <v>0</v>
      </c>
      <c r="F205" s="33">
        <f t="shared" si="37"/>
        <v>0</v>
      </c>
      <c r="G205" s="33">
        <f t="shared" si="38"/>
        <v>0</v>
      </c>
      <c r="H205" s="33">
        <f t="shared" si="39"/>
        <v>0</v>
      </c>
      <c r="I205" s="33">
        <f t="shared" si="40"/>
        <v>0</v>
      </c>
      <c r="J205" s="33">
        <f t="shared" si="41"/>
        <v>0</v>
      </c>
      <c r="K205" s="33">
        <f t="shared" si="42"/>
        <v>0</v>
      </c>
      <c r="L205" s="33">
        <f t="shared" si="43"/>
        <v>0</v>
      </c>
      <c r="M205" s="33">
        <f t="shared" ca="1" si="44"/>
        <v>-5.5317476451675575E-3</v>
      </c>
      <c r="N205" s="33">
        <f t="shared" ca="1" si="45"/>
        <v>0</v>
      </c>
      <c r="O205" s="92">
        <f t="shared" ca="1" si="46"/>
        <v>0</v>
      </c>
      <c r="P205" s="33">
        <f t="shared" ca="1" si="47"/>
        <v>0</v>
      </c>
      <c r="Q205" s="33">
        <f t="shared" ca="1" si="48"/>
        <v>0</v>
      </c>
      <c r="R205" s="20">
        <f t="shared" ca="1" si="49"/>
        <v>5.5317476451675575E-3</v>
      </c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</row>
    <row r="206" spans="1:35" x14ac:dyDescent="0.2">
      <c r="A206" s="89"/>
      <c r="B206" s="89"/>
      <c r="C206" s="89"/>
      <c r="D206" s="91">
        <f t="shared" si="35"/>
        <v>0</v>
      </c>
      <c r="E206" s="91">
        <f t="shared" si="36"/>
        <v>0</v>
      </c>
      <c r="F206" s="33">
        <f t="shared" si="37"/>
        <v>0</v>
      </c>
      <c r="G206" s="33">
        <f t="shared" si="38"/>
        <v>0</v>
      </c>
      <c r="H206" s="33">
        <f t="shared" si="39"/>
        <v>0</v>
      </c>
      <c r="I206" s="33">
        <f t="shared" si="40"/>
        <v>0</v>
      </c>
      <c r="J206" s="33">
        <f t="shared" si="41"/>
        <v>0</v>
      </c>
      <c r="K206" s="33">
        <f t="shared" si="42"/>
        <v>0</v>
      </c>
      <c r="L206" s="33">
        <f t="shared" si="43"/>
        <v>0</v>
      </c>
      <c r="M206" s="33">
        <f t="shared" ca="1" si="44"/>
        <v>-5.5317476451675575E-3</v>
      </c>
      <c r="N206" s="33">
        <f t="shared" ca="1" si="45"/>
        <v>0</v>
      </c>
      <c r="O206" s="92">
        <f t="shared" ca="1" si="46"/>
        <v>0</v>
      </c>
      <c r="P206" s="33">
        <f t="shared" ca="1" si="47"/>
        <v>0</v>
      </c>
      <c r="Q206" s="33">
        <f t="shared" ca="1" si="48"/>
        <v>0</v>
      </c>
      <c r="R206" s="20">
        <f t="shared" ca="1" si="49"/>
        <v>5.5317476451675575E-3</v>
      </c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</row>
    <row r="207" spans="1:35" x14ac:dyDescent="0.2">
      <c r="A207" s="89"/>
      <c r="B207" s="89"/>
      <c r="C207" s="89"/>
      <c r="D207" s="91">
        <f t="shared" si="35"/>
        <v>0</v>
      </c>
      <c r="E207" s="91">
        <f t="shared" si="36"/>
        <v>0</v>
      </c>
      <c r="F207" s="33">
        <f t="shared" si="37"/>
        <v>0</v>
      </c>
      <c r="G207" s="33">
        <f t="shared" si="38"/>
        <v>0</v>
      </c>
      <c r="H207" s="33">
        <f t="shared" si="39"/>
        <v>0</v>
      </c>
      <c r="I207" s="33">
        <f t="shared" si="40"/>
        <v>0</v>
      </c>
      <c r="J207" s="33">
        <f t="shared" si="41"/>
        <v>0</v>
      </c>
      <c r="K207" s="33">
        <f t="shared" si="42"/>
        <v>0</v>
      </c>
      <c r="L207" s="33">
        <f t="shared" si="43"/>
        <v>0</v>
      </c>
      <c r="M207" s="33">
        <f t="shared" ca="1" si="44"/>
        <v>-5.5317476451675575E-3</v>
      </c>
      <c r="N207" s="33">
        <f t="shared" ca="1" si="45"/>
        <v>0</v>
      </c>
      <c r="O207" s="92">
        <f t="shared" ca="1" si="46"/>
        <v>0</v>
      </c>
      <c r="P207" s="33">
        <f t="shared" ca="1" si="47"/>
        <v>0</v>
      </c>
      <c r="Q207" s="33">
        <f t="shared" ca="1" si="48"/>
        <v>0</v>
      </c>
      <c r="R207" s="20">
        <f t="shared" ca="1" si="49"/>
        <v>5.5317476451675575E-3</v>
      </c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</row>
    <row r="208" spans="1:35" x14ac:dyDescent="0.2">
      <c r="A208" s="89"/>
      <c r="B208" s="89"/>
      <c r="C208" s="89"/>
      <c r="D208" s="91">
        <f t="shared" si="35"/>
        <v>0</v>
      </c>
      <c r="E208" s="91">
        <f t="shared" si="36"/>
        <v>0</v>
      </c>
      <c r="F208" s="33">
        <f t="shared" si="37"/>
        <v>0</v>
      </c>
      <c r="G208" s="33">
        <f t="shared" si="38"/>
        <v>0</v>
      </c>
      <c r="H208" s="33">
        <f t="shared" si="39"/>
        <v>0</v>
      </c>
      <c r="I208" s="33">
        <f t="shared" si="40"/>
        <v>0</v>
      </c>
      <c r="J208" s="33">
        <f t="shared" si="41"/>
        <v>0</v>
      </c>
      <c r="K208" s="33">
        <f t="shared" si="42"/>
        <v>0</v>
      </c>
      <c r="L208" s="33">
        <f t="shared" si="43"/>
        <v>0</v>
      </c>
      <c r="M208" s="33">
        <f t="shared" ca="1" si="44"/>
        <v>-5.5317476451675575E-3</v>
      </c>
      <c r="N208" s="33">
        <f t="shared" ca="1" si="45"/>
        <v>0</v>
      </c>
      <c r="O208" s="92">
        <f t="shared" ca="1" si="46"/>
        <v>0</v>
      </c>
      <c r="P208" s="33">
        <f t="shared" ca="1" si="47"/>
        <v>0</v>
      </c>
      <c r="Q208" s="33">
        <f t="shared" ca="1" si="48"/>
        <v>0</v>
      </c>
      <c r="R208" s="20">
        <f t="shared" ca="1" si="49"/>
        <v>5.5317476451675575E-3</v>
      </c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</row>
    <row r="209" spans="1:35" x14ac:dyDescent="0.2">
      <c r="A209" s="89"/>
      <c r="B209" s="89"/>
      <c r="C209" s="89"/>
      <c r="D209" s="91">
        <f t="shared" si="35"/>
        <v>0</v>
      </c>
      <c r="E209" s="91">
        <f t="shared" si="36"/>
        <v>0</v>
      </c>
      <c r="F209" s="33">
        <f t="shared" si="37"/>
        <v>0</v>
      </c>
      <c r="G209" s="33">
        <f t="shared" si="38"/>
        <v>0</v>
      </c>
      <c r="H209" s="33">
        <f t="shared" si="39"/>
        <v>0</v>
      </c>
      <c r="I209" s="33">
        <f t="shared" si="40"/>
        <v>0</v>
      </c>
      <c r="J209" s="33">
        <f t="shared" si="41"/>
        <v>0</v>
      </c>
      <c r="K209" s="33">
        <f t="shared" si="42"/>
        <v>0</v>
      </c>
      <c r="L209" s="33">
        <f t="shared" si="43"/>
        <v>0</v>
      </c>
      <c r="M209" s="33">
        <f t="shared" ca="1" si="44"/>
        <v>-5.5317476451675575E-3</v>
      </c>
      <c r="N209" s="33">
        <f t="shared" ca="1" si="45"/>
        <v>0</v>
      </c>
      <c r="O209" s="92">
        <f t="shared" ca="1" si="46"/>
        <v>0</v>
      </c>
      <c r="P209" s="33">
        <f t="shared" ca="1" si="47"/>
        <v>0</v>
      </c>
      <c r="Q209" s="33">
        <f t="shared" ca="1" si="48"/>
        <v>0</v>
      </c>
      <c r="R209" s="20">
        <f t="shared" ca="1" si="49"/>
        <v>5.5317476451675575E-3</v>
      </c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</row>
    <row r="210" spans="1:35" x14ac:dyDescent="0.2">
      <c r="A210" s="89"/>
      <c r="B210" s="89"/>
      <c r="C210" s="89"/>
      <c r="D210" s="91">
        <f t="shared" si="35"/>
        <v>0</v>
      </c>
      <c r="E210" s="91">
        <f t="shared" si="36"/>
        <v>0</v>
      </c>
      <c r="F210" s="33">
        <f t="shared" si="37"/>
        <v>0</v>
      </c>
      <c r="G210" s="33">
        <f t="shared" si="38"/>
        <v>0</v>
      </c>
      <c r="H210" s="33">
        <f t="shared" si="39"/>
        <v>0</v>
      </c>
      <c r="I210" s="33">
        <f t="shared" si="40"/>
        <v>0</v>
      </c>
      <c r="J210" s="33">
        <f t="shared" si="41"/>
        <v>0</v>
      </c>
      <c r="K210" s="33">
        <f t="shared" si="42"/>
        <v>0</v>
      </c>
      <c r="L210" s="33">
        <f t="shared" si="43"/>
        <v>0</v>
      </c>
      <c r="M210" s="33">
        <f t="shared" ca="1" si="44"/>
        <v>-5.5317476451675575E-3</v>
      </c>
      <c r="N210" s="33">
        <f t="shared" ca="1" si="45"/>
        <v>0</v>
      </c>
      <c r="O210" s="92">
        <f t="shared" ca="1" si="46"/>
        <v>0</v>
      </c>
      <c r="P210" s="33">
        <f t="shared" ca="1" si="47"/>
        <v>0</v>
      </c>
      <c r="Q210" s="33">
        <f t="shared" ca="1" si="48"/>
        <v>0</v>
      </c>
      <c r="R210" s="20">
        <f t="shared" ca="1" si="49"/>
        <v>5.5317476451675575E-3</v>
      </c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</row>
    <row r="211" spans="1:35" x14ac:dyDescent="0.2">
      <c r="A211" s="89"/>
      <c r="B211" s="89"/>
      <c r="C211" s="89"/>
      <c r="D211" s="91">
        <f t="shared" si="35"/>
        <v>0</v>
      </c>
      <c r="E211" s="91">
        <f t="shared" si="36"/>
        <v>0</v>
      </c>
      <c r="F211" s="33">
        <f t="shared" si="37"/>
        <v>0</v>
      </c>
      <c r="G211" s="33">
        <f t="shared" si="38"/>
        <v>0</v>
      </c>
      <c r="H211" s="33">
        <f t="shared" si="39"/>
        <v>0</v>
      </c>
      <c r="I211" s="33">
        <f t="shared" si="40"/>
        <v>0</v>
      </c>
      <c r="J211" s="33">
        <f t="shared" si="41"/>
        <v>0</v>
      </c>
      <c r="K211" s="33">
        <f t="shared" si="42"/>
        <v>0</v>
      </c>
      <c r="L211" s="33">
        <f t="shared" si="43"/>
        <v>0</v>
      </c>
      <c r="M211" s="33">
        <f t="shared" ca="1" si="44"/>
        <v>-5.5317476451675575E-3</v>
      </c>
      <c r="N211" s="33">
        <f t="shared" ca="1" si="45"/>
        <v>0</v>
      </c>
      <c r="O211" s="92">
        <f t="shared" ca="1" si="46"/>
        <v>0</v>
      </c>
      <c r="P211" s="33">
        <f t="shared" ca="1" si="47"/>
        <v>0</v>
      </c>
      <c r="Q211" s="33">
        <f t="shared" ca="1" si="48"/>
        <v>0</v>
      </c>
      <c r="R211" s="20">
        <f t="shared" ca="1" si="49"/>
        <v>5.5317476451675575E-3</v>
      </c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</row>
    <row r="212" spans="1:35" x14ac:dyDescent="0.2">
      <c r="A212" s="89"/>
      <c r="B212" s="89"/>
      <c r="C212" s="89"/>
      <c r="D212" s="91">
        <f t="shared" si="35"/>
        <v>0</v>
      </c>
      <c r="E212" s="91">
        <f t="shared" si="36"/>
        <v>0</v>
      </c>
      <c r="F212" s="33">
        <f t="shared" si="37"/>
        <v>0</v>
      </c>
      <c r="G212" s="33">
        <f t="shared" si="38"/>
        <v>0</v>
      </c>
      <c r="H212" s="33">
        <f t="shared" si="39"/>
        <v>0</v>
      </c>
      <c r="I212" s="33">
        <f t="shared" si="40"/>
        <v>0</v>
      </c>
      <c r="J212" s="33">
        <f t="shared" si="41"/>
        <v>0</v>
      </c>
      <c r="K212" s="33">
        <f t="shared" si="42"/>
        <v>0</v>
      </c>
      <c r="L212" s="33">
        <f t="shared" si="43"/>
        <v>0</v>
      </c>
      <c r="M212" s="33">
        <f t="shared" ca="1" si="44"/>
        <v>-5.5317476451675575E-3</v>
      </c>
      <c r="N212" s="33">
        <f t="shared" ca="1" si="45"/>
        <v>0</v>
      </c>
      <c r="O212" s="92">
        <f t="shared" ca="1" si="46"/>
        <v>0</v>
      </c>
      <c r="P212" s="33">
        <f t="shared" ca="1" si="47"/>
        <v>0</v>
      </c>
      <c r="Q212" s="33">
        <f t="shared" ca="1" si="48"/>
        <v>0</v>
      </c>
      <c r="R212" s="20">
        <f t="shared" ca="1" si="49"/>
        <v>5.5317476451675575E-3</v>
      </c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</row>
    <row r="213" spans="1:35" x14ac:dyDescent="0.2">
      <c r="A213" s="89"/>
      <c r="B213" s="89"/>
      <c r="C213" s="89"/>
      <c r="D213" s="91">
        <f t="shared" ref="D213:D276" si="50">A213/A$18</f>
        <v>0</v>
      </c>
      <c r="E213" s="91">
        <f t="shared" ref="E213:E276" si="51">B213/B$18</f>
        <v>0</v>
      </c>
      <c r="F213" s="33">
        <f t="shared" ref="F213:F276" si="52">$C213*D213</f>
        <v>0</v>
      </c>
      <c r="G213" s="33">
        <f t="shared" ref="G213:G276" si="53">$C213*E213</f>
        <v>0</v>
      </c>
      <c r="H213" s="33">
        <f t="shared" ref="H213:H276" si="54">C213*D213*D213</f>
        <v>0</v>
      </c>
      <c r="I213" s="33">
        <f t="shared" ref="I213:I276" si="55">C213*D213*D213*D213</f>
        <v>0</v>
      </c>
      <c r="J213" s="33">
        <f t="shared" ref="J213:J276" si="56">C213*D213*D213*D213*D213</f>
        <v>0</v>
      </c>
      <c r="K213" s="33">
        <f t="shared" ref="K213:K276" si="57">C213*E213*D213</f>
        <v>0</v>
      </c>
      <c r="L213" s="33">
        <f t="shared" ref="L213:L276" si="58">C213*E213*D213*D213</f>
        <v>0</v>
      </c>
      <c r="M213" s="33">
        <f t="shared" ref="M213:M276" ca="1" si="59">+E$4+E$5*D213+E$6*D213^2</f>
        <v>-5.5317476451675575E-3</v>
      </c>
      <c r="N213" s="33">
        <f t="shared" ref="N213:N276" ca="1" si="60">C213*(M213-E213)^2</f>
        <v>0</v>
      </c>
      <c r="O213" s="92">
        <f t="shared" ref="O213:O276" ca="1" si="61">(C213*O$1-O$2*F213+O$3*H213)^2</f>
        <v>0</v>
      </c>
      <c r="P213" s="33">
        <f t="shared" ref="P213:P276" ca="1" si="62">(-C213*O$2+O$4*F213-O$5*H213)^2</f>
        <v>0</v>
      </c>
      <c r="Q213" s="33">
        <f t="shared" ref="Q213:Q276" ca="1" si="63">+(C213*O$3-F213*O$5+H213*O$6)^2</f>
        <v>0</v>
      </c>
      <c r="R213" s="20">
        <f t="shared" ref="R213:R276" ca="1" si="64">+E213-M213</f>
        <v>5.5317476451675575E-3</v>
      </c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</row>
    <row r="214" spans="1:35" x14ac:dyDescent="0.2">
      <c r="A214" s="89"/>
      <c r="B214" s="89"/>
      <c r="C214" s="89"/>
      <c r="D214" s="91">
        <f t="shared" si="50"/>
        <v>0</v>
      </c>
      <c r="E214" s="91">
        <f t="shared" si="51"/>
        <v>0</v>
      </c>
      <c r="F214" s="33">
        <f t="shared" si="52"/>
        <v>0</v>
      </c>
      <c r="G214" s="33">
        <f t="shared" si="53"/>
        <v>0</v>
      </c>
      <c r="H214" s="33">
        <f t="shared" si="54"/>
        <v>0</v>
      </c>
      <c r="I214" s="33">
        <f t="shared" si="55"/>
        <v>0</v>
      </c>
      <c r="J214" s="33">
        <f t="shared" si="56"/>
        <v>0</v>
      </c>
      <c r="K214" s="33">
        <f t="shared" si="57"/>
        <v>0</v>
      </c>
      <c r="L214" s="33">
        <f t="shared" si="58"/>
        <v>0</v>
      </c>
      <c r="M214" s="33">
        <f t="shared" ca="1" si="59"/>
        <v>-5.5317476451675575E-3</v>
      </c>
      <c r="N214" s="33">
        <f t="shared" ca="1" si="60"/>
        <v>0</v>
      </c>
      <c r="O214" s="92">
        <f t="shared" ca="1" si="61"/>
        <v>0</v>
      </c>
      <c r="P214" s="33">
        <f t="shared" ca="1" si="62"/>
        <v>0</v>
      </c>
      <c r="Q214" s="33">
        <f t="shared" ca="1" si="63"/>
        <v>0</v>
      </c>
      <c r="R214" s="20">
        <f t="shared" ca="1" si="64"/>
        <v>5.5317476451675575E-3</v>
      </c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</row>
    <row r="215" spans="1:35" x14ac:dyDescent="0.2">
      <c r="A215" s="89"/>
      <c r="B215" s="89"/>
      <c r="C215" s="89"/>
      <c r="D215" s="91">
        <f t="shared" si="50"/>
        <v>0</v>
      </c>
      <c r="E215" s="91">
        <f t="shared" si="51"/>
        <v>0</v>
      </c>
      <c r="F215" s="33">
        <f t="shared" si="52"/>
        <v>0</v>
      </c>
      <c r="G215" s="33">
        <f t="shared" si="53"/>
        <v>0</v>
      </c>
      <c r="H215" s="33">
        <f t="shared" si="54"/>
        <v>0</v>
      </c>
      <c r="I215" s="33">
        <f t="shared" si="55"/>
        <v>0</v>
      </c>
      <c r="J215" s="33">
        <f t="shared" si="56"/>
        <v>0</v>
      </c>
      <c r="K215" s="33">
        <f t="shared" si="57"/>
        <v>0</v>
      </c>
      <c r="L215" s="33">
        <f t="shared" si="58"/>
        <v>0</v>
      </c>
      <c r="M215" s="33">
        <f t="shared" ca="1" si="59"/>
        <v>-5.5317476451675575E-3</v>
      </c>
      <c r="N215" s="33">
        <f t="shared" ca="1" si="60"/>
        <v>0</v>
      </c>
      <c r="O215" s="92">
        <f t="shared" ca="1" si="61"/>
        <v>0</v>
      </c>
      <c r="P215" s="33">
        <f t="shared" ca="1" si="62"/>
        <v>0</v>
      </c>
      <c r="Q215" s="33">
        <f t="shared" ca="1" si="63"/>
        <v>0</v>
      </c>
      <c r="R215" s="20">
        <f t="shared" ca="1" si="64"/>
        <v>5.5317476451675575E-3</v>
      </c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</row>
    <row r="216" spans="1:35" x14ac:dyDescent="0.2">
      <c r="A216" s="89"/>
      <c r="B216" s="89"/>
      <c r="C216" s="89"/>
      <c r="D216" s="91">
        <f t="shared" si="50"/>
        <v>0</v>
      </c>
      <c r="E216" s="91">
        <f t="shared" si="51"/>
        <v>0</v>
      </c>
      <c r="F216" s="33">
        <f t="shared" si="52"/>
        <v>0</v>
      </c>
      <c r="G216" s="33">
        <f t="shared" si="53"/>
        <v>0</v>
      </c>
      <c r="H216" s="33">
        <f t="shared" si="54"/>
        <v>0</v>
      </c>
      <c r="I216" s="33">
        <f t="shared" si="55"/>
        <v>0</v>
      </c>
      <c r="J216" s="33">
        <f t="shared" si="56"/>
        <v>0</v>
      </c>
      <c r="K216" s="33">
        <f t="shared" si="57"/>
        <v>0</v>
      </c>
      <c r="L216" s="33">
        <f t="shared" si="58"/>
        <v>0</v>
      </c>
      <c r="M216" s="33">
        <f t="shared" ca="1" si="59"/>
        <v>-5.5317476451675575E-3</v>
      </c>
      <c r="N216" s="33">
        <f t="shared" ca="1" si="60"/>
        <v>0</v>
      </c>
      <c r="O216" s="92">
        <f t="shared" ca="1" si="61"/>
        <v>0</v>
      </c>
      <c r="P216" s="33">
        <f t="shared" ca="1" si="62"/>
        <v>0</v>
      </c>
      <c r="Q216" s="33">
        <f t="shared" ca="1" si="63"/>
        <v>0</v>
      </c>
      <c r="R216" s="20">
        <f t="shared" ca="1" si="64"/>
        <v>5.5317476451675575E-3</v>
      </c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</row>
    <row r="217" spans="1:35" x14ac:dyDescent="0.2">
      <c r="A217" s="89"/>
      <c r="B217" s="89"/>
      <c r="C217" s="89"/>
      <c r="D217" s="91">
        <f t="shared" si="50"/>
        <v>0</v>
      </c>
      <c r="E217" s="91">
        <f t="shared" si="51"/>
        <v>0</v>
      </c>
      <c r="F217" s="33">
        <f t="shared" si="52"/>
        <v>0</v>
      </c>
      <c r="G217" s="33">
        <f t="shared" si="53"/>
        <v>0</v>
      </c>
      <c r="H217" s="33">
        <f t="shared" si="54"/>
        <v>0</v>
      </c>
      <c r="I217" s="33">
        <f t="shared" si="55"/>
        <v>0</v>
      </c>
      <c r="J217" s="33">
        <f t="shared" si="56"/>
        <v>0</v>
      </c>
      <c r="K217" s="33">
        <f t="shared" si="57"/>
        <v>0</v>
      </c>
      <c r="L217" s="33">
        <f t="shared" si="58"/>
        <v>0</v>
      </c>
      <c r="M217" s="33">
        <f t="shared" ca="1" si="59"/>
        <v>-5.5317476451675575E-3</v>
      </c>
      <c r="N217" s="33">
        <f t="shared" ca="1" si="60"/>
        <v>0</v>
      </c>
      <c r="O217" s="92">
        <f t="shared" ca="1" si="61"/>
        <v>0</v>
      </c>
      <c r="P217" s="33">
        <f t="shared" ca="1" si="62"/>
        <v>0</v>
      </c>
      <c r="Q217" s="33">
        <f t="shared" ca="1" si="63"/>
        <v>0</v>
      </c>
      <c r="R217" s="20">
        <f t="shared" ca="1" si="64"/>
        <v>5.5317476451675575E-3</v>
      </c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</row>
    <row r="218" spans="1:35" x14ac:dyDescent="0.2">
      <c r="A218" s="89"/>
      <c r="B218" s="89"/>
      <c r="C218" s="89"/>
      <c r="D218" s="91">
        <f t="shared" si="50"/>
        <v>0</v>
      </c>
      <c r="E218" s="91">
        <f t="shared" si="51"/>
        <v>0</v>
      </c>
      <c r="F218" s="33">
        <f t="shared" si="52"/>
        <v>0</v>
      </c>
      <c r="G218" s="33">
        <f t="shared" si="53"/>
        <v>0</v>
      </c>
      <c r="H218" s="33">
        <f t="shared" si="54"/>
        <v>0</v>
      </c>
      <c r="I218" s="33">
        <f t="shared" si="55"/>
        <v>0</v>
      </c>
      <c r="J218" s="33">
        <f t="shared" si="56"/>
        <v>0</v>
      </c>
      <c r="K218" s="33">
        <f t="shared" si="57"/>
        <v>0</v>
      </c>
      <c r="L218" s="33">
        <f t="shared" si="58"/>
        <v>0</v>
      </c>
      <c r="M218" s="33">
        <f t="shared" ca="1" si="59"/>
        <v>-5.5317476451675575E-3</v>
      </c>
      <c r="N218" s="33">
        <f t="shared" ca="1" si="60"/>
        <v>0</v>
      </c>
      <c r="O218" s="92">
        <f t="shared" ca="1" si="61"/>
        <v>0</v>
      </c>
      <c r="P218" s="33">
        <f t="shared" ca="1" si="62"/>
        <v>0</v>
      </c>
      <c r="Q218" s="33">
        <f t="shared" ca="1" si="63"/>
        <v>0</v>
      </c>
      <c r="R218" s="20">
        <f t="shared" ca="1" si="64"/>
        <v>5.5317476451675575E-3</v>
      </c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</row>
    <row r="219" spans="1:35" x14ac:dyDescent="0.2">
      <c r="A219" s="89"/>
      <c r="B219" s="89"/>
      <c r="C219" s="89"/>
      <c r="D219" s="91">
        <f t="shared" si="50"/>
        <v>0</v>
      </c>
      <c r="E219" s="91">
        <f t="shared" si="51"/>
        <v>0</v>
      </c>
      <c r="F219" s="33">
        <f t="shared" si="52"/>
        <v>0</v>
      </c>
      <c r="G219" s="33">
        <f t="shared" si="53"/>
        <v>0</v>
      </c>
      <c r="H219" s="33">
        <f t="shared" si="54"/>
        <v>0</v>
      </c>
      <c r="I219" s="33">
        <f t="shared" si="55"/>
        <v>0</v>
      </c>
      <c r="J219" s="33">
        <f t="shared" si="56"/>
        <v>0</v>
      </c>
      <c r="K219" s="33">
        <f t="shared" si="57"/>
        <v>0</v>
      </c>
      <c r="L219" s="33">
        <f t="shared" si="58"/>
        <v>0</v>
      </c>
      <c r="M219" s="33">
        <f t="shared" ca="1" si="59"/>
        <v>-5.5317476451675575E-3</v>
      </c>
      <c r="N219" s="33">
        <f t="shared" ca="1" si="60"/>
        <v>0</v>
      </c>
      <c r="O219" s="92">
        <f t="shared" ca="1" si="61"/>
        <v>0</v>
      </c>
      <c r="P219" s="33">
        <f t="shared" ca="1" si="62"/>
        <v>0</v>
      </c>
      <c r="Q219" s="33">
        <f t="shared" ca="1" si="63"/>
        <v>0</v>
      </c>
      <c r="R219" s="20">
        <f t="shared" ca="1" si="64"/>
        <v>5.5317476451675575E-3</v>
      </c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</row>
    <row r="220" spans="1:35" x14ac:dyDescent="0.2">
      <c r="A220" s="89"/>
      <c r="B220" s="89"/>
      <c r="C220" s="89"/>
      <c r="D220" s="91">
        <f t="shared" si="50"/>
        <v>0</v>
      </c>
      <c r="E220" s="91">
        <f t="shared" si="51"/>
        <v>0</v>
      </c>
      <c r="F220" s="33">
        <f t="shared" si="52"/>
        <v>0</v>
      </c>
      <c r="G220" s="33">
        <f t="shared" si="53"/>
        <v>0</v>
      </c>
      <c r="H220" s="33">
        <f t="shared" si="54"/>
        <v>0</v>
      </c>
      <c r="I220" s="33">
        <f t="shared" si="55"/>
        <v>0</v>
      </c>
      <c r="J220" s="33">
        <f t="shared" si="56"/>
        <v>0</v>
      </c>
      <c r="K220" s="33">
        <f t="shared" si="57"/>
        <v>0</v>
      </c>
      <c r="L220" s="33">
        <f t="shared" si="58"/>
        <v>0</v>
      </c>
      <c r="M220" s="33">
        <f t="shared" ca="1" si="59"/>
        <v>-5.5317476451675575E-3</v>
      </c>
      <c r="N220" s="33">
        <f t="shared" ca="1" si="60"/>
        <v>0</v>
      </c>
      <c r="O220" s="92">
        <f t="shared" ca="1" si="61"/>
        <v>0</v>
      </c>
      <c r="P220" s="33">
        <f t="shared" ca="1" si="62"/>
        <v>0</v>
      </c>
      <c r="Q220" s="33">
        <f t="shared" ca="1" si="63"/>
        <v>0</v>
      </c>
      <c r="R220" s="20">
        <f t="shared" ca="1" si="64"/>
        <v>5.5317476451675575E-3</v>
      </c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</row>
    <row r="221" spans="1:35" x14ac:dyDescent="0.2">
      <c r="A221" s="89"/>
      <c r="B221" s="89"/>
      <c r="C221" s="89"/>
      <c r="D221" s="91">
        <f t="shared" si="50"/>
        <v>0</v>
      </c>
      <c r="E221" s="91">
        <f t="shared" si="51"/>
        <v>0</v>
      </c>
      <c r="F221" s="33">
        <f t="shared" si="52"/>
        <v>0</v>
      </c>
      <c r="G221" s="33">
        <f t="shared" si="53"/>
        <v>0</v>
      </c>
      <c r="H221" s="33">
        <f t="shared" si="54"/>
        <v>0</v>
      </c>
      <c r="I221" s="33">
        <f t="shared" si="55"/>
        <v>0</v>
      </c>
      <c r="J221" s="33">
        <f t="shared" si="56"/>
        <v>0</v>
      </c>
      <c r="K221" s="33">
        <f t="shared" si="57"/>
        <v>0</v>
      </c>
      <c r="L221" s="33">
        <f t="shared" si="58"/>
        <v>0</v>
      </c>
      <c r="M221" s="33">
        <f t="shared" ca="1" si="59"/>
        <v>-5.5317476451675575E-3</v>
      </c>
      <c r="N221" s="33">
        <f t="shared" ca="1" si="60"/>
        <v>0</v>
      </c>
      <c r="O221" s="92">
        <f t="shared" ca="1" si="61"/>
        <v>0</v>
      </c>
      <c r="P221" s="33">
        <f t="shared" ca="1" si="62"/>
        <v>0</v>
      </c>
      <c r="Q221" s="33">
        <f t="shared" ca="1" si="63"/>
        <v>0</v>
      </c>
      <c r="R221" s="20">
        <f t="shared" ca="1" si="64"/>
        <v>5.5317476451675575E-3</v>
      </c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</row>
    <row r="222" spans="1:35" x14ac:dyDescent="0.2">
      <c r="A222" s="89"/>
      <c r="B222" s="89"/>
      <c r="C222" s="89"/>
      <c r="D222" s="91">
        <f t="shared" si="50"/>
        <v>0</v>
      </c>
      <c r="E222" s="91">
        <f t="shared" si="51"/>
        <v>0</v>
      </c>
      <c r="F222" s="33">
        <f t="shared" si="52"/>
        <v>0</v>
      </c>
      <c r="G222" s="33">
        <f t="shared" si="53"/>
        <v>0</v>
      </c>
      <c r="H222" s="33">
        <f t="shared" si="54"/>
        <v>0</v>
      </c>
      <c r="I222" s="33">
        <f t="shared" si="55"/>
        <v>0</v>
      </c>
      <c r="J222" s="33">
        <f t="shared" si="56"/>
        <v>0</v>
      </c>
      <c r="K222" s="33">
        <f t="shared" si="57"/>
        <v>0</v>
      </c>
      <c r="L222" s="33">
        <f t="shared" si="58"/>
        <v>0</v>
      </c>
      <c r="M222" s="33">
        <f t="shared" ca="1" si="59"/>
        <v>-5.5317476451675575E-3</v>
      </c>
      <c r="N222" s="33">
        <f t="shared" ca="1" si="60"/>
        <v>0</v>
      </c>
      <c r="O222" s="92">
        <f t="shared" ca="1" si="61"/>
        <v>0</v>
      </c>
      <c r="P222" s="33">
        <f t="shared" ca="1" si="62"/>
        <v>0</v>
      </c>
      <c r="Q222" s="33">
        <f t="shared" ca="1" si="63"/>
        <v>0</v>
      </c>
      <c r="R222" s="20">
        <f t="shared" ca="1" si="64"/>
        <v>5.5317476451675575E-3</v>
      </c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</row>
    <row r="223" spans="1:35" x14ac:dyDescent="0.2">
      <c r="A223" s="89"/>
      <c r="B223" s="89"/>
      <c r="C223" s="89"/>
      <c r="D223" s="91">
        <f t="shared" si="50"/>
        <v>0</v>
      </c>
      <c r="E223" s="91">
        <f t="shared" si="51"/>
        <v>0</v>
      </c>
      <c r="F223" s="33">
        <f t="shared" si="52"/>
        <v>0</v>
      </c>
      <c r="G223" s="33">
        <f t="shared" si="53"/>
        <v>0</v>
      </c>
      <c r="H223" s="33">
        <f t="shared" si="54"/>
        <v>0</v>
      </c>
      <c r="I223" s="33">
        <f t="shared" si="55"/>
        <v>0</v>
      </c>
      <c r="J223" s="33">
        <f t="shared" si="56"/>
        <v>0</v>
      </c>
      <c r="K223" s="33">
        <f t="shared" si="57"/>
        <v>0</v>
      </c>
      <c r="L223" s="33">
        <f t="shared" si="58"/>
        <v>0</v>
      </c>
      <c r="M223" s="33">
        <f t="shared" ca="1" si="59"/>
        <v>-5.5317476451675575E-3</v>
      </c>
      <c r="N223" s="33">
        <f t="shared" ca="1" si="60"/>
        <v>0</v>
      </c>
      <c r="O223" s="92">
        <f t="shared" ca="1" si="61"/>
        <v>0</v>
      </c>
      <c r="P223" s="33">
        <f t="shared" ca="1" si="62"/>
        <v>0</v>
      </c>
      <c r="Q223" s="33">
        <f t="shared" ca="1" si="63"/>
        <v>0</v>
      </c>
      <c r="R223" s="20">
        <f t="shared" ca="1" si="64"/>
        <v>5.5317476451675575E-3</v>
      </c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</row>
    <row r="224" spans="1:35" x14ac:dyDescent="0.2">
      <c r="A224" s="89"/>
      <c r="B224" s="89"/>
      <c r="C224" s="89"/>
      <c r="D224" s="91">
        <f t="shared" si="50"/>
        <v>0</v>
      </c>
      <c r="E224" s="91">
        <f t="shared" si="51"/>
        <v>0</v>
      </c>
      <c r="F224" s="33">
        <f t="shared" si="52"/>
        <v>0</v>
      </c>
      <c r="G224" s="33">
        <f t="shared" si="53"/>
        <v>0</v>
      </c>
      <c r="H224" s="33">
        <f t="shared" si="54"/>
        <v>0</v>
      </c>
      <c r="I224" s="33">
        <f t="shared" si="55"/>
        <v>0</v>
      </c>
      <c r="J224" s="33">
        <f t="shared" si="56"/>
        <v>0</v>
      </c>
      <c r="K224" s="33">
        <f t="shared" si="57"/>
        <v>0</v>
      </c>
      <c r="L224" s="33">
        <f t="shared" si="58"/>
        <v>0</v>
      </c>
      <c r="M224" s="33">
        <f t="shared" ca="1" si="59"/>
        <v>-5.5317476451675575E-3</v>
      </c>
      <c r="N224" s="33">
        <f t="shared" ca="1" si="60"/>
        <v>0</v>
      </c>
      <c r="O224" s="92">
        <f t="shared" ca="1" si="61"/>
        <v>0</v>
      </c>
      <c r="P224" s="33">
        <f t="shared" ca="1" si="62"/>
        <v>0</v>
      </c>
      <c r="Q224" s="33">
        <f t="shared" ca="1" si="63"/>
        <v>0</v>
      </c>
      <c r="R224" s="20">
        <f t="shared" ca="1" si="64"/>
        <v>5.5317476451675575E-3</v>
      </c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</row>
    <row r="225" spans="1:35" x14ac:dyDescent="0.2">
      <c r="A225" s="89"/>
      <c r="B225" s="89"/>
      <c r="C225" s="89"/>
      <c r="D225" s="91">
        <f t="shared" si="50"/>
        <v>0</v>
      </c>
      <c r="E225" s="91">
        <f t="shared" si="51"/>
        <v>0</v>
      </c>
      <c r="F225" s="33">
        <f t="shared" si="52"/>
        <v>0</v>
      </c>
      <c r="G225" s="33">
        <f t="shared" si="53"/>
        <v>0</v>
      </c>
      <c r="H225" s="33">
        <f t="shared" si="54"/>
        <v>0</v>
      </c>
      <c r="I225" s="33">
        <f t="shared" si="55"/>
        <v>0</v>
      </c>
      <c r="J225" s="33">
        <f t="shared" si="56"/>
        <v>0</v>
      </c>
      <c r="K225" s="33">
        <f t="shared" si="57"/>
        <v>0</v>
      </c>
      <c r="L225" s="33">
        <f t="shared" si="58"/>
        <v>0</v>
      </c>
      <c r="M225" s="33">
        <f t="shared" ca="1" si="59"/>
        <v>-5.5317476451675575E-3</v>
      </c>
      <c r="N225" s="33">
        <f t="shared" ca="1" si="60"/>
        <v>0</v>
      </c>
      <c r="O225" s="92">
        <f t="shared" ca="1" si="61"/>
        <v>0</v>
      </c>
      <c r="P225" s="33">
        <f t="shared" ca="1" si="62"/>
        <v>0</v>
      </c>
      <c r="Q225" s="33">
        <f t="shared" ca="1" si="63"/>
        <v>0</v>
      </c>
      <c r="R225" s="20">
        <f t="shared" ca="1" si="64"/>
        <v>5.5317476451675575E-3</v>
      </c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</row>
    <row r="226" spans="1:35" x14ac:dyDescent="0.2">
      <c r="A226" s="89"/>
      <c r="B226" s="89"/>
      <c r="C226" s="89"/>
      <c r="D226" s="91">
        <f t="shared" si="50"/>
        <v>0</v>
      </c>
      <c r="E226" s="91">
        <f t="shared" si="51"/>
        <v>0</v>
      </c>
      <c r="F226" s="33">
        <f t="shared" si="52"/>
        <v>0</v>
      </c>
      <c r="G226" s="33">
        <f t="shared" si="53"/>
        <v>0</v>
      </c>
      <c r="H226" s="33">
        <f t="shared" si="54"/>
        <v>0</v>
      </c>
      <c r="I226" s="33">
        <f t="shared" si="55"/>
        <v>0</v>
      </c>
      <c r="J226" s="33">
        <f t="shared" si="56"/>
        <v>0</v>
      </c>
      <c r="K226" s="33">
        <f t="shared" si="57"/>
        <v>0</v>
      </c>
      <c r="L226" s="33">
        <f t="shared" si="58"/>
        <v>0</v>
      </c>
      <c r="M226" s="33">
        <f t="shared" ca="1" si="59"/>
        <v>-5.5317476451675575E-3</v>
      </c>
      <c r="N226" s="33">
        <f t="shared" ca="1" si="60"/>
        <v>0</v>
      </c>
      <c r="O226" s="92">
        <f t="shared" ca="1" si="61"/>
        <v>0</v>
      </c>
      <c r="P226" s="33">
        <f t="shared" ca="1" si="62"/>
        <v>0</v>
      </c>
      <c r="Q226" s="33">
        <f t="shared" ca="1" si="63"/>
        <v>0</v>
      </c>
      <c r="R226" s="20">
        <f t="shared" ca="1" si="64"/>
        <v>5.5317476451675575E-3</v>
      </c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</row>
    <row r="227" spans="1:35" x14ac:dyDescent="0.2">
      <c r="A227" s="89"/>
      <c r="B227" s="89"/>
      <c r="C227" s="89"/>
      <c r="D227" s="91">
        <f t="shared" si="50"/>
        <v>0</v>
      </c>
      <c r="E227" s="91">
        <f t="shared" si="51"/>
        <v>0</v>
      </c>
      <c r="F227" s="33">
        <f t="shared" si="52"/>
        <v>0</v>
      </c>
      <c r="G227" s="33">
        <f t="shared" si="53"/>
        <v>0</v>
      </c>
      <c r="H227" s="33">
        <f t="shared" si="54"/>
        <v>0</v>
      </c>
      <c r="I227" s="33">
        <f t="shared" si="55"/>
        <v>0</v>
      </c>
      <c r="J227" s="33">
        <f t="shared" si="56"/>
        <v>0</v>
      </c>
      <c r="K227" s="33">
        <f t="shared" si="57"/>
        <v>0</v>
      </c>
      <c r="L227" s="33">
        <f t="shared" si="58"/>
        <v>0</v>
      </c>
      <c r="M227" s="33">
        <f t="shared" ca="1" si="59"/>
        <v>-5.5317476451675575E-3</v>
      </c>
      <c r="N227" s="33">
        <f t="shared" ca="1" si="60"/>
        <v>0</v>
      </c>
      <c r="O227" s="92">
        <f t="shared" ca="1" si="61"/>
        <v>0</v>
      </c>
      <c r="P227" s="33">
        <f t="shared" ca="1" si="62"/>
        <v>0</v>
      </c>
      <c r="Q227" s="33">
        <f t="shared" ca="1" si="63"/>
        <v>0</v>
      </c>
      <c r="R227" s="20">
        <f t="shared" ca="1" si="64"/>
        <v>5.5317476451675575E-3</v>
      </c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</row>
    <row r="228" spans="1:35" x14ac:dyDescent="0.2">
      <c r="A228" s="89"/>
      <c r="B228" s="89"/>
      <c r="C228" s="89"/>
      <c r="D228" s="91">
        <f t="shared" si="50"/>
        <v>0</v>
      </c>
      <c r="E228" s="91">
        <f t="shared" si="51"/>
        <v>0</v>
      </c>
      <c r="F228" s="33">
        <f t="shared" si="52"/>
        <v>0</v>
      </c>
      <c r="G228" s="33">
        <f t="shared" si="53"/>
        <v>0</v>
      </c>
      <c r="H228" s="33">
        <f t="shared" si="54"/>
        <v>0</v>
      </c>
      <c r="I228" s="33">
        <f t="shared" si="55"/>
        <v>0</v>
      </c>
      <c r="J228" s="33">
        <f t="shared" si="56"/>
        <v>0</v>
      </c>
      <c r="K228" s="33">
        <f t="shared" si="57"/>
        <v>0</v>
      </c>
      <c r="L228" s="33">
        <f t="shared" si="58"/>
        <v>0</v>
      </c>
      <c r="M228" s="33">
        <f t="shared" ca="1" si="59"/>
        <v>-5.5317476451675575E-3</v>
      </c>
      <c r="N228" s="33">
        <f t="shared" ca="1" si="60"/>
        <v>0</v>
      </c>
      <c r="O228" s="92">
        <f t="shared" ca="1" si="61"/>
        <v>0</v>
      </c>
      <c r="P228" s="33">
        <f t="shared" ca="1" si="62"/>
        <v>0</v>
      </c>
      <c r="Q228" s="33">
        <f t="shared" ca="1" si="63"/>
        <v>0</v>
      </c>
      <c r="R228" s="20">
        <f t="shared" ca="1" si="64"/>
        <v>5.5317476451675575E-3</v>
      </c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</row>
    <row r="229" spans="1:35" x14ac:dyDescent="0.2">
      <c r="A229" s="89"/>
      <c r="B229" s="89"/>
      <c r="C229" s="89"/>
      <c r="D229" s="91">
        <f t="shared" si="50"/>
        <v>0</v>
      </c>
      <c r="E229" s="91">
        <f t="shared" si="51"/>
        <v>0</v>
      </c>
      <c r="F229" s="33">
        <f t="shared" si="52"/>
        <v>0</v>
      </c>
      <c r="G229" s="33">
        <f t="shared" si="53"/>
        <v>0</v>
      </c>
      <c r="H229" s="33">
        <f t="shared" si="54"/>
        <v>0</v>
      </c>
      <c r="I229" s="33">
        <f t="shared" si="55"/>
        <v>0</v>
      </c>
      <c r="J229" s="33">
        <f t="shared" si="56"/>
        <v>0</v>
      </c>
      <c r="K229" s="33">
        <f t="shared" si="57"/>
        <v>0</v>
      </c>
      <c r="L229" s="33">
        <f t="shared" si="58"/>
        <v>0</v>
      </c>
      <c r="M229" s="33">
        <f t="shared" ca="1" si="59"/>
        <v>-5.5317476451675575E-3</v>
      </c>
      <c r="N229" s="33">
        <f t="shared" ca="1" si="60"/>
        <v>0</v>
      </c>
      <c r="O229" s="92">
        <f t="shared" ca="1" si="61"/>
        <v>0</v>
      </c>
      <c r="P229" s="33">
        <f t="shared" ca="1" si="62"/>
        <v>0</v>
      </c>
      <c r="Q229" s="33">
        <f t="shared" ca="1" si="63"/>
        <v>0</v>
      </c>
      <c r="R229" s="20">
        <f t="shared" ca="1" si="64"/>
        <v>5.5317476451675575E-3</v>
      </c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</row>
    <row r="230" spans="1:35" x14ac:dyDescent="0.2">
      <c r="A230" s="89"/>
      <c r="B230" s="89"/>
      <c r="C230" s="89"/>
      <c r="D230" s="91">
        <f t="shared" si="50"/>
        <v>0</v>
      </c>
      <c r="E230" s="91">
        <f t="shared" si="51"/>
        <v>0</v>
      </c>
      <c r="F230" s="33">
        <f t="shared" si="52"/>
        <v>0</v>
      </c>
      <c r="G230" s="33">
        <f t="shared" si="53"/>
        <v>0</v>
      </c>
      <c r="H230" s="33">
        <f t="shared" si="54"/>
        <v>0</v>
      </c>
      <c r="I230" s="33">
        <f t="shared" si="55"/>
        <v>0</v>
      </c>
      <c r="J230" s="33">
        <f t="shared" si="56"/>
        <v>0</v>
      </c>
      <c r="K230" s="33">
        <f t="shared" si="57"/>
        <v>0</v>
      </c>
      <c r="L230" s="33">
        <f t="shared" si="58"/>
        <v>0</v>
      </c>
      <c r="M230" s="33">
        <f t="shared" ca="1" si="59"/>
        <v>-5.5317476451675575E-3</v>
      </c>
      <c r="N230" s="33">
        <f t="shared" ca="1" si="60"/>
        <v>0</v>
      </c>
      <c r="O230" s="92">
        <f t="shared" ca="1" si="61"/>
        <v>0</v>
      </c>
      <c r="P230" s="33">
        <f t="shared" ca="1" si="62"/>
        <v>0</v>
      </c>
      <c r="Q230" s="33">
        <f t="shared" ca="1" si="63"/>
        <v>0</v>
      </c>
      <c r="R230" s="20">
        <f t="shared" ca="1" si="64"/>
        <v>5.5317476451675575E-3</v>
      </c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</row>
    <row r="231" spans="1:35" x14ac:dyDescent="0.2">
      <c r="A231" s="89"/>
      <c r="B231" s="89"/>
      <c r="C231" s="89"/>
      <c r="D231" s="91">
        <f t="shared" si="50"/>
        <v>0</v>
      </c>
      <c r="E231" s="91">
        <f t="shared" si="51"/>
        <v>0</v>
      </c>
      <c r="F231" s="33">
        <f t="shared" si="52"/>
        <v>0</v>
      </c>
      <c r="G231" s="33">
        <f t="shared" si="53"/>
        <v>0</v>
      </c>
      <c r="H231" s="33">
        <f t="shared" si="54"/>
        <v>0</v>
      </c>
      <c r="I231" s="33">
        <f t="shared" si="55"/>
        <v>0</v>
      </c>
      <c r="J231" s="33">
        <f t="shared" si="56"/>
        <v>0</v>
      </c>
      <c r="K231" s="33">
        <f t="shared" si="57"/>
        <v>0</v>
      </c>
      <c r="L231" s="33">
        <f t="shared" si="58"/>
        <v>0</v>
      </c>
      <c r="M231" s="33">
        <f t="shared" ca="1" si="59"/>
        <v>-5.5317476451675575E-3</v>
      </c>
      <c r="N231" s="33">
        <f t="shared" ca="1" si="60"/>
        <v>0</v>
      </c>
      <c r="O231" s="92">
        <f t="shared" ca="1" si="61"/>
        <v>0</v>
      </c>
      <c r="P231" s="33">
        <f t="shared" ca="1" si="62"/>
        <v>0</v>
      </c>
      <c r="Q231" s="33">
        <f t="shared" ca="1" si="63"/>
        <v>0</v>
      </c>
      <c r="R231" s="20">
        <f t="shared" ca="1" si="64"/>
        <v>5.5317476451675575E-3</v>
      </c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</row>
    <row r="232" spans="1:35" x14ac:dyDescent="0.2">
      <c r="A232" s="89"/>
      <c r="B232" s="89"/>
      <c r="C232" s="89"/>
      <c r="D232" s="91">
        <f t="shared" si="50"/>
        <v>0</v>
      </c>
      <c r="E232" s="91">
        <f t="shared" si="51"/>
        <v>0</v>
      </c>
      <c r="F232" s="33">
        <f t="shared" si="52"/>
        <v>0</v>
      </c>
      <c r="G232" s="33">
        <f t="shared" si="53"/>
        <v>0</v>
      </c>
      <c r="H232" s="33">
        <f t="shared" si="54"/>
        <v>0</v>
      </c>
      <c r="I232" s="33">
        <f t="shared" si="55"/>
        <v>0</v>
      </c>
      <c r="J232" s="33">
        <f t="shared" si="56"/>
        <v>0</v>
      </c>
      <c r="K232" s="33">
        <f t="shared" si="57"/>
        <v>0</v>
      </c>
      <c r="L232" s="33">
        <f t="shared" si="58"/>
        <v>0</v>
      </c>
      <c r="M232" s="33">
        <f t="shared" ca="1" si="59"/>
        <v>-5.5317476451675575E-3</v>
      </c>
      <c r="N232" s="33">
        <f t="shared" ca="1" si="60"/>
        <v>0</v>
      </c>
      <c r="O232" s="92">
        <f t="shared" ca="1" si="61"/>
        <v>0</v>
      </c>
      <c r="P232" s="33">
        <f t="shared" ca="1" si="62"/>
        <v>0</v>
      </c>
      <c r="Q232" s="33">
        <f t="shared" ca="1" si="63"/>
        <v>0</v>
      </c>
      <c r="R232" s="20">
        <f t="shared" ca="1" si="64"/>
        <v>5.5317476451675575E-3</v>
      </c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</row>
    <row r="233" spans="1:35" x14ac:dyDescent="0.2">
      <c r="A233" s="89"/>
      <c r="B233" s="89"/>
      <c r="C233" s="89"/>
      <c r="D233" s="91">
        <f t="shared" si="50"/>
        <v>0</v>
      </c>
      <c r="E233" s="91">
        <f t="shared" si="51"/>
        <v>0</v>
      </c>
      <c r="F233" s="33">
        <f t="shared" si="52"/>
        <v>0</v>
      </c>
      <c r="G233" s="33">
        <f t="shared" si="53"/>
        <v>0</v>
      </c>
      <c r="H233" s="33">
        <f t="shared" si="54"/>
        <v>0</v>
      </c>
      <c r="I233" s="33">
        <f t="shared" si="55"/>
        <v>0</v>
      </c>
      <c r="J233" s="33">
        <f t="shared" si="56"/>
        <v>0</v>
      </c>
      <c r="K233" s="33">
        <f t="shared" si="57"/>
        <v>0</v>
      </c>
      <c r="L233" s="33">
        <f t="shared" si="58"/>
        <v>0</v>
      </c>
      <c r="M233" s="33">
        <f t="shared" ca="1" si="59"/>
        <v>-5.5317476451675575E-3</v>
      </c>
      <c r="N233" s="33">
        <f t="shared" ca="1" si="60"/>
        <v>0</v>
      </c>
      <c r="O233" s="92">
        <f t="shared" ca="1" si="61"/>
        <v>0</v>
      </c>
      <c r="P233" s="33">
        <f t="shared" ca="1" si="62"/>
        <v>0</v>
      </c>
      <c r="Q233" s="33">
        <f t="shared" ca="1" si="63"/>
        <v>0</v>
      </c>
      <c r="R233" s="20">
        <f t="shared" ca="1" si="64"/>
        <v>5.5317476451675575E-3</v>
      </c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</row>
    <row r="234" spans="1:35" x14ac:dyDescent="0.2">
      <c r="A234" s="89"/>
      <c r="B234" s="89"/>
      <c r="C234" s="89"/>
      <c r="D234" s="91">
        <f t="shared" si="50"/>
        <v>0</v>
      </c>
      <c r="E234" s="91">
        <f t="shared" si="51"/>
        <v>0</v>
      </c>
      <c r="F234" s="33">
        <f t="shared" si="52"/>
        <v>0</v>
      </c>
      <c r="G234" s="33">
        <f t="shared" si="53"/>
        <v>0</v>
      </c>
      <c r="H234" s="33">
        <f t="shared" si="54"/>
        <v>0</v>
      </c>
      <c r="I234" s="33">
        <f t="shared" si="55"/>
        <v>0</v>
      </c>
      <c r="J234" s="33">
        <f t="shared" si="56"/>
        <v>0</v>
      </c>
      <c r="K234" s="33">
        <f t="shared" si="57"/>
        <v>0</v>
      </c>
      <c r="L234" s="33">
        <f t="shared" si="58"/>
        <v>0</v>
      </c>
      <c r="M234" s="33">
        <f t="shared" ca="1" si="59"/>
        <v>-5.5317476451675575E-3</v>
      </c>
      <c r="N234" s="33">
        <f t="shared" ca="1" si="60"/>
        <v>0</v>
      </c>
      <c r="O234" s="92">
        <f t="shared" ca="1" si="61"/>
        <v>0</v>
      </c>
      <c r="P234" s="33">
        <f t="shared" ca="1" si="62"/>
        <v>0</v>
      </c>
      <c r="Q234" s="33">
        <f t="shared" ca="1" si="63"/>
        <v>0</v>
      </c>
      <c r="R234" s="20">
        <f t="shared" ca="1" si="64"/>
        <v>5.5317476451675575E-3</v>
      </c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</row>
    <row r="235" spans="1:35" x14ac:dyDescent="0.2">
      <c r="A235" s="89"/>
      <c r="B235" s="89"/>
      <c r="C235" s="89"/>
      <c r="D235" s="91">
        <f t="shared" si="50"/>
        <v>0</v>
      </c>
      <c r="E235" s="91">
        <f t="shared" si="51"/>
        <v>0</v>
      </c>
      <c r="F235" s="33">
        <f t="shared" si="52"/>
        <v>0</v>
      </c>
      <c r="G235" s="33">
        <f t="shared" si="53"/>
        <v>0</v>
      </c>
      <c r="H235" s="33">
        <f t="shared" si="54"/>
        <v>0</v>
      </c>
      <c r="I235" s="33">
        <f t="shared" si="55"/>
        <v>0</v>
      </c>
      <c r="J235" s="33">
        <f t="shared" si="56"/>
        <v>0</v>
      </c>
      <c r="K235" s="33">
        <f t="shared" si="57"/>
        <v>0</v>
      </c>
      <c r="L235" s="33">
        <f t="shared" si="58"/>
        <v>0</v>
      </c>
      <c r="M235" s="33">
        <f t="shared" ca="1" si="59"/>
        <v>-5.5317476451675575E-3</v>
      </c>
      <c r="N235" s="33">
        <f t="shared" ca="1" si="60"/>
        <v>0</v>
      </c>
      <c r="O235" s="92">
        <f t="shared" ca="1" si="61"/>
        <v>0</v>
      </c>
      <c r="P235" s="33">
        <f t="shared" ca="1" si="62"/>
        <v>0</v>
      </c>
      <c r="Q235" s="33">
        <f t="shared" ca="1" si="63"/>
        <v>0</v>
      </c>
      <c r="R235" s="20">
        <f t="shared" ca="1" si="64"/>
        <v>5.5317476451675575E-3</v>
      </c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</row>
    <row r="236" spans="1:35" x14ac:dyDescent="0.2">
      <c r="A236" s="89"/>
      <c r="B236" s="89"/>
      <c r="C236" s="89"/>
      <c r="D236" s="91">
        <f t="shared" si="50"/>
        <v>0</v>
      </c>
      <c r="E236" s="91">
        <f t="shared" si="51"/>
        <v>0</v>
      </c>
      <c r="F236" s="33">
        <f t="shared" si="52"/>
        <v>0</v>
      </c>
      <c r="G236" s="33">
        <f t="shared" si="53"/>
        <v>0</v>
      </c>
      <c r="H236" s="33">
        <f t="shared" si="54"/>
        <v>0</v>
      </c>
      <c r="I236" s="33">
        <f t="shared" si="55"/>
        <v>0</v>
      </c>
      <c r="J236" s="33">
        <f t="shared" si="56"/>
        <v>0</v>
      </c>
      <c r="K236" s="33">
        <f t="shared" si="57"/>
        <v>0</v>
      </c>
      <c r="L236" s="33">
        <f t="shared" si="58"/>
        <v>0</v>
      </c>
      <c r="M236" s="33">
        <f t="shared" ca="1" si="59"/>
        <v>-5.5317476451675575E-3</v>
      </c>
      <c r="N236" s="33">
        <f t="shared" ca="1" si="60"/>
        <v>0</v>
      </c>
      <c r="O236" s="92">
        <f t="shared" ca="1" si="61"/>
        <v>0</v>
      </c>
      <c r="P236" s="33">
        <f t="shared" ca="1" si="62"/>
        <v>0</v>
      </c>
      <c r="Q236" s="33">
        <f t="shared" ca="1" si="63"/>
        <v>0</v>
      </c>
      <c r="R236" s="20">
        <f t="shared" ca="1" si="64"/>
        <v>5.5317476451675575E-3</v>
      </c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</row>
    <row r="237" spans="1:35" x14ac:dyDescent="0.2">
      <c r="A237" s="89"/>
      <c r="B237" s="89"/>
      <c r="C237" s="89"/>
      <c r="D237" s="91">
        <f t="shared" si="50"/>
        <v>0</v>
      </c>
      <c r="E237" s="91">
        <f t="shared" si="51"/>
        <v>0</v>
      </c>
      <c r="F237" s="33">
        <f t="shared" si="52"/>
        <v>0</v>
      </c>
      <c r="G237" s="33">
        <f t="shared" si="53"/>
        <v>0</v>
      </c>
      <c r="H237" s="33">
        <f t="shared" si="54"/>
        <v>0</v>
      </c>
      <c r="I237" s="33">
        <f t="shared" si="55"/>
        <v>0</v>
      </c>
      <c r="J237" s="33">
        <f t="shared" si="56"/>
        <v>0</v>
      </c>
      <c r="K237" s="33">
        <f t="shared" si="57"/>
        <v>0</v>
      </c>
      <c r="L237" s="33">
        <f t="shared" si="58"/>
        <v>0</v>
      </c>
      <c r="M237" s="33">
        <f t="shared" ca="1" si="59"/>
        <v>-5.5317476451675575E-3</v>
      </c>
      <c r="N237" s="33">
        <f t="shared" ca="1" si="60"/>
        <v>0</v>
      </c>
      <c r="O237" s="92">
        <f t="shared" ca="1" si="61"/>
        <v>0</v>
      </c>
      <c r="P237" s="33">
        <f t="shared" ca="1" si="62"/>
        <v>0</v>
      </c>
      <c r="Q237" s="33">
        <f t="shared" ca="1" si="63"/>
        <v>0</v>
      </c>
      <c r="R237" s="20">
        <f t="shared" ca="1" si="64"/>
        <v>5.5317476451675575E-3</v>
      </c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</row>
    <row r="238" spans="1:35" x14ac:dyDescent="0.2">
      <c r="A238" s="89"/>
      <c r="B238" s="89"/>
      <c r="C238" s="89"/>
      <c r="D238" s="91">
        <f t="shared" si="50"/>
        <v>0</v>
      </c>
      <c r="E238" s="91">
        <f t="shared" si="51"/>
        <v>0</v>
      </c>
      <c r="F238" s="33">
        <f t="shared" si="52"/>
        <v>0</v>
      </c>
      <c r="G238" s="33">
        <f t="shared" si="53"/>
        <v>0</v>
      </c>
      <c r="H238" s="33">
        <f t="shared" si="54"/>
        <v>0</v>
      </c>
      <c r="I238" s="33">
        <f t="shared" si="55"/>
        <v>0</v>
      </c>
      <c r="J238" s="33">
        <f t="shared" si="56"/>
        <v>0</v>
      </c>
      <c r="K238" s="33">
        <f t="shared" si="57"/>
        <v>0</v>
      </c>
      <c r="L238" s="33">
        <f t="shared" si="58"/>
        <v>0</v>
      </c>
      <c r="M238" s="33">
        <f t="shared" ca="1" si="59"/>
        <v>-5.5317476451675575E-3</v>
      </c>
      <c r="N238" s="33">
        <f t="shared" ca="1" si="60"/>
        <v>0</v>
      </c>
      <c r="O238" s="92">
        <f t="shared" ca="1" si="61"/>
        <v>0</v>
      </c>
      <c r="P238" s="33">
        <f t="shared" ca="1" si="62"/>
        <v>0</v>
      </c>
      <c r="Q238" s="33">
        <f t="shared" ca="1" si="63"/>
        <v>0</v>
      </c>
      <c r="R238" s="20">
        <f t="shared" ca="1" si="64"/>
        <v>5.5317476451675575E-3</v>
      </c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</row>
    <row r="239" spans="1:35" x14ac:dyDescent="0.2">
      <c r="A239" s="89"/>
      <c r="B239" s="89"/>
      <c r="C239" s="89"/>
      <c r="D239" s="91">
        <f t="shared" si="50"/>
        <v>0</v>
      </c>
      <c r="E239" s="91">
        <f t="shared" si="51"/>
        <v>0</v>
      </c>
      <c r="F239" s="33">
        <f t="shared" si="52"/>
        <v>0</v>
      </c>
      <c r="G239" s="33">
        <f t="shared" si="53"/>
        <v>0</v>
      </c>
      <c r="H239" s="33">
        <f t="shared" si="54"/>
        <v>0</v>
      </c>
      <c r="I239" s="33">
        <f t="shared" si="55"/>
        <v>0</v>
      </c>
      <c r="J239" s="33">
        <f t="shared" si="56"/>
        <v>0</v>
      </c>
      <c r="K239" s="33">
        <f t="shared" si="57"/>
        <v>0</v>
      </c>
      <c r="L239" s="33">
        <f t="shared" si="58"/>
        <v>0</v>
      </c>
      <c r="M239" s="33">
        <f t="shared" ca="1" si="59"/>
        <v>-5.5317476451675575E-3</v>
      </c>
      <c r="N239" s="33">
        <f t="shared" ca="1" si="60"/>
        <v>0</v>
      </c>
      <c r="O239" s="92">
        <f t="shared" ca="1" si="61"/>
        <v>0</v>
      </c>
      <c r="P239" s="33">
        <f t="shared" ca="1" si="62"/>
        <v>0</v>
      </c>
      <c r="Q239" s="33">
        <f t="shared" ca="1" si="63"/>
        <v>0</v>
      </c>
      <c r="R239" s="20">
        <f t="shared" ca="1" si="64"/>
        <v>5.5317476451675575E-3</v>
      </c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</row>
    <row r="240" spans="1:35" x14ac:dyDescent="0.2">
      <c r="A240" s="89"/>
      <c r="B240" s="89"/>
      <c r="C240" s="89"/>
      <c r="D240" s="91">
        <f t="shared" si="50"/>
        <v>0</v>
      </c>
      <c r="E240" s="91">
        <f t="shared" si="51"/>
        <v>0</v>
      </c>
      <c r="F240" s="33">
        <f t="shared" si="52"/>
        <v>0</v>
      </c>
      <c r="G240" s="33">
        <f t="shared" si="53"/>
        <v>0</v>
      </c>
      <c r="H240" s="33">
        <f t="shared" si="54"/>
        <v>0</v>
      </c>
      <c r="I240" s="33">
        <f t="shared" si="55"/>
        <v>0</v>
      </c>
      <c r="J240" s="33">
        <f t="shared" si="56"/>
        <v>0</v>
      </c>
      <c r="K240" s="33">
        <f t="shared" si="57"/>
        <v>0</v>
      </c>
      <c r="L240" s="33">
        <f t="shared" si="58"/>
        <v>0</v>
      </c>
      <c r="M240" s="33">
        <f t="shared" ca="1" si="59"/>
        <v>-5.5317476451675575E-3</v>
      </c>
      <c r="N240" s="33">
        <f t="shared" ca="1" si="60"/>
        <v>0</v>
      </c>
      <c r="O240" s="92">
        <f t="shared" ca="1" si="61"/>
        <v>0</v>
      </c>
      <c r="P240" s="33">
        <f t="shared" ca="1" si="62"/>
        <v>0</v>
      </c>
      <c r="Q240" s="33">
        <f t="shared" ca="1" si="63"/>
        <v>0</v>
      </c>
      <c r="R240" s="20">
        <f t="shared" ca="1" si="64"/>
        <v>5.5317476451675575E-3</v>
      </c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</row>
    <row r="241" spans="1:35" x14ac:dyDescent="0.2">
      <c r="A241" s="89"/>
      <c r="B241" s="89"/>
      <c r="C241" s="89"/>
      <c r="D241" s="91">
        <f t="shared" si="50"/>
        <v>0</v>
      </c>
      <c r="E241" s="91">
        <f t="shared" si="51"/>
        <v>0</v>
      </c>
      <c r="F241" s="33">
        <f t="shared" si="52"/>
        <v>0</v>
      </c>
      <c r="G241" s="33">
        <f t="shared" si="53"/>
        <v>0</v>
      </c>
      <c r="H241" s="33">
        <f t="shared" si="54"/>
        <v>0</v>
      </c>
      <c r="I241" s="33">
        <f t="shared" si="55"/>
        <v>0</v>
      </c>
      <c r="J241" s="33">
        <f t="shared" si="56"/>
        <v>0</v>
      </c>
      <c r="K241" s="33">
        <f t="shared" si="57"/>
        <v>0</v>
      </c>
      <c r="L241" s="33">
        <f t="shared" si="58"/>
        <v>0</v>
      </c>
      <c r="M241" s="33">
        <f t="shared" ca="1" si="59"/>
        <v>-5.5317476451675575E-3</v>
      </c>
      <c r="N241" s="33">
        <f t="shared" ca="1" si="60"/>
        <v>0</v>
      </c>
      <c r="O241" s="92">
        <f t="shared" ca="1" si="61"/>
        <v>0</v>
      </c>
      <c r="P241" s="33">
        <f t="shared" ca="1" si="62"/>
        <v>0</v>
      </c>
      <c r="Q241" s="33">
        <f t="shared" ca="1" si="63"/>
        <v>0</v>
      </c>
      <c r="R241" s="20">
        <f t="shared" ca="1" si="64"/>
        <v>5.5317476451675575E-3</v>
      </c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</row>
    <row r="242" spans="1:35" x14ac:dyDescent="0.2">
      <c r="A242" s="89"/>
      <c r="B242" s="89"/>
      <c r="C242" s="89"/>
      <c r="D242" s="91">
        <f t="shared" si="50"/>
        <v>0</v>
      </c>
      <c r="E242" s="91">
        <f t="shared" si="51"/>
        <v>0</v>
      </c>
      <c r="F242" s="33">
        <f t="shared" si="52"/>
        <v>0</v>
      </c>
      <c r="G242" s="33">
        <f t="shared" si="53"/>
        <v>0</v>
      </c>
      <c r="H242" s="33">
        <f t="shared" si="54"/>
        <v>0</v>
      </c>
      <c r="I242" s="33">
        <f t="shared" si="55"/>
        <v>0</v>
      </c>
      <c r="J242" s="33">
        <f t="shared" si="56"/>
        <v>0</v>
      </c>
      <c r="K242" s="33">
        <f t="shared" si="57"/>
        <v>0</v>
      </c>
      <c r="L242" s="33">
        <f t="shared" si="58"/>
        <v>0</v>
      </c>
      <c r="M242" s="33">
        <f t="shared" ca="1" si="59"/>
        <v>-5.5317476451675575E-3</v>
      </c>
      <c r="N242" s="33">
        <f t="shared" ca="1" si="60"/>
        <v>0</v>
      </c>
      <c r="O242" s="92">
        <f t="shared" ca="1" si="61"/>
        <v>0</v>
      </c>
      <c r="P242" s="33">
        <f t="shared" ca="1" si="62"/>
        <v>0</v>
      </c>
      <c r="Q242" s="33">
        <f t="shared" ca="1" si="63"/>
        <v>0</v>
      </c>
      <c r="R242" s="20">
        <f t="shared" ca="1" si="64"/>
        <v>5.5317476451675575E-3</v>
      </c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</row>
    <row r="243" spans="1:35" x14ac:dyDescent="0.2">
      <c r="A243" s="89"/>
      <c r="B243" s="89"/>
      <c r="C243" s="89"/>
      <c r="D243" s="91">
        <f t="shared" si="50"/>
        <v>0</v>
      </c>
      <c r="E243" s="91">
        <f t="shared" si="51"/>
        <v>0</v>
      </c>
      <c r="F243" s="33">
        <f t="shared" si="52"/>
        <v>0</v>
      </c>
      <c r="G243" s="33">
        <f t="shared" si="53"/>
        <v>0</v>
      </c>
      <c r="H243" s="33">
        <f t="shared" si="54"/>
        <v>0</v>
      </c>
      <c r="I243" s="33">
        <f t="shared" si="55"/>
        <v>0</v>
      </c>
      <c r="J243" s="33">
        <f t="shared" si="56"/>
        <v>0</v>
      </c>
      <c r="K243" s="33">
        <f t="shared" si="57"/>
        <v>0</v>
      </c>
      <c r="L243" s="33">
        <f t="shared" si="58"/>
        <v>0</v>
      </c>
      <c r="M243" s="33">
        <f t="shared" ca="1" si="59"/>
        <v>-5.5317476451675575E-3</v>
      </c>
      <c r="N243" s="33">
        <f t="shared" ca="1" si="60"/>
        <v>0</v>
      </c>
      <c r="O243" s="92">
        <f t="shared" ca="1" si="61"/>
        <v>0</v>
      </c>
      <c r="P243" s="33">
        <f t="shared" ca="1" si="62"/>
        <v>0</v>
      </c>
      <c r="Q243" s="33">
        <f t="shared" ca="1" si="63"/>
        <v>0</v>
      </c>
      <c r="R243" s="20">
        <f t="shared" ca="1" si="64"/>
        <v>5.5317476451675575E-3</v>
      </c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</row>
    <row r="244" spans="1:35" x14ac:dyDescent="0.2">
      <c r="A244" s="89"/>
      <c r="B244" s="89"/>
      <c r="C244" s="89"/>
      <c r="D244" s="91">
        <f t="shared" si="50"/>
        <v>0</v>
      </c>
      <c r="E244" s="91">
        <f t="shared" si="51"/>
        <v>0</v>
      </c>
      <c r="F244" s="33">
        <f t="shared" si="52"/>
        <v>0</v>
      </c>
      <c r="G244" s="33">
        <f t="shared" si="53"/>
        <v>0</v>
      </c>
      <c r="H244" s="33">
        <f t="shared" si="54"/>
        <v>0</v>
      </c>
      <c r="I244" s="33">
        <f t="shared" si="55"/>
        <v>0</v>
      </c>
      <c r="J244" s="33">
        <f t="shared" si="56"/>
        <v>0</v>
      </c>
      <c r="K244" s="33">
        <f t="shared" si="57"/>
        <v>0</v>
      </c>
      <c r="L244" s="33">
        <f t="shared" si="58"/>
        <v>0</v>
      </c>
      <c r="M244" s="33">
        <f t="shared" ca="1" si="59"/>
        <v>-5.5317476451675575E-3</v>
      </c>
      <c r="N244" s="33">
        <f t="shared" ca="1" si="60"/>
        <v>0</v>
      </c>
      <c r="O244" s="92">
        <f t="shared" ca="1" si="61"/>
        <v>0</v>
      </c>
      <c r="P244" s="33">
        <f t="shared" ca="1" si="62"/>
        <v>0</v>
      </c>
      <c r="Q244" s="33">
        <f t="shared" ca="1" si="63"/>
        <v>0</v>
      </c>
      <c r="R244" s="20">
        <f t="shared" ca="1" si="64"/>
        <v>5.5317476451675575E-3</v>
      </c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</row>
    <row r="245" spans="1:35" x14ac:dyDescent="0.2">
      <c r="A245" s="89"/>
      <c r="B245" s="89"/>
      <c r="C245" s="89"/>
      <c r="D245" s="91">
        <f t="shared" si="50"/>
        <v>0</v>
      </c>
      <c r="E245" s="91">
        <f t="shared" si="51"/>
        <v>0</v>
      </c>
      <c r="F245" s="33">
        <f t="shared" si="52"/>
        <v>0</v>
      </c>
      <c r="G245" s="33">
        <f t="shared" si="53"/>
        <v>0</v>
      </c>
      <c r="H245" s="33">
        <f t="shared" si="54"/>
        <v>0</v>
      </c>
      <c r="I245" s="33">
        <f t="shared" si="55"/>
        <v>0</v>
      </c>
      <c r="J245" s="33">
        <f t="shared" si="56"/>
        <v>0</v>
      </c>
      <c r="K245" s="33">
        <f t="shared" si="57"/>
        <v>0</v>
      </c>
      <c r="L245" s="33">
        <f t="shared" si="58"/>
        <v>0</v>
      </c>
      <c r="M245" s="33">
        <f t="shared" ca="1" si="59"/>
        <v>-5.5317476451675575E-3</v>
      </c>
      <c r="N245" s="33">
        <f t="shared" ca="1" si="60"/>
        <v>0</v>
      </c>
      <c r="O245" s="92">
        <f t="shared" ca="1" si="61"/>
        <v>0</v>
      </c>
      <c r="P245" s="33">
        <f t="shared" ca="1" si="62"/>
        <v>0</v>
      </c>
      <c r="Q245" s="33">
        <f t="shared" ca="1" si="63"/>
        <v>0</v>
      </c>
      <c r="R245" s="20">
        <f t="shared" ca="1" si="64"/>
        <v>5.5317476451675575E-3</v>
      </c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</row>
    <row r="246" spans="1:35" x14ac:dyDescent="0.2">
      <c r="A246" s="89"/>
      <c r="B246" s="89"/>
      <c r="C246" s="89"/>
      <c r="D246" s="91">
        <f t="shared" si="50"/>
        <v>0</v>
      </c>
      <c r="E246" s="91">
        <f t="shared" si="51"/>
        <v>0</v>
      </c>
      <c r="F246" s="33">
        <f t="shared" si="52"/>
        <v>0</v>
      </c>
      <c r="G246" s="33">
        <f t="shared" si="53"/>
        <v>0</v>
      </c>
      <c r="H246" s="33">
        <f t="shared" si="54"/>
        <v>0</v>
      </c>
      <c r="I246" s="33">
        <f t="shared" si="55"/>
        <v>0</v>
      </c>
      <c r="J246" s="33">
        <f t="shared" si="56"/>
        <v>0</v>
      </c>
      <c r="K246" s="33">
        <f t="shared" si="57"/>
        <v>0</v>
      </c>
      <c r="L246" s="33">
        <f t="shared" si="58"/>
        <v>0</v>
      </c>
      <c r="M246" s="33">
        <f t="shared" ca="1" si="59"/>
        <v>-5.5317476451675575E-3</v>
      </c>
      <c r="N246" s="33">
        <f t="shared" ca="1" si="60"/>
        <v>0</v>
      </c>
      <c r="O246" s="92">
        <f t="shared" ca="1" si="61"/>
        <v>0</v>
      </c>
      <c r="P246" s="33">
        <f t="shared" ca="1" si="62"/>
        <v>0</v>
      </c>
      <c r="Q246" s="33">
        <f t="shared" ca="1" si="63"/>
        <v>0</v>
      </c>
      <c r="R246" s="20">
        <f t="shared" ca="1" si="64"/>
        <v>5.5317476451675575E-3</v>
      </c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</row>
    <row r="247" spans="1:35" x14ac:dyDescent="0.2">
      <c r="A247" s="89"/>
      <c r="B247" s="89"/>
      <c r="C247" s="89"/>
      <c r="D247" s="91">
        <f t="shared" si="50"/>
        <v>0</v>
      </c>
      <c r="E247" s="91">
        <f t="shared" si="51"/>
        <v>0</v>
      </c>
      <c r="F247" s="33">
        <f t="shared" si="52"/>
        <v>0</v>
      </c>
      <c r="G247" s="33">
        <f t="shared" si="53"/>
        <v>0</v>
      </c>
      <c r="H247" s="33">
        <f t="shared" si="54"/>
        <v>0</v>
      </c>
      <c r="I247" s="33">
        <f t="shared" si="55"/>
        <v>0</v>
      </c>
      <c r="J247" s="33">
        <f t="shared" si="56"/>
        <v>0</v>
      </c>
      <c r="K247" s="33">
        <f t="shared" si="57"/>
        <v>0</v>
      </c>
      <c r="L247" s="33">
        <f t="shared" si="58"/>
        <v>0</v>
      </c>
      <c r="M247" s="33">
        <f t="shared" ca="1" si="59"/>
        <v>-5.5317476451675575E-3</v>
      </c>
      <c r="N247" s="33">
        <f t="shared" ca="1" si="60"/>
        <v>0</v>
      </c>
      <c r="O247" s="92">
        <f t="shared" ca="1" si="61"/>
        <v>0</v>
      </c>
      <c r="P247" s="33">
        <f t="shared" ca="1" si="62"/>
        <v>0</v>
      </c>
      <c r="Q247" s="33">
        <f t="shared" ca="1" si="63"/>
        <v>0</v>
      </c>
      <c r="R247" s="20">
        <f t="shared" ca="1" si="64"/>
        <v>5.5317476451675575E-3</v>
      </c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</row>
    <row r="248" spans="1:35" x14ac:dyDescent="0.2">
      <c r="A248" s="89"/>
      <c r="B248" s="89"/>
      <c r="C248" s="89"/>
      <c r="D248" s="91">
        <f t="shared" si="50"/>
        <v>0</v>
      </c>
      <c r="E248" s="91">
        <f t="shared" si="51"/>
        <v>0</v>
      </c>
      <c r="F248" s="33">
        <f t="shared" si="52"/>
        <v>0</v>
      </c>
      <c r="G248" s="33">
        <f t="shared" si="53"/>
        <v>0</v>
      </c>
      <c r="H248" s="33">
        <f t="shared" si="54"/>
        <v>0</v>
      </c>
      <c r="I248" s="33">
        <f t="shared" si="55"/>
        <v>0</v>
      </c>
      <c r="J248" s="33">
        <f t="shared" si="56"/>
        <v>0</v>
      </c>
      <c r="K248" s="33">
        <f t="shared" si="57"/>
        <v>0</v>
      </c>
      <c r="L248" s="33">
        <f t="shared" si="58"/>
        <v>0</v>
      </c>
      <c r="M248" s="33">
        <f t="shared" ca="1" si="59"/>
        <v>-5.5317476451675575E-3</v>
      </c>
      <c r="N248" s="33">
        <f t="shared" ca="1" si="60"/>
        <v>0</v>
      </c>
      <c r="O248" s="92">
        <f t="shared" ca="1" si="61"/>
        <v>0</v>
      </c>
      <c r="P248" s="33">
        <f t="shared" ca="1" si="62"/>
        <v>0</v>
      </c>
      <c r="Q248" s="33">
        <f t="shared" ca="1" si="63"/>
        <v>0</v>
      </c>
      <c r="R248" s="20">
        <f t="shared" ca="1" si="64"/>
        <v>5.5317476451675575E-3</v>
      </c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</row>
    <row r="249" spans="1:35" x14ac:dyDescent="0.2">
      <c r="A249" s="89"/>
      <c r="B249" s="89"/>
      <c r="C249" s="89"/>
      <c r="D249" s="91">
        <f t="shared" si="50"/>
        <v>0</v>
      </c>
      <c r="E249" s="91">
        <f t="shared" si="51"/>
        <v>0</v>
      </c>
      <c r="F249" s="33">
        <f t="shared" si="52"/>
        <v>0</v>
      </c>
      <c r="G249" s="33">
        <f t="shared" si="53"/>
        <v>0</v>
      </c>
      <c r="H249" s="33">
        <f t="shared" si="54"/>
        <v>0</v>
      </c>
      <c r="I249" s="33">
        <f t="shared" si="55"/>
        <v>0</v>
      </c>
      <c r="J249" s="33">
        <f t="shared" si="56"/>
        <v>0</v>
      </c>
      <c r="K249" s="33">
        <f t="shared" si="57"/>
        <v>0</v>
      </c>
      <c r="L249" s="33">
        <f t="shared" si="58"/>
        <v>0</v>
      </c>
      <c r="M249" s="33">
        <f t="shared" ca="1" si="59"/>
        <v>-5.5317476451675575E-3</v>
      </c>
      <c r="N249" s="33">
        <f t="shared" ca="1" si="60"/>
        <v>0</v>
      </c>
      <c r="O249" s="92">
        <f t="shared" ca="1" si="61"/>
        <v>0</v>
      </c>
      <c r="P249" s="33">
        <f t="shared" ca="1" si="62"/>
        <v>0</v>
      </c>
      <c r="Q249" s="33">
        <f t="shared" ca="1" si="63"/>
        <v>0</v>
      </c>
      <c r="R249" s="20">
        <f t="shared" ca="1" si="64"/>
        <v>5.5317476451675575E-3</v>
      </c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</row>
    <row r="250" spans="1:35" x14ac:dyDescent="0.2">
      <c r="A250" s="89"/>
      <c r="B250" s="89"/>
      <c r="C250" s="89"/>
      <c r="D250" s="91">
        <f t="shared" si="50"/>
        <v>0</v>
      </c>
      <c r="E250" s="91">
        <f t="shared" si="51"/>
        <v>0</v>
      </c>
      <c r="F250" s="33">
        <f t="shared" si="52"/>
        <v>0</v>
      </c>
      <c r="G250" s="33">
        <f t="shared" si="53"/>
        <v>0</v>
      </c>
      <c r="H250" s="33">
        <f t="shared" si="54"/>
        <v>0</v>
      </c>
      <c r="I250" s="33">
        <f t="shared" si="55"/>
        <v>0</v>
      </c>
      <c r="J250" s="33">
        <f t="shared" si="56"/>
        <v>0</v>
      </c>
      <c r="K250" s="33">
        <f t="shared" si="57"/>
        <v>0</v>
      </c>
      <c r="L250" s="33">
        <f t="shared" si="58"/>
        <v>0</v>
      </c>
      <c r="M250" s="33">
        <f t="shared" ca="1" si="59"/>
        <v>-5.5317476451675575E-3</v>
      </c>
      <c r="N250" s="33">
        <f t="shared" ca="1" si="60"/>
        <v>0</v>
      </c>
      <c r="O250" s="92">
        <f t="shared" ca="1" si="61"/>
        <v>0</v>
      </c>
      <c r="P250" s="33">
        <f t="shared" ca="1" si="62"/>
        <v>0</v>
      </c>
      <c r="Q250" s="33">
        <f t="shared" ca="1" si="63"/>
        <v>0</v>
      </c>
      <c r="R250" s="20">
        <f t="shared" ca="1" si="64"/>
        <v>5.5317476451675575E-3</v>
      </c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</row>
    <row r="251" spans="1:35" x14ac:dyDescent="0.2">
      <c r="A251" s="89"/>
      <c r="B251" s="89"/>
      <c r="C251" s="89"/>
      <c r="D251" s="91">
        <f t="shared" si="50"/>
        <v>0</v>
      </c>
      <c r="E251" s="91">
        <f t="shared" si="51"/>
        <v>0</v>
      </c>
      <c r="F251" s="33">
        <f t="shared" si="52"/>
        <v>0</v>
      </c>
      <c r="G251" s="33">
        <f t="shared" si="53"/>
        <v>0</v>
      </c>
      <c r="H251" s="33">
        <f t="shared" si="54"/>
        <v>0</v>
      </c>
      <c r="I251" s="33">
        <f t="shared" si="55"/>
        <v>0</v>
      </c>
      <c r="J251" s="33">
        <f t="shared" si="56"/>
        <v>0</v>
      </c>
      <c r="K251" s="33">
        <f t="shared" si="57"/>
        <v>0</v>
      </c>
      <c r="L251" s="33">
        <f t="shared" si="58"/>
        <v>0</v>
      </c>
      <c r="M251" s="33">
        <f t="shared" ca="1" si="59"/>
        <v>-5.5317476451675575E-3</v>
      </c>
      <c r="N251" s="33">
        <f t="shared" ca="1" si="60"/>
        <v>0</v>
      </c>
      <c r="O251" s="92">
        <f t="shared" ca="1" si="61"/>
        <v>0</v>
      </c>
      <c r="P251" s="33">
        <f t="shared" ca="1" si="62"/>
        <v>0</v>
      </c>
      <c r="Q251" s="33">
        <f t="shared" ca="1" si="63"/>
        <v>0</v>
      </c>
      <c r="R251" s="20">
        <f t="shared" ca="1" si="64"/>
        <v>5.5317476451675575E-3</v>
      </c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</row>
    <row r="252" spans="1:35" x14ac:dyDescent="0.2">
      <c r="A252" s="89"/>
      <c r="B252" s="89"/>
      <c r="C252" s="89"/>
      <c r="D252" s="91">
        <f t="shared" si="50"/>
        <v>0</v>
      </c>
      <c r="E252" s="91">
        <f t="shared" si="51"/>
        <v>0</v>
      </c>
      <c r="F252" s="33">
        <f t="shared" si="52"/>
        <v>0</v>
      </c>
      <c r="G252" s="33">
        <f t="shared" si="53"/>
        <v>0</v>
      </c>
      <c r="H252" s="33">
        <f t="shared" si="54"/>
        <v>0</v>
      </c>
      <c r="I252" s="33">
        <f t="shared" si="55"/>
        <v>0</v>
      </c>
      <c r="J252" s="33">
        <f t="shared" si="56"/>
        <v>0</v>
      </c>
      <c r="K252" s="33">
        <f t="shared" si="57"/>
        <v>0</v>
      </c>
      <c r="L252" s="33">
        <f t="shared" si="58"/>
        <v>0</v>
      </c>
      <c r="M252" s="33">
        <f t="shared" ca="1" si="59"/>
        <v>-5.5317476451675575E-3</v>
      </c>
      <c r="N252" s="33">
        <f t="shared" ca="1" si="60"/>
        <v>0</v>
      </c>
      <c r="O252" s="92">
        <f t="shared" ca="1" si="61"/>
        <v>0</v>
      </c>
      <c r="P252" s="33">
        <f t="shared" ca="1" si="62"/>
        <v>0</v>
      </c>
      <c r="Q252" s="33">
        <f t="shared" ca="1" si="63"/>
        <v>0</v>
      </c>
      <c r="R252" s="20">
        <f t="shared" ca="1" si="64"/>
        <v>5.5317476451675575E-3</v>
      </c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</row>
    <row r="253" spans="1:35" x14ac:dyDescent="0.2">
      <c r="A253" s="89"/>
      <c r="B253" s="89"/>
      <c r="C253" s="89"/>
      <c r="D253" s="91">
        <f t="shared" si="50"/>
        <v>0</v>
      </c>
      <c r="E253" s="91">
        <f t="shared" si="51"/>
        <v>0</v>
      </c>
      <c r="F253" s="33">
        <f t="shared" si="52"/>
        <v>0</v>
      </c>
      <c r="G253" s="33">
        <f t="shared" si="53"/>
        <v>0</v>
      </c>
      <c r="H253" s="33">
        <f t="shared" si="54"/>
        <v>0</v>
      </c>
      <c r="I253" s="33">
        <f t="shared" si="55"/>
        <v>0</v>
      </c>
      <c r="J253" s="33">
        <f t="shared" si="56"/>
        <v>0</v>
      </c>
      <c r="K253" s="33">
        <f t="shared" si="57"/>
        <v>0</v>
      </c>
      <c r="L253" s="33">
        <f t="shared" si="58"/>
        <v>0</v>
      </c>
      <c r="M253" s="33">
        <f t="shared" ca="1" si="59"/>
        <v>-5.5317476451675575E-3</v>
      </c>
      <c r="N253" s="33">
        <f t="shared" ca="1" si="60"/>
        <v>0</v>
      </c>
      <c r="O253" s="92">
        <f t="shared" ca="1" si="61"/>
        <v>0</v>
      </c>
      <c r="P253" s="33">
        <f t="shared" ca="1" si="62"/>
        <v>0</v>
      </c>
      <c r="Q253" s="33">
        <f t="shared" ca="1" si="63"/>
        <v>0</v>
      </c>
      <c r="R253" s="20">
        <f t="shared" ca="1" si="64"/>
        <v>5.5317476451675575E-3</v>
      </c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</row>
    <row r="254" spans="1:35" x14ac:dyDescent="0.2">
      <c r="A254" s="89"/>
      <c r="B254" s="89"/>
      <c r="C254" s="89"/>
      <c r="D254" s="91">
        <f t="shared" si="50"/>
        <v>0</v>
      </c>
      <c r="E254" s="91">
        <f t="shared" si="51"/>
        <v>0</v>
      </c>
      <c r="F254" s="33">
        <f t="shared" si="52"/>
        <v>0</v>
      </c>
      <c r="G254" s="33">
        <f t="shared" si="53"/>
        <v>0</v>
      </c>
      <c r="H254" s="33">
        <f t="shared" si="54"/>
        <v>0</v>
      </c>
      <c r="I254" s="33">
        <f t="shared" si="55"/>
        <v>0</v>
      </c>
      <c r="J254" s="33">
        <f t="shared" si="56"/>
        <v>0</v>
      </c>
      <c r="K254" s="33">
        <f t="shared" si="57"/>
        <v>0</v>
      </c>
      <c r="L254" s="33">
        <f t="shared" si="58"/>
        <v>0</v>
      </c>
      <c r="M254" s="33">
        <f t="shared" ca="1" si="59"/>
        <v>-5.5317476451675575E-3</v>
      </c>
      <c r="N254" s="33">
        <f t="shared" ca="1" si="60"/>
        <v>0</v>
      </c>
      <c r="O254" s="92">
        <f t="shared" ca="1" si="61"/>
        <v>0</v>
      </c>
      <c r="P254" s="33">
        <f t="shared" ca="1" si="62"/>
        <v>0</v>
      </c>
      <c r="Q254" s="33">
        <f t="shared" ca="1" si="63"/>
        <v>0</v>
      </c>
      <c r="R254" s="20">
        <f t="shared" ca="1" si="64"/>
        <v>5.5317476451675575E-3</v>
      </c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</row>
    <row r="255" spans="1:35" x14ac:dyDescent="0.2">
      <c r="A255" s="89"/>
      <c r="B255" s="89"/>
      <c r="C255" s="89"/>
      <c r="D255" s="91">
        <f t="shared" si="50"/>
        <v>0</v>
      </c>
      <c r="E255" s="91">
        <f t="shared" si="51"/>
        <v>0</v>
      </c>
      <c r="F255" s="33">
        <f t="shared" si="52"/>
        <v>0</v>
      </c>
      <c r="G255" s="33">
        <f t="shared" si="53"/>
        <v>0</v>
      </c>
      <c r="H255" s="33">
        <f t="shared" si="54"/>
        <v>0</v>
      </c>
      <c r="I255" s="33">
        <f t="shared" si="55"/>
        <v>0</v>
      </c>
      <c r="J255" s="33">
        <f t="shared" si="56"/>
        <v>0</v>
      </c>
      <c r="K255" s="33">
        <f t="shared" si="57"/>
        <v>0</v>
      </c>
      <c r="L255" s="33">
        <f t="shared" si="58"/>
        <v>0</v>
      </c>
      <c r="M255" s="33">
        <f t="shared" ca="1" si="59"/>
        <v>-5.5317476451675575E-3</v>
      </c>
      <c r="N255" s="33">
        <f t="shared" ca="1" si="60"/>
        <v>0</v>
      </c>
      <c r="O255" s="92">
        <f t="shared" ca="1" si="61"/>
        <v>0</v>
      </c>
      <c r="P255" s="33">
        <f t="shared" ca="1" si="62"/>
        <v>0</v>
      </c>
      <c r="Q255" s="33">
        <f t="shared" ca="1" si="63"/>
        <v>0</v>
      </c>
      <c r="R255" s="20">
        <f t="shared" ca="1" si="64"/>
        <v>5.5317476451675575E-3</v>
      </c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</row>
    <row r="256" spans="1:35" x14ac:dyDescent="0.2">
      <c r="A256" s="89"/>
      <c r="B256" s="89"/>
      <c r="C256" s="89"/>
      <c r="D256" s="91">
        <f t="shared" si="50"/>
        <v>0</v>
      </c>
      <c r="E256" s="91">
        <f t="shared" si="51"/>
        <v>0</v>
      </c>
      <c r="F256" s="33">
        <f t="shared" si="52"/>
        <v>0</v>
      </c>
      <c r="G256" s="33">
        <f t="shared" si="53"/>
        <v>0</v>
      </c>
      <c r="H256" s="33">
        <f t="shared" si="54"/>
        <v>0</v>
      </c>
      <c r="I256" s="33">
        <f t="shared" si="55"/>
        <v>0</v>
      </c>
      <c r="J256" s="33">
        <f t="shared" si="56"/>
        <v>0</v>
      </c>
      <c r="K256" s="33">
        <f t="shared" si="57"/>
        <v>0</v>
      </c>
      <c r="L256" s="33">
        <f t="shared" si="58"/>
        <v>0</v>
      </c>
      <c r="M256" s="33">
        <f t="shared" ca="1" si="59"/>
        <v>-5.5317476451675575E-3</v>
      </c>
      <c r="N256" s="33">
        <f t="shared" ca="1" si="60"/>
        <v>0</v>
      </c>
      <c r="O256" s="92">
        <f t="shared" ca="1" si="61"/>
        <v>0</v>
      </c>
      <c r="P256" s="33">
        <f t="shared" ca="1" si="62"/>
        <v>0</v>
      </c>
      <c r="Q256" s="33">
        <f t="shared" ca="1" si="63"/>
        <v>0</v>
      </c>
      <c r="R256" s="20">
        <f t="shared" ca="1" si="64"/>
        <v>5.5317476451675575E-3</v>
      </c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</row>
    <row r="257" spans="1:35" x14ac:dyDescent="0.2">
      <c r="A257" s="89"/>
      <c r="B257" s="89"/>
      <c r="C257" s="89"/>
      <c r="D257" s="91">
        <f t="shared" si="50"/>
        <v>0</v>
      </c>
      <c r="E257" s="91">
        <f t="shared" si="51"/>
        <v>0</v>
      </c>
      <c r="F257" s="33">
        <f t="shared" si="52"/>
        <v>0</v>
      </c>
      <c r="G257" s="33">
        <f t="shared" si="53"/>
        <v>0</v>
      </c>
      <c r="H257" s="33">
        <f t="shared" si="54"/>
        <v>0</v>
      </c>
      <c r="I257" s="33">
        <f t="shared" si="55"/>
        <v>0</v>
      </c>
      <c r="J257" s="33">
        <f t="shared" si="56"/>
        <v>0</v>
      </c>
      <c r="K257" s="33">
        <f t="shared" si="57"/>
        <v>0</v>
      </c>
      <c r="L257" s="33">
        <f t="shared" si="58"/>
        <v>0</v>
      </c>
      <c r="M257" s="33">
        <f t="shared" ca="1" si="59"/>
        <v>-5.5317476451675575E-3</v>
      </c>
      <c r="N257" s="33">
        <f t="shared" ca="1" si="60"/>
        <v>0</v>
      </c>
      <c r="O257" s="92">
        <f t="shared" ca="1" si="61"/>
        <v>0</v>
      </c>
      <c r="P257" s="33">
        <f t="shared" ca="1" si="62"/>
        <v>0</v>
      </c>
      <c r="Q257" s="33">
        <f t="shared" ca="1" si="63"/>
        <v>0</v>
      </c>
      <c r="R257" s="20">
        <f t="shared" ca="1" si="64"/>
        <v>5.5317476451675575E-3</v>
      </c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</row>
    <row r="258" spans="1:35" x14ac:dyDescent="0.2">
      <c r="A258" s="89"/>
      <c r="B258" s="89"/>
      <c r="C258" s="89"/>
      <c r="D258" s="91">
        <f t="shared" si="50"/>
        <v>0</v>
      </c>
      <c r="E258" s="91">
        <f t="shared" si="51"/>
        <v>0</v>
      </c>
      <c r="F258" s="33">
        <f t="shared" si="52"/>
        <v>0</v>
      </c>
      <c r="G258" s="33">
        <f t="shared" si="53"/>
        <v>0</v>
      </c>
      <c r="H258" s="33">
        <f t="shared" si="54"/>
        <v>0</v>
      </c>
      <c r="I258" s="33">
        <f t="shared" si="55"/>
        <v>0</v>
      </c>
      <c r="J258" s="33">
        <f t="shared" si="56"/>
        <v>0</v>
      </c>
      <c r="K258" s="33">
        <f t="shared" si="57"/>
        <v>0</v>
      </c>
      <c r="L258" s="33">
        <f t="shared" si="58"/>
        <v>0</v>
      </c>
      <c r="M258" s="33">
        <f t="shared" ca="1" si="59"/>
        <v>-5.5317476451675575E-3</v>
      </c>
      <c r="N258" s="33">
        <f t="shared" ca="1" si="60"/>
        <v>0</v>
      </c>
      <c r="O258" s="92">
        <f t="shared" ca="1" si="61"/>
        <v>0</v>
      </c>
      <c r="P258" s="33">
        <f t="shared" ca="1" si="62"/>
        <v>0</v>
      </c>
      <c r="Q258" s="33">
        <f t="shared" ca="1" si="63"/>
        <v>0</v>
      </c>
      <c r="R258" s="20">
        <f t="shared" ca="1" si="64"/>
        <v>5.5317476451675575E-3</v>
      </c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</row>
    <row r="259" spans="1:35" x14ac:dyDescent="0.2">
      <c r="A259" s="89"/>
      <c r="B259" s="89"/>
      <c r="C259" s="89"/>
      <c r="D259" s="91">
        <f t="shared" si="50"/>
        <v>0</v>
      </c>
      <c r="E259" s="91">
        <f t="shared" si="51"/>
        <v>0</v>
      </c>
      <c r="F259" s="33">
        <f t="shared" si="52"/>
        <v>0</v>
      </c>
      <c r="G259" s="33">
        <f t="shared" si="53"/>
        <v>0</v>
      </c>
      <c r="H259" s="33">
        <f t="shared" si="54"/>
        <v>0</v>
      </c>
      <c r="I259" s="33">
        <f t="shared" si="55"/>
        <v>0</v>
      </c>
      <c r="J259" s="33">
        <f t="shared" si="56"/>
        <v>0</v>
      </c>
      <c r="K259" s="33">
        <f t="shared" si="57"/>
        <v>0</v>
      </c>
      <c r="L259" s="33">
        <f t="shared" si="58"/>
        <v>0</v>
      </c>
      <c r="M259" s="33">
        <f t="shared" ca="1" si="59"/>
        <v>-5.5317476451675575E-3</v>
      </c>
      <c r="N259" s="33">
        <f t="shared" ca="1" si="60"/>
        <v>0</v>
      </c>
      <c r="O259" s="92">
        <f t="shared" ca="1" si="61"/>
        <v>0</v>
      </c>
      <c r="P259" s="33">
        <f t="shared" ca="1" si="62"/>
        <v>0</v>
      </c>
      <c r="Q259" s="33">
        <f t="shared" ca="1" si="63"/>
        <v>0</v>
      </c>
      <c r="R259" s="20">
        <f t="shared" ca="1" si="64"/>
        <v>5.5317476451675575E-3</v>
      </c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</row>
    <row r="260" spans="1:35" x14ac:dyDescent="0.2">
      <c r="A260" s="89"/>
      <c r="B260" s="89"/>
      <c r="C260" s="89"/>
      <c r="D260" s="91">
        <f t="shared" si="50"/>
        <v>0</v>
      </c>
      <c r="E260" s="91">
        <f t="shared" si="51"/>
        <v>0</v>
      </c>
      <c r="F260" s="33">
        <f t="shared" si="52"/>
        <v>0</v>
      </c>
      <c r="G260" s="33">
        <f t="shared" si="53"/>
        <v>0</v>
      </c>
      <c r="H260" s="33">
        <f t="shared" si="54"/>
        <v>0</v>
      </c>
      <c r="I260" s="33">
        <f t="shared" si="55"/>
        <v>0</v>
      </c>
      <c r="J260" s="33">
        <f t="shared" si="56"/>
        <v>0</v>
      </c>
      <c r="K260" s="33">
        <f t="shared" si="57"/>
        <v>0</v>
      </c>
      <c r="L260" s="33">
        <f t="shared" si="58"/>
        <v>0</v>
      </c>
      <c r="M260" s="33">
        <f t="shared" ca="1" si="59"/>
        <v>-5.5317476451675575E-3</v>
      </c>
      <c r="N260" s="33">
        <f t="shared" ca="1" si="60"/>
        <v>0</v>
      </c>
      <c r="O260" s="92">
        <f t="shared" ca="1" si="61"/>
        <v>0</v>
      </c>
      <c r="P260" s="33">
        <f t="shared" ca="1" si="62"/>
        <v>0</v>
      </c>
      <c r="Q260" s="33">
        <f t="shared" ca="1" si="63"/>
        <v>0</v>
      </c>
      <c r="R260" s="20">
        <f t="shared" ca="1" si="64"/>
        <v>5.5317476451675575E-3</v>
      </c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</row>
    <row r="261" spans="1:35" x14ac:dyDescent="0.2">
      <c r="A261" s="89"/>
      <c r="B261" s="89"/>
      <c r="C261" s="89"/>
      <c r="D261" s="91">
        <f t="shared" si="50"/>
        <v>0</v>
      </c>
      <c r="E261" s="91">
        <f t="shared" si="51"/>
        <v>0</v>
      </c>
      <c r="F261" s="33">
        <f t="shared" si="52"/>
        <v>0</v>
      </c>
      <c r="G261" s="33">
        <f t="shared" si="53"/>
        <v>0</v>
      </c>
      <c r="H261" s="33">
        <f t="shared" si="54"/>
        <v>0</v>
      </c>
      <c r="I261" s="33">
        <f t="shared" si="55"/>
        <v>0</v>
      </c>
      <c r="J261" s="33">
        <f t="shared" si="56"/>
        <v>0</v>
      </c>
      <c r="K261" s="33">
        <f t="shared" si="57"/>
        <v>0</v>
      </c>
      <c r="L261" s="33">
        <f t="shared" si="58"/>
        <v>0</v>
      </c>
      <c r="M261" s="33">
        <f t="shared" ca="1" si="59"/>
        <v>-5.5317476451675575E-3</v>
      </c>
      <c r="N261" s="33">
        <f t="shared" ca="1" si="60"/>
        <v>0</v>
      </c>
      <c r="O261" s="92">
        <f t="shared" ca="1" si="61"/>
        <v>0</v>
      </c>
      <c r="P261" s="33">
        <f t="shared" ca="1" si="62"/>
        <v>0</v>
      </c>
      <c r="Q261" s="33">
        <f t="shared" ca="1" si="63"/>
        <v>0</v>
      </c>
      <c r="R261" s="20">
        <f t="shared" ca="1" si="64"/>
        <v>5.5317476451675575E-3</v>
      </c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</row>
    <row r="262" spans="1:35" x14ac:dyDescent="0.2">
      <c r="A262" s="89"/>
      <c r="B262" s="89"/>
      <c r="C262" s="89"/>
      <c r="D262" s="91">
        <f t="shared" si="50"/>
        <v>0</v>
      </c>
      <c r="E262" s="91">
        <f t="shared" si="51"/>
        <v>0</v>
      </c>
      <c r="F262" s="33">
        <f t="shared" si="52"/>
        <v>0</v>
      </c>
      <c r="G262" s="33">
        <f t="shared" si="53"/>
        <v>0</v>
      </c>
      <c r="H262" s="33">
        <f t="shared" si="54"/>
        <v>0</v>
      </c>
      <c r="I262" s="33">
        <f t="shared" si="55"/>
        <v>0</v>
      </c>
      <c r="J262" s="33">
        <f t="shared" si="56"/>
        <v>0</v>
      </c>
      <c r="K262" s="33">
        <f t="shared" si="57"/>
        <v>0</v>
      </c>
      <c r="L262" s="33">
        <f t="shared" si="58"/>
        <v>0</v>
      </c>
      <c r="M262" s="33">
        <f t="shared" ca="1" si="59"/>
        <v>-5.5317476451675575E-3</v>
      </c>
      <c r="N262" s="33">
        <f t="shared" ca="1" si="60"/>
        <v>0</v>
      </c>
      <c r="O262" s="92">
        <f t="shared" ca="1" si="61"/>
        <v>0</v>
      </c>
      <c r="P262" s="33">
        <f t="shared" ca="1" si="62"/>
        <v>0</v>
      </c>
      <c r="Q262" s="33">
        <f t="shared" ca="1" si="63"/>
        <v>0</v>
      </c>
      <c r="R262" s="20">
        <f t="shared" ca="1" si="64"/>
        <v>5.5317476451675575E-3</v>
      </c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</row>
    <row r="263" spans="1:35" x14ac:dyDescent="0.2">
      <c r="A263" s="89"/>
      <c r="B263" s="89"/>
      <c r="C263" s="89"/>
      <c r="D263" s="91">
        <f t="shared" si="50"/>
        <v>0</v>
      </c>
      <c r="E263" s="91">
        <f t="shared" si="51"/>
        <v>0</v>
      </c>
      <c r="F263" s="33">
        <f t="shared" si="52"/>
        <v>0</v>
      </c>
      <c r="G263" s="33">
        <f t="shared" si="53"/>
        <v>0</v>
      </c>
      <c r="H263" s="33">
        <f t="shared" si="54"/>
        <v>0</v>
      </c>
      <c r="I263" s="33">
        <f t="shared" si="55"/>
        <v>0</v>
      </c>
      <c r="J263" s="33">
        <f t="shared" si="56"/>
        <v>0</v>
      </c>
      <c r="K263" s="33">
        <f t="shared" si="57"/>
        <v>0</v>
      </c>
      <c r="L263" s="33">
        <f t="shared" si="58"/>
        <v>0</v>
      </c>
      <c r="M263" s="33">
        <f t="shared" ca="1" si="59"/>
        <v>-5.5317476451675575E-3</v>
      </c>
      <c r="N263" s="33">
        <f t="shared" ca="1" si="60"/>
        <v>0</v>
      </c>
      <c r="O263" s="92">
        <f t="shared" ca="1" si="61"/>
        <v>0</v>
      </c>
      <c r="P263" s="33">
        <f t="shared" ca="1" si="62"/>
        <v>0</v>
      </c>
      <c r="Q263" s="33">
        <f t="shared" ca="1" si="63"/>
        <v>0</v>
      </c>
      <c r="R263" s="20">
        <f t="shared" ca="1" si="64"/>
        <v>5.5317476451675575E-3</v>
      </c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</row>
    <row r="264" spans="1:35" x14ac:dyDescent="0.2">
      <c r="A264" s="89"/>
      <c r="B264" s="89"/>
      <c r="C264" s="89"/>
      <c r="D264" s="91">
        <f t="shared" si="50"/>
        <v>0</v>
      </c>
      <c r="E264" s="91">
        <f t="shared" si="51"/>
        <v>0</v>
      </c>
      <c r="F264" s="33">
        <f t="shared" si="52"/>
        <v>0</v>
      </c>
      <c r="G264" s="33">
        <f t="shared" si="53"/>
        <v>0</v>
      </c>
      <c r="H264" s="33">
        <f t="shared" si="54"/>
        <v>0</v>
      </c>
      <c r="I264" s="33">
        <f t="shared" si="55"/>
        <v>0</v>
      </c>
      <c r="J264" s="33">
        <f t="shared" si="56"/>
        <v>0</v>
      </c>
      <c r="K264" s="33">
        <f t="shared" si="57"/>
        <v>0</v>
      </c>
      <c r="L264" s="33">
        <f t="shared" si="58"/>
        <v>0</v>
      </c>
      <c r="M264" s="33">
        <f t="shared" ca="1" si="59"/>
        <v>-5.5317476451675575E-3</v>
      </c>
      <c r="N264" s="33">
        <f t="shared" ca="1" si="60"/>
        <v>0</v>
      </c>
      <c r="O264" s="92">
        <f t="shared" ca="1" si="61"/>
        <v>0</v>
      </c>
      <c r="P264" s="33">
        <f t="shared" ca="1" si="62"/>
        <v>0</v>
      </c>
      <c r="Q264" s="33">
        <f t="shared" ca="1" si="63"/>
        <v>0</v>
      </c>
      <c r="R264" s="20">
        <f t="shared" ca="1" si="64"/>
        <v>5.5317476451675575E-3</v>
      </c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</row>
    <row r="265" spans="1:35" x14ac:dyDescent="0.2">
      <c r="A265" s="89"/>
      <c r="B265" s="89"/>
      <c r="C265" s="89"/>
      <c r="D265" s="91">
        <f t="shared" si="50"/>
        <v>0</v>
      </c>
      <c r="E265" s="91">
        <f t="shared" si="51"/>
        <v>0</v>
      </c>
      <c r="F265" s="33">
        <f t="shared" si="52"/>
        <v>0</v>
      </c>
      <c r="G265" s="33">
        <f t="shared" si="53"/>
        <v>0</v>
      </c>
      <c r="H265" s="33">
        <f t="shared" si="54"/>
        <v>0</v>
      </c>
      <c r="I265" s="33">
        <f t="shared" si="55"/>
        <v>0</v>
      </c>
      <c r="J265" s="33">
        <f t="shared" si="56"/>
        <v>0</v>
      </c>
      <c r="K265" s="33">
        <f t="shared" si="57"/>
        <v>0</v>
      </c>
      <c r="L265" s="33">
        <f t="shared" si="58"/>
        <v>0</v>
      </c>
      <c r="M265" s="33">
        <f t="shared" ca="1" si="59"/>
        <v>-5.5317476451675575E-3</v>
      </c>
      <c r="N265" s="33">
        <f t="shared" ca="1" si="60"/>
        <v>0</v>
      </c>
      <c r="O265" s="92">
        <f t="shared" ca="1" si="61"/>
        <v>0</v>
      </c>
      <c r="P265" s="33">
        <f t="shared" ca="1" si="62"/>
        <v>0</v>
      </c>
      <c r="Q265" s="33">
        <f t="shared" ca="1" si="63"/>
        <v>0</v>
      </c>
      <c r="R265" s="20">
        <f t="shared" ca="1" si="64"/>
        <v>5.5317476451675575E-3</v>
      </c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</row>
    <row r="266" spans="1:35" x14ac:dyDescent="0.2">
      <c r="A266" s="89"/>
      <c r="B266" s="89"/>
      <c r="C266" s="89"/>
      <c r="D266" s="91">
        <f t="shared" si="50"/>
        <v>0</v>
      </c>
      <c r="E266" s="91">
        <f t="shared" si="51"/>
        <v>0</v>
      </c>
      <c r="F266" s="33">
        <f t="shared" si="52"/>
        <v>0</v>
      </c>
      <c r="G266" s="33">
        <f t="shared" si="53"/>
        <v>0</v>
      </c>
      <c r="H266" s="33">
        <f t="shared" si="54"/>
        <v>0</v>
      </c>
      <c r="I266" s="33">
        <f t="shared" si="55"/>
        <v>0</v>
      </c>
      <c r="J266" s="33">
        <f t="shared" si="56"/>
        <v>0</v>
      </c>
      <c r="K266" s="33">
        <f t="shared" si="57"/>
        <v>0</v>
      </c>
      <c r="L266" s="33">
        <f t="shared" si="58"/>
        <v>0</v>
      </c>
      <c r="M266" s="33">
        <f t="shared" ca="1" si="59"/>
        <v>-5.5317476451675575E-3</v>
      </c>
      <c r="N266" s="33">
        <f t="shared" ca="1" si="60"/>
        <v>0</v>
      </c>
      <c r="O266" s="92">
        <f t="shared" ca="1" si="61"/>
        <v>0</v>
      </c>
      <c r="P266" s="33">
        <f t="shared" ca="1" si="62"/>
        <v>0</v>
      </c>
      <c r="Q266" s="33">
        <f t="shared" ca="1" si="63"/>
        <v>0</v>
      </c>
      <c r="R266" s="20">
        <f t="shared" ca="1" si="64"/>
        <v>5.5317476451675575E-3</v>
      </c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</row>
    <row r="267" spans="1:35" x14ac:dyDescent="0.2">
      <c r="A267" s="89"/>
      <c r="B267" s="89"/>
      <c r="C267" s="89"/>
      <c r="D267" s="91">
        <f t="shared" si="50"/>
        <v>0</v>
      </c>
      <c r="E267" s="91">
        <f t="shared" si="51"/>
        <v>0</v>
      </c>
      <c r="F267" s="33">
        <f t="shared" si="52"/>
        <v>0</v>
      </c>
      <c r="G267" s="33">
        <f t="shared" si="53"/>
        <v>0</v>
      </c>
      <c r="H267" s="33">
        <f t="shared" si="54"/>
        <v>0</v>
      </c>
      <c r="I267" s="33">
        <f t="shared" si="55"/>
        <v>0</v>
      </c>
      <c r="J267" s="33">
        <f t="shared" si="56"/>
        <v>0</v>
      </c>
      <c r="K267" s="33">
        <f t="shared" si="57"/>
        <v>0</v>
      </c>
      <c r="L267" s="33">
        <f t="shared" si="58"/>
        <v>0</v>
      </c>
      <c r="M267" s="33">
        <f t="shared" ca="1" si="59"/>
        <v>-5.5317476451675575E-3</v>
      </c>
      <c r="N267" s="33">
        <f t="shared" ca="1" si="60"/>
        <v>0</v>
      </c>
      <c r="O267" s="92">
        <f t="shared" ca="1" si="61"/>
        <v>0</v>
      </c>
      <c r="P267" s="33">
        <f t="shared" ca="1" si="62"/>
        <v>0</v>
      </c>
      <c r="Q267" s="33">
        <f t="shared" ca="1" si="63"/>
        <v>0</v>
      </c>
      <c r="R267" s="20">
        <f t="shared" ca="1" si="64"/>
        <v>5.5317476451675575E-3</v>
      </c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</row>
    <row r="268" spans="1:35" x14ac:dyDescent="0.2">
      <c r="A268" s="89"/>
      <c r="B268" s="89"/>
      <c r="C268" s="89"/>
      <c r="D268" s="91">
        <f t="shared" si="50"/>
        <v>0</v>
      </c>
      <c r="E268" s="91">
        <f t="shared" si="51"/>
        <v>0</v>
      </c>
      <c r="F268" s="33">
        <f t="shared" si="52"/>
        <v>0</v>
      </c>
      <c r="G268" s="33">
        <f t="shared" si="53"/>
        <v>0</v>
      </c>
      <c r="H268" s="33">
        <f t="shared" si="54"/>
        <v>0</v>
      </c>
      <c r="I268" s="33">
        <f t="shared" si="55"/>
        <v>0</v>
      </c>
      <c r="J268" s="33">
        <f t="shared" si="56"/>
        <v>0</v>
      </c>
      <c r="K268" s="33">
        <f t="shared" si="57"/>
        <v>0</v>
      </c>
      <c r="L268" s="33">
        <f t="shared" si="58"/>
        <v>0</v>
      </c>
      <c r="M268" s="33">
        <f t="shared" ca="1" si="59"/>
        <v>-5.5317476451675575E-3</v>
      </c>
      <c r="N268" s="33">
        <f t="shared" ca="1" si="60"/>
        <v>0</v>
      </c>
      <c r="O268" s="92">
        <f t="shared" ca="1" si="61"/>
        <v>0</v>
      </c>
      <c r="P268" s="33">
        <f t="shared" ca="1" si="62"/>
        <v>0</v>
      </c>
      <c r="Q268" s="33">
        <f t="shared" ca="1" si="63"/>
        <v>0</v>
      </c>
      <c r="R268" s="20">
        <f t="shared" ca="1" si="64"/>
        <v>5.5317476451675575E-3</v>
      </c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</row>
    <row r="269" spans="1:35" x14ac:dyDescent="0.2">
      <c r="A269" s="89"/>
      <c r="B269" s="89"/>
      <c r="C269" s="89"/>
      <c r="D269" s="91">
        <f t="shared" si="50"/>
        <v>0</v>
      </c>
      <c r="E269" s="91">
        <f t="shared" si="51"/>
        <v>0</v>
      </c>
      <c r="F269" s="33">
        <f t="shared" si="52"/>
        <v>0</v>
      </c>
      <c r="G269" s="33">
        <f t="shared" si="53"/>
        <v>0</v>
      </c>
      <c r="H269" s="33">
        <f t="shared" si="54"/>
        <v>0</v>
      </c>
      <c r="I269" s="33">
        <f t="shared" si="55"/>
        <v>0</v>
      </c>
      <c r="J269" s="33">
        <f t="shared" si="56"/>
        <v>0</v>
      </c>
      <c r="K269" s="33">
        <f t="shared" si="57"/>
        <v>0</v>
      </c>
      <c r="L269" s="33">
        <f t="shared" si="58"/>
        <v>0</v>
      </c>
      <c r="M269" s="33">
        <f t="shared" ca="1" si="59"/>
        <v>-5.5317476451675575E-3</v>
      </c>
      <c r="N269" s="33">
        <f t="shared" ca="1" si="60"/>
        <v>0</v>
      </c>
      <c r="O269" s="92">
        <f t="shared" ca="1" si="61"/>
        <v>0</v>
      </c>
      <c r="P269" s="33">
        <f t="shared" ca="1" si="62"/>
        <v>0</v>
      </c>
      <c r="Q269" s="33">
        <f t="shared" ca="1" si="63"/>
        <v>0</v>
      </c>
      <c r="R269" s="20">
        <f t="shared" ca="1" si="64"/>
        <v>5.5317476451675575E-3</v>
      </c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</row>
    <row r="270" spans="1:35" x14ac:dyDescent="0.2">
      <c r="A270" s="89"/>
      <c r="B270" s="89"/>
      <c r="C270" s="89"/>
      <c r="D270" s="91">
        <f t="shared" si="50"/>
        <v>0</v>
      </c>
      <c r="E270" s="91">
        <f t="shared" si="51"/>
        <v>0</v>
      </c>
      <c r="F270" s="33">
        <f t="shared" si="52"/>
        <v>0</v>
      </c>
      <c r="G270" s="33">
        <f t="shared" si="53"/>
        <v>0</v>
      </c>
      <c r="H270" s="33">
        <f t="shared" si="54"/>
        <v>0</v>
      </c>
      <c r="I270" s="33">
        <f t="shared" si="55"/>
        <v>0</v>
      </c>
      <c r="J270" s="33">
        <f t="shared" si="56"/>
        <v>0</v>
      </c>
      <c r="K270" s="33">
        <f t="shared" si="57"/>
        <v>0</v>
      </c>
      <c r="L270" s="33">
        <f t="shared" si="58"/>
        <v>0</v>
      </c>
      <c r="M270" s="33">
        <f t="shared" ca="1" si="59"/>
        <v>-5.5317476451675575E-3</v>
      </c>
      <c r="N270" s="33">
        <f t="shared" ca="1" si="60"/>
        <v>0</v>
      </c>
      <c r="O270" s="92">
        <f t="shared" ca="1" si="61"/>
        <v>0</v>
      </c>
      <c r="P270" s="33">
        <f t="shared" ca="1" si="62"/>
        <v>0</v>
      </c>
      <c r="Q270" s="33">
        <f t="shared" ca="1" si="63"/>
        <v>0</v>
      </c>
      <c r="R270" s="20">
        <f t="shared" ca="1" si="64"/>
        <v>5.5317476451675575E-3</v>
      </c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</row>
    <row r="271" spans="1:35" x14ac:dyDescent="0.2">
      <c r="A271" s="89"/>
      <c r="B271" s="89"/>
      <c r="C271" s="89"/>
      <c r="D271" s="91">
        <f t="shared" si="50"/>
        <v>0</v>
      </c>
      <c r="E271" s="91">
        <f t="shared" si="51"/>
        <v>0</v>
      </c>
      <c r="F271" s="33">
        <f t="shared" si="52"/>
        <v>0</v>
      </c>
      <c r="G271" s="33">
        <f t="shared" si="53"/>
        <v>0</v>
      </c>
      <c r="H271" s="33">
        <f t="shared" si="54"/>
        <v>0</v>
      </c>
      <c r="I271" s="33">
        <f t="shared" si="55"/>
        <v>0</v>
      </c>
      <c r="J271" s="33">
        <f t="shared" si="56"/>
        <v>0</v>
      </c>
      <c r="K271" s="33">
        <f t="shared" si="57"/>
        <v>0</v>
      </c>
      <c r="L271" s="33">
        <f t="shared" si="58"/>
        <v>0</v>
      </c>
      <c r="M271" s="33">
        <f t="shared" ca="1" si="59"/>
        <v>-5.5317476451675575E-3</v>
      </c>
      <c r="N271" s="33">
        <f t="shared" ca="1" si="60"/>
        <v>0</v>
      </c>
      <c r="O271" s="92">
        <f t="shared" ca="1" si="61"/>
        <v>0</v>
      </c>
      <c r="P271" s="33">
        <f t="shared" ca="1" si="62"/>
        <v>0</v>
      </c>
      <c r="Q271" s="33">
        <f t="shared" ca="1" si="63"/>
        <v>0</v>
      </c>
      <c r="R271" s="20">
        <f t="shared" ca="1" si="64"/>
        <v>5.5317476451675575E-3</v>
      </c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</row>
    <row r="272" spans="1:35" x14ac:dyDescent="0.2">
      <c r="A272" s="89"/>
      <c r="B272" s="89"/>
      <c r="C272" s="89"/>
      <c r="D272" s="91">
        <f t="shared" si="50"/>
        <v>0</v>
      </c>
      <c r="E272" s="91">
        <f t="shared" si="51"/>
        <v>0</v>
      </c>
      <c r="F272" s="33">
        <f t="shared" si="52"/>
        <v>0</v>
      </c>
      <c r="G272" s="33">
        <f t="shared" si="53"/>
        <v>0</v>
      </c>
      <c r="H272" s="33">
        <f t="shared" si="54"/>
        <v>0</v>
      </c>
      <c r="I272" s="33">
        <f t="shared" si="55"/>
        <v>0</v>
      </c>
      <c r="J272" s="33">
        <f t="shared" si="56"/>
        <v>0</v>
      </c>
      <c r="K272" s="33">
        <f t="shared" si="57"/>
        <v>0</v>
      </c>
      <c r="L272" s="33">
        <f t="shared" si="58"/>
        <v>0</v>
      </c>
      <c r="M272" s="33">
        <f t="shared" ca="1" si="59"/>
        <v>-5.5317476451675575E-3</v>
      </c>
      <c r="N272" s="33">
        <f t="shared" ca="1" si="60"/>
        <v>0</v>
      </c>
      <c r="O272" s="92">
        <f t="shared" ca="1" si="61"/>
        <v>0</v>
      </c>
      <c r="P272" s="33">
        <f t="shared" ca="1" si="62"/>
        <v>0</v>
      </c>
      <c r="Q272" s="33">
        <f t="shared" ca="1" si="63"/>
        <v>0</v>
      </c>
      <c r="R272" s="20">
        <f t="shared" ca="1" si="64"/>
        <v>5.5317476451675575E-3</v>
      </c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</row>
    <row r="273" spans="1:35" x14ac:dyDescent="0.2">
      <c r="A273" s="89"/>
      <c r="B273" s="89"/>
      <c r="C273" s="89"/>
      <c r="D273" s="91">
        <f t="shared" si="50"/>
        <v>0</v>
      </c>
      <c r="E273" s="91">
        <f t="shared" si="51"/>
        <v>0</v>
      </c>
      <c r="F273" s="33">
        <f t="shared" si="52"/>
        <v>0</v>
      </c>
      <c r="G273" s="33">
        <f t="shared" si="53"/>
        <v>0</v>
      </c>
      <c r="H273" s="33">
        <f t="shared" si="54"/>
        <v>0</v>
      </c>
      <c r="I273" s="33">
        <f t="shared" si="55"/>
        <v>0</v>
      </c>
      <c r="J273" s="33">
        <f t="shared" si="56"/>
        <v>0</v>
      </c>
      <c r="K273" s="33">
        <f t="shared" si="57"/>
        <v>0</v>
      </c>
      <c r="L273" s="33">
        <f t="shared" si="58"/>
        <v>0</v>
      </c>
      <c r="M273" s="33">
        <f t="shared" ca="1" si="59"/>
        <v>-5.5317476451675575E-3</v>
      </c>
      <c r="N273" s="33">
        <f t="shared" ca="1" si="60"/>
        <v>0</v>
      </c>
      <c r="O273" s="92">
        <f t="shared" ca="1" si="61"/>
        <v>0</v>
      </c>
      <c r="P273" s="33">
        <f t="shared" ca="1" si="62"/>
        <v>0</v>
      </c>
      <c r="Q273" s="33">
        <f t="shared" ca="1" si="63"/>
        <v>0</v>
      </c>
      <c r="R273" s="20">
        <f t="shared" ca="1" si="64"/>
        <v>5.5317476451675575E-3</v>
      </c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</row>
    <row r="274" spans="1:35" x14ac:dyDescent="0.2">
      <c r="A274" s="89"/>
      <c r="B274" s="89"/>
      <c r="C274" s="89"/>
      <c r="D274" s="91">
        <f t="shared" si="50"/>
        <v>0</v>
      </c>
      <c r="E274" s="91">
        <f t="shared" si="51"/>
        <v>0</v>
      </c>
      <c r="F274" s="33">
        <f t="shared" si="52"/>
        <v>0</v>
      </c>
      <c r="G274" s="33">
        <f t="shared" si="53"/>
        <v>0</v>
      </c>
      <c r="H274" s="33">
        <f t="shared" si="54"/>
        <v>0</v>
      </c>
      <c r="I274" s="33">
        <f t="shared" si="55"/>
        <v>0</v>
      </c>
      <c r="J274" s="33">
        <f t="shared" si="56"/>
        <v>0</v>
      </c>
      <c r="K274" s="33">
        <f t="shared" si="57"/>
        <v>0</v>
      </c>
      <c r="L274" s="33">
        <f t="shared" si="58"/>
        <v>0</v>
      </c>
      <c r="M274" s="33">
        <f t="shared" ca="1" si="59"/>
        <v>-5.5317476451675575E-3</v>
      </c>
      <c r="N274" s="33">
        <f t="shared" ca="1" si="60"/>
        <v>0</v>
      </c>
      <c r="O274" s="92">
        <f t="shared" ca="1" si="61"/>
        <v>0</v>
      </c>
      <c r="P274" s="33">
        <f t="shared" ca="1" si="62"/>
        <v>0</v>
      </c>
      <c r="Q274" s="33">
        <f t="shared" ca="1" si="63"/>
        <v>0</v>
      </c>
      <c r="R274" s="20">
        <f t="shared" ca="1" si="64"/>
        <v>5.5317476451675575E-3</v>
      </c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</row>
    <row r="275" spans="1:35" x14ac:dyDescent="0.2">
      <c r="A275" s="89"/>
      <c r="B275" s="89"/>
      <c r="C275" s="89"/>
      <c r="D275" s="91">
        <f t="shared" si="50"/>
        <v>0</v>
      </c>
      <c r="E275" s="91">
        <f t="shared" si="51"/>
        <v>0</v>
      </c>
      <c r="F275" s="33">
        <f t="shared" si="52"/>
        <v>0</v>
      </c>
      <c r="G275" s="33">
        <f t="shared" si="53"/>
        <v>0</v>
      </c>
      <c r="H275" s="33">
        <f t="shared" si="54"/>
        <v>0</v>
      </c>
      <c r="I275" s="33">
        <f t="shared" si="55"/>
        <v>0</v>
      </c>
      <c r="J275" s="33">
        <f t="shared" si="56"/>
        <v>0</v>
      </c>
      <c r="K275" s="33">
        <f t="shared" si="57"/>
        <v>0</v>
      </c>
      <c r="L275" s="33">
        <f t="shared" si="58"/>
        <v>0</v>
      </c>
      <c r="M275" s="33">
        <f t="shared" ca="1" si="59"/>
        <v>-5.5317476451675575E-3</v>
      </c>
      <c r="N275" s="33">
        <f t="shared" ca="1" si="60"/>
        <v>0</v>
      </c>
      <c r="O275" s="92">
        <f t="shared" ca="1" si="61"/>
        <v>0</v>
      </c>
      <c r="P275" s="33">
        <f t="shared" ca="1" si="62"/>
        <v>0</v>
      </c>
      <c r="Q275" s="33">
        <f t="shared" ca="1" si="63"/>
        <v>0</v>
      </c>
      <c r="R275" s="20">
        <f t="shared" ca="1" si="64"/>
        <v>5.5317476451675575E-3</v>
      </c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</row>
    <row r="276" spans="1:35" x14ac:dyDescent="0.2">
      <c r="A276" s="89"/>
      <c r="B276" s="89"/>
      <c r="C276" s="89"/>
      <c r="D276" s="91">
        <f t="shared" si="50"/>
        <v>0</v>
      </c>
      <c r="E276" s="91">
        <f t="shared" si="51"/>
        <v>0</v>
      </c>
      <c r="F276" s="33">
        <f t="shared" si="52"/>
        <v>0</v>
      </c>
      <c r="G276" s="33">
        <f t="shared" si="53"/>
        <v>0</v>
      </c>
      <c r="H276" s="33">
        <f t="shared" si="54"/>
        <v>0</v>
      </c>
      <c r="I276" s="33">
        <f t="shared" si="55"/>
        <v>0</v>
      </c>
      <c r="J276" s="33">
        <f t="shared" si="56"/>
        <v>0</v>
      </c>
      <c r="K276" s="33">
        <f t="shared" si="57"/>
        <v>0</v>
      </c>
      <c r="L276" s="33">
        <f t="shared" si="58"/>
        <v>0</v>
      </c>
      <c r="M276" s="33">
        <f t="shared" ca="1" si="59"/>
        <v>-5.5317476451675575E-3</v>
      </c>
      <c r="N276" s="33">
        <f t="shared" ca="1" si="60"/>
        <v>0</v>
      </c>
      <c r="O276" s="92">
        <f t="shared" ca="1" si="61"/>
        <v>0</v>
      </c>
      <c r="P276" s="33">
        <f t="shared" ca="1" si="62"/>
        <v>0</v>
      </c>
      <c r="Q276" s="33">
        <f t="shared" ca="1" si="63"/>
        <v>0</v>
      </c>
      <c r="R276" s="20">
        <f t="shared" ca="1" si="64"/>
        <v>5.5317476451675575E-3</v>
      </c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</row>
    <row r="277" spans="1:35" x14ac:dyDescent="0.2">
      <c r="A277" s="89"/>
      <c r="B277" s="89"/>
      <c r="C277" s="89"/>
      <c r="D277" s="91">
        <f t="shared" ref="D277:D336" si="65">A277/A$18</f>
        <v>0</v>
      </c>
      <c r="E277" s="91">
        <f t="shared" ref="E277:E336" si="66">B277/B$18</f>
        <v>0</v>
      </c>
      <c r="F277" s="33">
        <f t="shared" ref="F277:F336" si="67">$C277*D277</f>
        <v>0</v>
      </c>
      <c r="G277" s="33">
        <f t="shared" ref="G277:G336" si="68">$C277*E277</f>
        <v>0</v>
      </c>
      <c r="H277" s="33">
        <f t="shared" ref="H277:H336" si="69">C277*D277*D277</f>
        <v>0</v>
      </c>
      <c r="I277" s="33">
        <f t="shared" ref="I277:I336" si="70">C277*D277*D277*D277</f>
        <v>0</v>
      </c>
      <c r="J277" s="33">
        <f t="shared" ref="J277:J336" si="71">C277*D277*D277*D277*D277</f>
        <v>0</v>
      </c>
      <c r="K277" s="33">
        <f t="shared" ref="K277:K336" si="72">C277*E277*D277</f>
        <v>0</v>
      </c>
      <c r="L277" s="33">
        <f t="shared" ref="L277:L336" si="73">C277*E277*D277*D277</f>
        <v>0</v>
      </c>
      <c r="M277" s="33">
        <f t="shared" ref="M277:M336" ca="1" si="74">+E$4+E$5*D277+E$6*D277^2</f>
        <v>-5.5317476451675575E-3</v>
      </c>
      <c r="N277" s="33">
        <f t="shared" ref="N277:N336" ca="1" si="75">C277*(M277-E277)^2</f>
        <v>0</v>
      </c>
      <c r="O277" s="92">
        <f t="shared" ref="O277:O336" ca="1" si="76">(C277*O$1-O$2*F277+O$3*H277)^2</f>
        <v>0</v>
      </c>
      <c r="P277" s="33">
        <f t="shared" ref="P277:P336" ca="1" si="77">(-C277*O$2+O$4*F277-O$5*H277)^2</f>
        <v>0</v>
      </c>
      <c r="Q277" s="33">
        <f t="shared" ref="Q277:Q336" ca="1" si="78">+(C277*O$3-F277*O$5+H277*O$6)^2</f>
        <v>0</v>
      </c>
      <c r="R277" s="20">
        <f t="shared" ref="R277:R336" ca="1" si="79">+E277-M277</f>
        <v>5.5317476451675575E-3</v>
      </c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</row>
    <row r="278" spans="1:35" x14ac:dyDescent="0.2">
      <c r="A278" s="89"/>
      <c r="B278" s="89"/>
      <c r="C278" s="89"/>
      <c r="D278" s="91">
        <f t="shared" si="65"/>
        <v>0</v>
      </c>
      <c r="E278" s="91">
        <f t="shared" si="66"/>
        <v>0</v>
      </c>
      <c r="F278" s="33">
        <f t="shared" si="67"/>
        <v>0</v>
      </c>
      <c r="G278" s="33">
        <f t="shared" si="68"/>
        <v>0</v>
      </c>
      <c r="H278" s="33">
        <f t="shared" si="69"/>
        <v>0</v>
      </c>
      <c r="I278" s="33">
        <f t="shared" si="70"/>
        <v>0</v>
      </c>
      <c r="J278" s="33">
        <f t="shared" si="71"/>
        <v>0</v>
      </c>
      <c r="K278" s="33">
        <f t="shared" si="72"/>
        <v>0</v>
      </c>
      <c r="L278" s="33">
        <f t="shared" si="73"/>
        <v>0</v>
      </c>
      <c r="M278" s="33">
        <f t="shared" ca="1" si="74"/>
        <v>-5.5317476451675575E-3</v>
      </c>
      <c r="N278" s="33">
        <f t="shared" ca="1" si="75"/>
        <v>0</v>
      </c>
      <c r="O278" s="92">
        <f t="shared" ca="1" si="76"/>
        <v>0</v>
      </c>
      <c r="P278" s="33">
        <f t="shared" ca="1" si="77"/>
        <v>0</v>
      </c>
      <c r="Q278" s="33">
        <f t="shared" ca="1" si="78"/>
        <v>0</v>
      </c>
      <c r="R278" s="20">
        <f t="shared" ca="1" si="79"/>
        <v>5.5317476451675575E-3</v>
      </c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</row>
    <row r="279" spans="1:35" x14ac:dyDescent="0.2">
      <c r="A279" s="89"/>
      <c r="B279" s="89"/>
      <c r="C279" s="89"/>
      <c r="D279" s="91">
        <f t="shared" si="65"/>
        <v>0</v>
      </c>
      <c r="E279" s="91">
        <f t="shared" si="66"/>
        <v>0</v>
      </c>
      <c r="F279" s="33">
        <f t="shared" si="67"/>
        <v>0</v>
      </c>
      <c r="G279" s="33">
        <f t="shared" si="68"/>
        <v>0</v>
      </c>
      <c r="H279" s="33">
        <f t="shared" si="69"/>
        <v>0</v>
      </c>
      <c r="I279" s="33">
        <f t="shared" si="70"/>
        <v>0</v>
      </c>
      <c r="J279" s="33">
        <f t="shared" si="71"/>
        <v>0</v>
      </c>
      <c r="K279" s="33">
        <f t="shared" si="72"/>
        <v>0</v>
      </c>
      <c r="L279" s="33">
        <f t="shared" si="73"/>
        <v>0</v>
      </c>
      <c r="M279" s="33">
        <f t="shared" ca="1" si="74"/>
        <v>-5.5317476451675575E-3</v>
      </c>
      <c r="N279" s="33">
        <f t="shared" ca="1" si="75"/>
        <v>0</v>
      </c>
      <c r="O279" s="92">
        <f t="shared" ca="1" si="76"/>
        <v>0</v>
      </c>
      <c r="P279" s="33">
        <f t="shared" ca="1" si="77"/>
        <v>0</v>
      </c>
      <c r="Q279" s="33">
        <f t="shared" ca="1" si="78"/>
        <v>0</v>
      </c>
      <c r="R279" s="20">
        <f t="shared" ca="1" si="79"/>
        <v>5.5317476451675575E-3</v>
      </c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</row>
    <row r="280" spans="1:35" x14ac:dyDescent="0.2">
      <c r="A280" s="89"/>
      <c r="B280" s="89"/>
      <c r="C280" s="89"/>
      <c r="D280" s="91">
        <f t="shared" si="65"/>
        <v>0</v>
      </c>
      <c r="E280" s="91">
        <f t="shared" si="66"/>
        <v>0</v>
      </c>
      <c r="F280" s="33">
        <f t="shared" si="67"/>
        <v>0</v>
      </c>
      <c r="G280" s="33">
        <f t="shared" si="68"/>
        <v>0</v>
      </c>
      <c r="H280" s="33">
        <f t="shared" si="69"/>
        <v>0</v>
      </c>
      <c r="I280" s="33">
        <f t="shared" si="70"/>
        <v>0</v>
      </c>
      <c r="J280" s="33">
        <f t="shared" si="71"/>
        <v>0</v>
      </c>
      <c r="K280" s="33">
        <f t="shared" si="72"/>
        <v>0</v>
      </c>
      <c r="L280" s="33">
        <f t="shared" si="73"/>
        <v>0</v>
      </c>
      <c r="M280" s="33">
        <f t="shared" ca="1" si="74"/>
        <v>-5.5317476451675575E-3</v>
      </c>
      <c r="N280" s="33">
        <f t="shared" ca="1" si="75"/>
        <v>0</v>
      </c>
      <c r="O280" s="92">
        <f t="shared" ca="1" si="76"/>
        <v>0</v>
      </c>
      <c r="P280" s="33">
        <f t="shared" ca="1" si="77"/>
        <v>0</v>
      </c>
      <c r="Q280" s="33">
        <f t="shared" ca="1" si="78"/>
        <v>0</v>
      </c>
      <c r="R280" s="20">
        <f t="shared" ca="1" si="79"/>
        <v>5.5317476451675575E-3</v>
      </c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</row>
    <row r="281" spans="1:35" x14ac:dyDescent="0.2">
      <c r="A281" s="89"/>
      <c r="B281" s="89"/>
      <c r="C281" s="89"/>
      <c r="D281" s="91">
        <f t="shared" si="65"/>
        <v>0</v>
      </c>
      <c r="E281" s="91">
        <f t="shared" si="66"/>
        <v>0</v>
      </c>
      <c r="F281" s="33">
        <f t="shared" si="67"/>
        <v>0</v>
      </c>
      <c r="G281" s="33">
        <f t="shared" si="68"/>
        <v>0</v>
      </c>
      <c r="H281" s="33">
        <f t="shared" si="69"/>
        <v>0</v>
      </c>
      <c r="I281" s="33">
        <f t="shared" si="70"/>
        <v>0</v>
      </c>
      <c r="J281" s="33">
        <f t="shared" si="71"/>
        <v>0</v>
      </c>
      <c r="K281" s="33">
        <f t="shared" si="72"/>
        <v>0</v>
      </c>
      <c r="L281" s="33">
        <f t="shared" si="73"/>
        <v>0</v>
      </c>
      <c r="M281" s="33">
        <f t="shared" ca="1" si="74"/>
        <v>-5.5317476451675575E-3</v>
      </c>
      <c r="N281" s="33">
        <f t="shared" ca="1" si="75"/>
        <v>0</v>
      </c>
      <c r="O281" s="92">
        <f t="shared" ca="1" si="76"/>
        <v>0</v>
      </c>
      <c r="P281" s="33">
        <f t="shared" ca="1" si="77"/>
        <v>0</v>
      </c>
      <c r="Q281" s="33">
        <f t="shared" ca="1" si="78"/>
        <v>0</v>
      </c>
      <c r="R281" s="20">
        <f t="shared" ca="1" si="79"/>
        <v>5.5317476451675575E-3</v>
      </c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</row>
    <row r="282" spans="1:35" x14ac:dyDescent="0.2">
      <c r="A282" s="89"/>
      <c r="B282" s="89"/>
      <c r="C282" s="89"/>
      <c r="D282" s="91">
        <f t="shared" si="65"/>
        <v>0</v>
      </c>
      <c r="E282" s="91">
        <f t="shared" si="66"/>
        <v>0</v>
      </c>
      <c r="F282" s="33">
        <f t="shared" si="67"/>
        <v>0</v>
      </c>
      <c r="G282" s="33">
        <f t="shared" si="68"/>
        <v>0</v>
      </c>
      <c r="H282" s="33">
        <f t="shared" si="69"/>
        <v>0</v>
      </c>
      <c r="I282" s="33">
        <f t="shared" si="70"/>
        <v>0</v>
      </c>
      <c r="J282" s="33">
        <f t="shared" si="71"/>
        <v>0</v>
      </c>
      <c r="K282" s="33">
        <f t="shared" si="72"/>
        <v>0</v>
      </c>
      <c r="L282" s="33">
        <f t="shared" si="73"/>
        <v>0</v>
      </c>
      <c r="M282" s="33">
        <f t="shared" ca="1" si="74"/>
        <v>-5.5317476451675575E-3</v>
      </c>
      <c r="N282" s="33">
        <f t="shared" ca="1" si="75"/>
        <v>0</v>
      </c>
      <c r="O282" s="92">
        <f t="shared" ca="1" si="76"/>
        <v>0</v>
      </c>
      <c r="P282" s="33">
        <f t="shared" ca="1" si="77"/>
        <v>0</v>
      </c>
      <c r="Q282" s="33">
        <f t="shared" ca="1" si="78"/>
        <v>0</v>
      </c>
      <c r="R282" s="20">
        <f t="shared" ca="1" si="79"/>
        <v>5.5317476451675575E-3</v>
      </c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</row>
    <row r="283" spans="1:35" x14ac:dyDescent="0.2">
      <c r="A283" s="89"/>
      <c r="B283" s="89"/>
      <c r="C283" s="89"/>
      <c r="D283" s="91">
        <f t="shared" si="65"/>
        <v>0</v>
      </c>
      <c r="E283" s="91">
        <f t="shared" si="66"/>
        <v>0</v>
      </c>
      <c r="F283" s="33">
        <f t="shared" si="67"/>
        <v>0</v>
      </c>
      <c r="G283" s="33">
        <f t="shared" si="68"/>
        <v>0</v>
      </c>
      <c r="H283" s="33">
        <f t="shared" si="69"/>
        <v>0</v>
      </c>
      <c r="I283" s="33">
        <f t="shared" si="70"/>
        <v>0</v>
      </c>
      <c r="J283" s="33">
        <f t="shared" si="71"/>
        <v>0</v>
      </c>
      <c r="K283" s="33">
        <f t="shared" si="72"/>
        <v>0</v>
      </c>
      <c r="L283" s="33">
        <f t="shared" si="73"/>
        <v>0</v>
      </c>
      <c r="M283" s="33">
        <f t="shared" ca="1" si="74"/>
        <v>-5.5317476451675575E-3</v>
      </c>
      <c r="N283" s="33">
        <f t="shared" ca="1" si="75"/>
        <v>0</v>
      </c>
      <c r="O283" s="92">
        <f t="shared" ca="1" si="76"/>
        <v>0</v>
      </c>
      <c r="P283" s="33">
        <f t="shared" ca="1" si="77"/>
        <v>0</v>
      </c>
      <c r="Q283" s="33">
        <f t="shared" ca="1" si="78"/>
        <v>0</v>
      </c>
      <c r="R283" s="20">
        <f t="shared" ca="1" si="79"/>
        <v>5.5317476451675575E-3</v>
      </c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</row>
    <row r="284" spans="1:35" x14ac:dyDescent="0.2">
      <c r="A284" s="89"/>
      <c r="B284" s="89"/>
      <c r="C284" s="89"/>
      <c r="D284" s="91">
        <f t="shared" si="65"/>
        <v>0</v>
      </c>
      <c r="E284" s="91">
        <f t="shared" si="66"/>
        <v>0</v>
      </c>
      <c r="F284" s="33">
        <f t="shared" si="67"/>
        <v>0</v>
      </c>
      <c r="G284" s="33">
        <f t="shared" si="68"/>
        <v>0</v>
      </c>
      <c r="H284" s="33">
        <f t="shared" si="69"/>
        <v>0</v>
      </c>
      <c r="I284" s="33">
        <f t="shared" si="70"/>
        <v>0</v>
      </c>
      <c r="J284" s="33">
        <f t="shared" si="71"/>
        <v>0</v>
      </c>
      <c r="K284" s="33">
        <f t="shared" si="72"/>
        <v>0</v>
      </c>
      <c r="L284" s="33">
        <f t="shared" si="73"/>
        <v>0</v>
      </c>
      <c r="M284" s="33">
        <f t="shared" ca="1" si="74"/>
        <v>-5.5317476451675575E-3</v>
      </c>
      <c r="N284" s="33">
        <f t="shared" ca="1" si="75"/>
        <v>0</v>
      </c>
      <c r="O284" s="92">
        <f t="shared" ca="1" si="76"/>
        <v>0</v>
      </c>
      <c r="P284" s="33">
        <f t="shared" ca="1" si="77"/>
        <v>0</v>
      </c>
      <c r="Q284" s="33">
        <f t="shared" ca="1" si="78"/>
        <v>0</v>
      </c>
      <c r="R284" s="20">
        <f t="shared" ca="1" si="79"/>
        <v>5.5317476451675575E-3</v>
      </c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</row>
    <row r="285" spans="1:35" x14ac:dyDescent="0.2">
      <c r="A285" s="89"/>
      <c r="B285" s="89"/>
      <c r="C285" s="89"/>
      <c r="D285" s="91">
        <f t="shared" si="65"/>
        <v>0</v>
      </c>
      <c r="E285" s="91">
        <f t="shared" si="66"/>
        <v>0</v>
      </c>
      <c r="F285" s="33">
        <f t="shared" si="67"/>
        <v>0</v>
      </c>
      <c r="G285" s="33">
        <f t="shared" si="68"/>
        <v>0</v>
      </c>
      <c r="H285" s="33">
        <f t="shared" si="69"/>
        <v>0</v>
      </c>
      <c r="I285" s="33">
        <f t="shared" si="70"/>
        <v>0</v>
      </c>
      <c r="J285" s="33">
        <f t="shared" si="71"/>
        <v>0</v>
      </c>
      <c r="K285" s="33">
        <f t="shared" si="72"/>
        <v>0</v>
      </c>
      <c r="L285" s="33">
        <f t="shared" si="73"/>
        <v>0</v>
      </c>
      <c r="M285" s="33">
        <f t="shared" ca="1" si="74"/>
        <v>-5.5317476451675575E-3</v>
      </c>
      <c r="N285" s="33">
        <f t="shared" ca="1" si="75"/>
        <v>0</v>
      </c>
      <c r="O285" s="92">
        <f t="shared" ca="1" si="76"/>
        <v>0</v>
      </c>
      <c r="P285" s="33">
        <f t="shared" ca="1" si="77"/>
        <v>0</v>
      </c>
      <c r="Q285" s="33">
        <f t="shared" ca="1" si="78"/>
        <v>0</v>
      </c>
      <c r="R285" s="20">
        <f t="shared" ca="1" si="79"/>
        <v>5.5317476451675575E-3</v>
      </c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</row>
    <row r="286" spans="1:35" x14ac:dyDescent="0.2">
      <c r="A286" s="89"/>
      <c r="B286" s="89"/>
      <c r="C286" s="89"/>
      <c r="D286" s="91">
        <f t="shared" si="65"/>
        <v>0</v>
      </c>
      <c r="E286" s="91">
        <f t="shared" si="66"/>
        <v>0</v>
      </c>
      <c r="F286" s="33">
        <f t="shared" si="67"/>
        <v>0</v>
      </c>
      <c r="G286" s="33">
        <f t="shared" si="68"/>
        <v>0</v>
      </c>
      <c r="H286" s="33">
        <f t="shared" si="69"/>
        <v>0</v>
      </c>
      <c r="I286" s="33">
        <f t="shared" si="70"/>
        <v>0</v>
      </c>
      <c r="J286" s="33">
        <f t="shared" si="71"/>
        <v>0</v>
      </c>
      <c r="K286" s="33">
        <f t="shared" si="72"/>
        <v>0</v>
      </c>
      <c r="L286" s="33">
        <f t="shared" si="73"/>
        <v>0</v>
      </c>
      <c r="M286" s="33">
        <f t="shared" ca="1" si="74"/>
        <v>-5.5317476451675575E-3</v>
      </c>
      <c r="N286" s="33">
        <f t="shared" ca="1" si="75"/>
        <v>0</v>
      </c>
      <c r="O286" s="92">
        <f t="shared" ca="1" si="76"/>
        <v>0</v>
      </c>
      <c r="P286" s="33">
        <f t="shared" ca="1" si="77"/>
        <v>0</v>
      </c>
      <c r="Q286" s="33">
        <f t="shared" ca="1" si="78"/>
        <v>0</v>
      </c>
      <c r="R286" s="20">
        <f t="shared" ca="1" si="79"/>
        <v>5.5317476451675575E-3</v>
      </c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</row>
    <row r="287" spans="1:35" x14ac:dyDescent="0.2">
      <c r="A287" s="89"/>
      <c r="B287" s="89"/>
      <c r="C287" s="89"/>
      <c r="D287" s="91">
        <f t="shared" si="65"/>
        <v>0</v>
      </c>
      <c r="E287" s="91">
        <f t="shared" si="66"/>
        <v>0</v>
      </c>
      <c r="F287" s="33">
        <f t="shared" si="67"/>
        <v>0</v>
      </c>
      <c r="G287" s="33">
        <f t="shared" si="68"/>
        <v>0</v>
      </c>
      <c r="H287" s="33">
        <f t="shared" si="69"/>
        <v>0</v>
      </c>
      <c r="I287" s="33">
        <f t="shared" si="70"/>
        <v>0</v>
      </c>
      <c r="J287" s="33">
        <f t="shared" si="71"/>
        <v>0</v>
      </c>
      <c r="K287" s="33">
        <f t="shared" si="72"/>
        <v>0</v>
      </c>
      <c r="L287" s="33">
        <f t="shared" si="73"/>
        <v>0</v>
      </c>
      <c r="M287" s="33">
        <f t="shared" ca="1" si="74"/>
        <v>-5.5317476451675575E-3</v>
      </c>
      <c r="N287" s="33">
        <f t="shared" ca="1" si="75"/>
        <v>0</v>
      </c>
      <c r="O287" s="92">
        <f t="shared" ca="1" si="76"/>
        <v>0</v>
      </c>
      <c r="P287" s="33">
        <f t="shared" ca="1" si="77"/>
        <v>0</v>
      </c>
      <c r="Q287" s="33">
        <f t="shared" ca="1" si="78"/>
        <v>0</v>
      </c>
      <c r="R287" s="20">
        <f t="shared" ca="1" si="79"/>
        <v>5.5317476451675575E-3</v>
      </c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</row>
    <row r="288" spans="1:35" x14ac:dyDescent="0.2">
      <c r="A288" s="89"/>
      <c r="B288" s="89"/>
      <c r="C288" s="89"/>
      <c r="D288" s="91">
        <f t="shared" si="65"/>
        <v>0</v>
      </c>
      <c r="E288" s="91">
        <f t="shared" si="66"/>
        <v>0</v>
      </c>
      <c r="F288" s="33">
        <f t="shared" si="67"/>
        <v>0</v>
      </c>
      <c r="G288" s="33">
        <f t="shared" si="68"/>
        <v>0</v>
      </c>
      <c r="H288" s="33">
        <f t="shared" si="69"/>
        <v>0</v>
      </c>
      <c r="I288" s="33">
        <f t="shared" si="70"/>
        <v>0</v>
      </c>
      <c r="J288" s="33">
        <f t="shared" si="71"/>
        <v>0</v>
      </c>
      <c r="K288" s="33">
        <f t="shared" si="72"/>
        <v>0</v>
      </c>
      <c r="L288" s="33">
        <f t="shared" si="73"/>
        <v>0</v>
      </c>
      <c r="M288" s="33">
        <f t="shared" ca="1" si="74"/>
        <v>-5.5317476451675575E-3</v>
      </c>
      <c r="N288" s="33">
        <f t="shared" ca="1" si="75"/>
        <v>0</v>
      </c>
      <c r="O288" s="92">
        <f t="shared" ca="1" si="76"/>
        <v>0</v>
      </c>
      <c r="P288" s="33">
        <f t="shared" ca="1" si="77"/>
        <v>0</v>
      </c>
      <c r="Q288" s="33">
        <f t="shared" ca="1" si="78"/>
        <v>0</v>
      </c>
      <c r="R288" s="20">
        <f t="shared" ca="1" si="79"/>
        <v>5.5317476451675575E-3</v>
      </c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</row>
    <row r="289" spans="1:35" x14ac:dyDescent="0.2">
      <c r="A289" s="89"/>
      <c r="B289" s="89"/>
      <c r="C289" s="89"/>
      <c r="D289" s="91">
        <f t="shared" si="65"/>
        <v>0</v>
      </c>
      <c r="E289" s="91">
        <f t="shared" si="66"/>
        <v>0</v>
      </c>
      <c r="F289" s="33">
        <f t="shared" si="67"/>
        <v>0</v>
      </c>
      <c r="G289" s="33">
        <f t="shared" si="68"/>
        <v>0</v>
      </c>
      <c r="H289" s="33">
        <f t="shared" si="69"/>
        <v>0</v>
      </c>
      <c r="I289" s="33">
        <f t="shared" si="70"/>
        <v>0</v>
      </c>
      <c r="J289" s="33">
        <f t="shared" si="71"/>
        <v>0</v>
      </c>
      <c r="K289" s="33">
        <f t="shared" si="72"/>
        <v>0</v>
      </c>
      <c r="L289" s="33">
        <f t="shared" si="73"/>
        <v>0</v>
      </c>
      <c r="M289" s="33">
        <f t="shared" ca="1" si="74"/>
        <v>-5.5317476451675575E-3</v>
      </c>
      <c r="N289" s="33">
        <f t="shared" ca="1" si="75"/>
        <v>0</v>
      </c>
      <c r="O289" s="92">
        <f t="shared" ca="1" si="76"/>
        <v>0</v>
      </c>
      <c r="P289" s="33">
        <f t="shared" ca="1" si="77"/>
        <v>0</v>
      </c>
      <c r="Q289" s="33">
        <f t="shared" ca="1" si="78"/>
        <v>0</v>
      </c>
      <c r="R289" s="20">
        <f t="shared" ca="1" si="79"/>
        <v>5.5317476451675575E-3</v>
      </c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</row>
    <row r="290" spans="1:35" x14ac:dyDescent="0.2">
      <c r="A290" s="89"/>
      <c r="B290" s="89"/>
      <c r="C290" s="89"/>
      <c r="D290" s="91">
        <f t="shared" si="65"/>
        <v>0</v>
      </c>
      <c r="E290" s="91">
        <f t="shared" si="66"/>
        <v>0</v>
      </c>
      <c r="F290" s="33">
        <f t="shared" si="67"/>
        <v>0</v>
      </c>
      <c r="G290" s="33">
        <f t="shared" si="68"/>
        <v>0</v>
      </c>
      <c r="H290" s="33">
        <f t="shared" si="69"/>
        <v>0</v>
      </c>
      <c r="I290" s="33">
        <f t="shared" si="70"/>
        <v>0</v>
      </c>
      <c r="J290" s="33">
        <f t="shared" si="71"/>
        <v>0</v>
      </c>
      <c r="K290" s="33">
        <f t="shared" si="72"/>
        <v>0</v>
      </c>
      <c r="L290" s="33">
        <f t="shared" si="73"/>
        <v>0</v>
      </c>
      <c r="M290" s="33">
        <f t="shared" ca="1" si="74"/>
        <v>-5.5317476451675575E-3</v>
      </c>
      <c r="N290" s="33">
        <f t="shared" ca="1" si="75"/>
        <v>0</v>
      </c>
      <c r="O290" s="92">
        <f t="shared" ca="1" si="76"/>
        <v>0</v>
      </c>
      <c r="P290" s="33">
        <f t="shared" ca="1" si="77"/>
        <v>0</v>
      </c>
      <c r="Q290" s="33">
        <f t="shared" ca="1" si="78"/>
        <v>0</v>
      </c>
      <c r="R290" s="20">
        <f t="shared" ca="1" si="79"/>
        <v>5.5317476451675575E-3</v>
      </c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</row>
    <row r="291" spans="1:35" x14ac:dyDescent="0.2">
      <c r="A291" s="89"/>
      <c r="B291" s="89"/>
      <c r="C291" s="89"/>
      <c r="D291" s="91">
        <f t="shared" si="65"/>
        <v>0</v>
      </c>
      <c r="E291" s="91">
        <f t="shared" si="66"/>
        <v>0</v>
      </c>
      <c r="F291" s="33">
        <f t="shared" si="67"/>
        <v>0</v>
      </c>
      <c r="G291" s="33">
        <f t="shared" si="68"/>
        <v>0</v>
      </c>
      <c r="H291" s="33">
        <f t="shared" si="69"/>
        <v>0</v>
      </c>
      <c r="I291" s="33">
        <f t="shared" si="70"/>
        <v>0</v>
      </c>
      <c r="J291" s="33">
        <f t="shared" si="71"/>
        <v>0</v>
      </c>
      <c r="K291" s="33">
        <f t="shared" si="72"/>
        <v>0</v>
      </c>
      <c r="L291" s="33">
        <f t="shared" si="73"/>
        <v>0</v>
      </c>
      <c r="M291" s="33">
        <f t="shared" ca="1" si="74"/>
        <v>-5.5317476451675575E-3</v>
      </c>
      <c r="N291" s="33">
        <f t="shared" ca="1" si="75"/>
        <v>0</v>
      </c>
      <c r="O291" s="92">
        <f t="shared" ca="1" si="76"/>
        <v>0</v>
      </c>
      <c r="P291" s="33">
        <f t="shared" ca="1" si="77"/>
        <v>0</v>
      </c>
      <c r="Q291" s="33">
        <f t="shared" ca="1" si="78"/>
        <v>0</v>
      </c>
      <c r="R291" s="20">
        <f t="shared" ca="1" si="79"/>
        <v>5.5317476451675575E-3</v>
      </c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</row>
    <row r="292" spans="1:35" x14ac:dyDescent="0.2">
      <c r="A292" s="89"/>
      <c r="B292" s="89"/>
      <c r="C292" s="89"/>
      <c r="D292" s="91">
        <f t="shared" si="65"/>
        <v>0</v>
      </c>
      <c r="E292" s="91">
        <f t="shared" si="66"/>
        <v>0</v>
      </c>
      <c r="F292" s="33">
        <f t="shared" si="67"/>
        <v>0</v>
      </c>
      <c r="G292" s="33">
        <f t="shared" si="68"/>
        <v>0</v>
      </c>
      <c r="H292" s="33">
        <f t="shared" si="69"/>
        <v>0</v>
      </c>
      <c r="I292" s="33">
        <f t="shared" si="70"/>
        <v>0</v>
      </c>
      <c r="J292" s="33">
        <f t="shared" si="71"/>
        <v>0</v>
      </c>
      <c r="K292" s="33">
        <f t="shared" si="72"/>
        <v>0</v>
      </c>
      <c r="L292" s="33">
        <f t="shared" si="73"/>
        <v>0</v>
      </c>
      <c r="M292" s="33">
        <f t="shared" ca="1" si="74"/>
        <v>-5.5317476451675575E-3</v>
      </c>
      <c r="N292" s="33">
        <f t="shared" ca="1" si="75"/>
        <v>0</v>
      </c>
      <c r="O292" s="92">
        <f t="shared" ca="1" si="76"/>
        <v>0</v>
      </c>
      <c r="P292" s="33">
        <f t="shared" ca="1" si="77"/>
        <v>0</v>
      </c>
      <c r="Q292" s="33">
        <f t="shared" ca="1" si="78"/>
        <v>0</v>
      </c>
      <c r="R292" s="20">
        <f t="shared" ca="1" si="79"/>
        <v>5.5317476451675575E-3</v>
      </c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</row>
    <row r="293" spans="1:35" x14ac:dyDescent="0.2">
      <c r="A293" s="89"/>
      <c r="B293" s="89"/>
      <c r="C293" s="89"/>
      <c r="D293" s="91">
        <f t="shared" si="65"/>
        <v>0</v>
      </c>
      <c r="E293" s="91">
        <f t="shared" si="66"/>
        <v>0</v>
      </c>
      <c r="F293" s="33">
        <f t="shared" si="67"/>
        <v>0</v>
      </c>
      <c r="G293" s="33">
        <f t="shared" si="68"/>
        <v>0</v>
      </c>
      <c r="H293" s="33">
        <f t="shared" si="69"/>
        <v>0</v>
      </c>
      <c r="I293" s="33">
        <f t="shared" si="70"/>
        <v>0</v>
      </c>
      <c r="J293" s="33">
        <f t="shared" si="71"/>
        <v>0</v>
      </c>
      <c r="K293" s="33">
        <f t="shared" si="72"/>
        <v>0</v>
      </c>
      <c r="L293" s="33">
        <f t="shared" si="73"/>
        <v>0</v>
      </c>
      <c r="M293" s="33">
        <f t="shared" ca="1" si="74"/>
        <v>-5.5317476451675575E-3</v>
      </c>
      <c r="N293" s="33">
        <f t="shared" ca="1" si="75"/>
        <v>0</v>
      </c>
      <c r="O293" s="92">
        <f t="shared" ca="1" si="76"/>
        <v>0</v>
      </c>
      <c r="P293" s="33">
        <f t="shared" ca="1" si="77"/>
        <v>0</v>
      </c>
      <c r="Q293" s="33">
        <f t="shared" ca="1" si="78"/>
        <v>0</v>
      </c>
      <c r="R293" s="20">
        <f t="shared" ca="1" si="79"/>
        <v>5.5317476451675575E-3</v>
      </c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</row>
    <row r="294" spans="1:35" x14ac:dyDescent="0.2">
      <c r="A294" s="89"/>
      <c r="B294" s="89"/>
      <c r="C294" s="89"/>
      <c r="D294" s="91">
        <f t="shared" si="65"/>
        <v>0</v>
      </c>
      <c r="E294" s="91">
        <f t="shared" si="66"/>
        <v>0</v>
      </c>
      <c r="F294" s="33">
        <f t="shared" si="67"/>
        <v>0</v>
      </c>
      <c r="G294" s="33">
        <f t="shared" si="68"/>
        <v>0</v>
      </c>
      <c r="H294" s="33">
        <f t="shared" si="69"/>
        <v>0</v>
      </c>
      <c r="I294" s="33">
        <f t="shared" si="70"/>
        <v>0</v>
      </c>
      <c r="J294" s="33">
        <f t="shared" si="71"/>
        <v>0</v>
      </c>
      <c r="K294" s="33">
        <f t="shared" si="72"/>
        <v>0</v>
      </c>
      <c r="L294" s="33">
        <f t="shared" si="73"/>
        <v>0</v>
      </c>
      <c r="M294" s="33">
        <f t="shared" ca="1" si="74"/>
        <v>-5.5317476451675575E-3</v>
      </c>
      <c r="N294" s="33">
        <f t="shared" ca="1" si="75"/>
        <v>0</v>
      </c>
      <c r="O294" s="92">
        <f t="shared" ca="1" si="76"/>
        <v>0</v>
      </c>
      <c r="P294" s="33">
        <f t="shared" ca="1" si="77"/>
        <v>0</v>
      </c>
      <c r="Q294" s="33">
        <f t="shared" ca="1" si="78"/>
        <v>0</v>
      </c>
      <c r="R294" s="20">
        <f t="shared" ca="1" si="79"/>
        <v>5.5317476451675575E-3</v>
      </c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</row>
    <row r="295" spans="1:35" x14ac:dyDescent="0.2">
      <c r="A295" s="89"/>
      <c r="B295" s="89"/>
      <c r="C295" s="89"/>
      <c r="D295" s="91">
        <f t="shared" si="65"/>
        <v>0</v>
      </c>
      <c r="E295" s="91">
        <f t="shared" si="66"/>
        <v>0</v>
      </c>
      <c r="F295" s="33">
        <f t="shared" si="67"/>
        <v>0</v>
      </c>
      <c r="G295" s="33">
        <f t="shared" si="68"/>
        <v>0</v>
      </c>
      <c r="H295" s="33">
        <f t="shared" si="69"/>
        <v>0</v>
      </c>
      <c r="I295" s="33">
        <f t="shared" si="70"/>
        <v>0</v>
      </c>
      <c r="J295" s="33">
        <f t="shared" si="71"/>
        <v>0</v>
      </c>
      <c r="K295" s="33">
        <f t="shared" si="72"/>
        <v>0</v>
      </c>
      <c r="L295" s="33">
        <f t="shared" si="73"/>
        <v>0</v>
      </c>
      <c r="M295" s="33">
        <f t="shared" ca="1" si="74"/>
        <v>-5.5317476451675575E-3</v>
      </c>
      <c r="N295" s="33">
        <f t="shared" ca="1" si="75"/>
        <v>0</v>
      </c>
      <c r="O295" s="92">
        <f t="shared" ca="1" si="76"/>
        <v>0</v>
      </c>
      <c r="P295" s="33">
        <f t="shared" ca="1" si="77"/>
        <v>0</v>
      </c>
      <c r="Q295" s="33">
        <f t="shared" ca="1" si="78"/>
        <v>0</v>
      </c>
      <c r="R295" s="20">
        <f t="shared" ca="1" si="79"/>
        <v>5.5317476451675575E-3</v>
      </c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</row>
    <row r="296" spans="1:35" x14ac:dyDescent="0.2">
      <c r="A296" s="89"/>
      <c r="B296" s="89"/>
      <c r="C296" s="89"/>
      <c r="D296" s="91">
        <f t="shared" si="65"/>
        <v>0</v>
      </c>
      <c r="E296" s="91">
        <f t="shared" si="66"/>
        <v>0</v>
      </c>
      <c r="F296" s="33">
        <f t="shared" si="67"/>
        <v>0</v>
      </c>
      <c r="G296" s="33">
        <f t="shared" si="68"/>
        <v>0</v>
      </c>
      <c r="H296" s="33">
        <f t="shared" si="69"/>
        <v>0</v>
      </c>
      <c r="I296" s="33">
        <f t="shared" si="70"/>
        <v>0</v>
      </c>
      <c r="J296" s="33">
        <f t="shared" si="71"/>
        <v>0</v>
      </c>
      <c r="K296" s="33">
        <f t="shared" si="72"/>
        <v>0</v>
      </c>
      <c r="L296" s="33">
        <f t="shared" si="73"/>
        <v>0</v>
      </c>
      <c r="M296" s="33">
        <f t="shared" ca="1" si="74"/>
        <v>-5.5317476451675575E-3</v>
      </c>
      <c r="N296" s="33">
        <f t="shared" ca="1" si="75"/>
        <v>0</v>
      </c>
      <c r="O296" s="92">
        <f t="shared" ca="1" si="76"/>
        <v>0</v>
      </c>
      <c r="P296" s="33">
        <f t="shared" ca="1" si="77"/>
        <v>0</v>
      </c>
      <c r="Q296" s="33">
        <f t="shared" ca="1" si="78"/>
        <v>0</v>
      </c>
      <c r="R296" s="20">
        <f t="shared" ca="1" si="79"/>
        <v>5.5317476451675575E-3</v>
      </c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</row>
    <row r="297" spans="1:35" x14ac:dyDescent="0.2">
      <c r="A297" s="89"/>
      <c r="B297" s="89"/>
      <c r="C297" s="89"/>
      <c r="D297" s="91">
        <f t="shared" si="65"/>
        <v>0</v>
      </c>
      <c r="E297" s="91">
        <f t="shared" si="66"/>
        <v>0</v>
      </c>
      <c r="F297" s="33">
        <f t="shared" si="67"/>
        <v>0</v>
      </c>
      <c r="G297" s="33">
        <f t="shared" si="68"/>
        <v>0</v>
      </c>
      <c r="H297" s="33">
        <f t="shared" si="69"/>
        <v>0</v>
      </c>
      <c r="I297" s="33">
        <f t="shared" si="70"/>
        <v>0</v>
      </c>
      <c r="J297" s="33">
        <f t="shared" si="71"/>
        <v>0</v>
      </c>
      <c r="K297" s="33">
        <f t="shared" si="72"/>
        <v>0</v>
      </c>
      <c r="L297" s="33">
        <f t="shared" si="73"/>
        <v>0</v>
      </c>
      <c r="M297" s="33">
        <f t="shared" ca="1" si="74"/>
        <v>-5.5317476451675575E-3</v>
      </c>
      <c r="N297" s="33">
        <f t="shared" ca="1" si="75"/>
        <v>0</v>
      </c>
      <c r="O297" s="92">
        <f t="shared" ca="1" si="76"/>
        <v>0</v>
      </c>
      <c r="P297" s="33">
        <f t="shared" ca="1" si="77"/>
        <v>0</v>
      </c>
      <c r="Q297" s="33">
        <f t="shared" ca="1" si="78"/>
        <v>0</v>
      </c>
      <c r="R297" s="20">
        <f t="shared" ca="1" si="79"/>
        <v>5.5317476451675575E-3</v>
      </c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</row>
    <row r="298" spans="1:35" x14ac:dyDescent="0.2">
      <c r="A298" s="89"/>
      <c r="B298" s="89"/>
      <c r="C298" s="89"/>
      <c r="D298" s="91">
        <f t="shared" si="65"/>
        <v>0</v>
      </c>
      <c r="E298" s="91">
        <f t="shared" si="66"/>
        <v>0</v>
      </c>
      <c r="F298" s="33">
        <f t="shared" si="67"/>
        <v>0</v>
      </c>
      <c r="G298" s="33">
        <f t="shared" si="68"/>
        <v>0</v>
      </c>
      <c r="H298" s="33">
        <f t="shared" si="69"/>
        <v>0</v>
      </c>
      <c r="I298" s="33">
        <f t="shared" si="70"/>
        <v>0</v>
      </c>
      <c r="J298" s="33">
        <f t="shared" si="71"/>
        <v>0</v>
      </c>
      <c r="K298" s="33">
        <f t="shared" si="72"/>
        <v>0</v>
      </c>
      <c r="L298" s="33">
        <f t="shared" si="73"/>
        <v>0</v>
      </c>
      <c r="M298" s="33">
        <f t="shared" ca="1" si="74"/>
        <v>-5.5317476451675575E-3</v>
      </c>
      <c r="N298" s="33">
        <f t="shared" ca="1" si="75"/>
        <v>0</v>
      </c>
      <c r="O298" s="92">
        <f t="shared" ca="1" si="76"/>
        <v>0</v>
      </c>
      <c r="P298" s="33">
        <f t="shared" ca="1" si="77"/>
        <v>0</v>
      </c>
      <c r="Q298" s="33">
        <f t="shared" ca="1" si="78"/>
        <v>0</v>
      </c>
      <c r="R298" s="20">
        <f t="shared" ca="1" si="79"/>
        <v>5.5317476451675575E-3</v>
      </c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</row>
    <row r="299" spans="1:35" x14ac:dyDescent="0.2">
      <c r="A299" s="89"/>
      <c r="B299" s="89"/>
      <c r="C299" s="89"/>
      <c r="D299" s="91">
        <f t="shared" si="65"/>
        <v>0</v>
      </c>
      <c r="E299" s="91">
        <f t="shared" si="66"/>
        <v>0</v>
      </c>
      <c r="F299" s="33">
        <f t="shared" si="67"/>
        <v>0</v>
      </c>
      <c r="G299" s="33">
        <f t="shared" si="68"/>
        <v>0</v>
      </c>
      <c r="H299" s="33">
        <f t="shared" si="69"/>
        <v>0</v>
      </c>
      <c r="I299" s="33">
        <f t="shared" si="70"/>
        <v>0</v>
      </c>
      <c r="J299" s="33">
        <f t="shared" si="71"/>
        <v>0</v>
      </c>
      <c r="K299" s="33">
        <f t="shared" si="72"/>
        <v>0</v>
      </c>
      <c r="L299" s="33">
        <f t="shared" si="73"/>
        <v>0</v>
      </c>
      <c r="M299" s="33">
        <f t="shared" ca="1" si="74"/>
        <v>-5.5317476451675575E-3</v>
      </c>
      <c r="N299" s="33">
        <f t="shared" ca="1" si="75"/>
        <v>0</v>
      </c>
      <c r="O299" s="92">
        <f t="shared" ca="1" si="76"/>
        <v>0</v>
      </c>
      <c r="P299" s="33">
        <f t="shared" ca="1" si="77"/>
        <v>0</v>
      </c>
      <c r="Q299" s="33">
        <f t="shared" ca="1" si="78"/>
        <v>0</v>
      </c>
      <c r="R299" s="20">
        <f t="shared" ca="1" si="79"/>
        <v>5.5317476451675575E-3</v>
      </c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</row>
    <row r="300" spans="1:35" x14ac:dyDescent="0.2">
      <c r="A300" s="89"/>
      <c r="B300" s="89"/>
      <c r="C300" s="89"/>
      <c r="D300" s="91">
        <f t="shared" si="65"/>
        <v>0</v>
      </c>
      <c r="E300" s="91">
        <f t="shared" si="66"/>
        <v>0</v>
      </c>
      <c r="F300" s="33">
        <f t="shared" si="67"/>
        <v>0</v>
      </c>
      <c r="G300" s="33">
        <f t="shared" si="68"/>
        <v>0</v>
      </c>
      <c r="H300" s="33">
        <f t="shared" si="69"/>
        <v>0</v>
      </c>
      <c r="I300" s="33">
        <f t="shared" si="70"/>
        <v>0</v>
      </c>
      <c r="J300" s="33">
        <f t="shared" si="71"/>
        <v>0</v>
      </c>
      <c r="K300" s="33">
        <f t="shared" si="72"/>
        <v>0</v>
      </c>
      <c r="L300" s="33">
        <f t="shared" si="73"/>
        <v>0</v>
      </c>
      <c r="M300" s="33">
        <f t="shared" ca="1" si="74"/>
        <v>-5.5317476451675575E-3</v>
      </c>
      <c r="N300" s="33">
        <f t="shared" ca="1" si="75"/>
        <v>0</v>
      </c>
      <c r="O300" s="92">
        <f t="shared" ca="1" si="76"/>
        <v>0</v>
      </c>
      <c r="P300" s="33">
        <f t="shared" ca="1" si="77"/>
        <v>0</v>
      </c>
      <c r="Q300" s="33">
        <f t="shared" ca="1" si="78"/>
        <v>0</v>
      </c>
      <c r="R300" s="20">
        <f t="shared" ca="1" si="79"/>
        <v>5.5317476451675575E-3</v>
      </c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</row>
    <row r="301" spans="1:35" x14ac:dyDescent="0.2">
      <c r="A301" s="89"/>
      <c r="B301" s="89"/>
      <c r="C301" s="89"/>
      <c r="D301" s="91">
        <f t="shared" si="65"/>
        <v>0</v>
      </c>
      <c r="E301" s="91">
        <f t="shared" si="66"/>
        <v>0</v>
      </c>
      <c r="F301" s="33">
        <f t="shared" si="67"/>
        <v>0</v>
      </c>
      <c r="G301" s="33">
        <f t="shared" si="68"/>
        <v>0</v>
      </c>
      <c r="H301" s="33">
        <f t="shared" si="69"/>
        <v>0</v>
      </c>
      <c r="I301" s="33">
        <f t="shared" si="70"/>
        <v>0</v>
      </c>
      <c r="J301" s="33">
        <f t="shared" si="71"/>
        <v>0</v>
      </c>
      <c r="K301" s="33">
        <f t="shared" si="72"/>
        <v>0</v>
      </c>
      <c r="L301" s="33">
        <f t="shared" si="73"/>
        <v>0</v>
      </c>
      <c r="M301" s="33">
        <f t="shared" ca="1" si="74"/>
        <v>-5.5317476451675575E-3</v>
      </c>
      <c r="N301" s="33">
        <f t="shared" ca="1" si="75"/>
        <v>0</v>
      </c>
      <c r="O301" s="92">
        <f t="shared" ca="1" si="76"/>
        <v>0</v>
      </c>
      <c r="P301" s="33">
        <f t="shared" ca="1" si="77"/>
        <v>0</v>
      </c>
      <c r="Q301" s="33">
        <f t="shared" ca="1" si="78"/>
        <v>0</v>
      </c>
      <c r="R301" s="20">
        <f t="shared" ca="1" si="79"/>
        <v>5.5317476451675575E-3</v>
      </c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</row>
    <row r="302" spans="1:35" x14ac:dyDescent="0.2">
      <c r="A302" s="89"/>
      <c r="B302" s="89"/>
      <c r="C302" s="89"/>
      <c r="D302" s="91">
        <f t="shared" si="65"/>
        <v>0</v>
      </c>
      <c r="E302" s="91">
        <f t="shared" si="66"/>
        <v>0</v>
      </c>
      <c r="F302" s="33">
        <f t="shared" si="67"/>
        <v>0</v>
      </c>
      <c r="G302" s="33">
        <f t="shared" si="68"/>
        <v>0</v>
      </c>
      <c r="H302" s="33">
        <f t="shared" si="69"/>
        <v>0</v>
      </c>
      <c r="I302" s="33">
        <f t="shared" si="70"/>
        <v>0</v>
      </c>
      <c r="J302" s="33">
        <f t="shared" si="71"/>
        <v>0</v>
      </c>
      <c r="K302" s="33">
        <f t="shared" si="72"/>
        <v>0</v>
      </c>
      <c r="L302" s="33">
        <f t="shared" si="73"/>
        <v>0</v>
      </c>
      <c r="M302" s="33">
        <f t="shared" ca="1" si="74"/>
        <v>-5.5317476451675575E-3</v>
      </c>
      <c r="N302" s="33">
        <f t="shared" ca="1" si="75"/>
        <v>0</v>
      </c>
      <c r="O302" s="92">
        <f t="shared" ca="1" si="76"/>
        <v>0</v>
      </c>
      <c r="P302" s="33">
        <f t="shared" ca="1" si="77"/>
        <v>0</v>
      </c>
      <c r="Q302" s="33">
        <f t="shared" ca="1" si="78"/>
        <v>0</v>
      </c>
      <c r="R302" s="20">
        <f t="shared" ca="1" si="79"/>
        <v>5.5317476451675575E-3</v>
      </c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</row>
    <row r="303" spans="1:35" x14ac:dyDescent="0.2">
      <c r="A303" s="89"/>
      <c r="B303" s="89"/>
      <c r="C303" s="89"/>
      <c r="D303" s="91">
        <f t="shared" si="65"/>
        <v>0</v>
      </c>
      <c r="E303" s="91">
        <f t="shared" si="66"/>
        <v>0</v>
      </c>
      <c r="F303" s="33">
        <f t="shared" si="67"/>
        <v>0</v>
      </c>
      <c r="G303" s="33">
        <f t="shared" si="68"/>
        <v>0</v>
      </c>
      <c r="H303" s="33">
        <f t="shared" si="69"/>
        <v>0</v>
      </c>
      <c r="I303" s="33">
        <f t="shared" si="70"/>
        <v>0</v>
      </c>
      <c r="J303" s="33">
        <f t="shared" si="71"/>
        <v>0</v>
      </c>
      <c r="K303" s="33">
        <f t="shared" si="72"/>
        <v>0</v>
      </c>
      <c r="L303" s="33">
        <f t="shared" si="73"/>
        <v>0</v>
      </c>
      <c r="M303" s="33">
        <f t="shared" ca="1" si="74"/>
        <v>-5.5317476451675575E-3</v>
      </c>
      <c r="N303" s="33">
        <f t="shared" ca="1" si="75"/>
        <v>0</v>
      </c>
      <c r="O303" s="92">
        <f t="shared" ca="1" si="76"/>
        <v>0</v>
      </c>
      <c r="P303" s="33">
        <f t="shared" ca="1" si="77"/>
        <v>0</v>
      </c>
      <c r="Q303" s="33">
        <f t="shared" ca="1" si="78"/>
        <v>0</v>
      </c>
      <c r="R303" s="20">
        <f t="shared" ca="1" si="79"/>
        <v>5.5317476451675575E-3</v>
      </c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</row>
    <row r="304" spans="1:35" x14ac:dyDescent="0.2">
      <c r="A304" s="89"/>
      <c r="B304" s="89"/>
      <c r="C304" s="89"/>
      <c r="D304" s="91">
        <f t="shared" si="65"/>
        <v>0</v>
      </c>
      <c r="E304" s="91">
        <f t="shared" si="66"/>
        <v>0</v>
      </c>
      <c r="F304" s="33">
        <f t="shared" si="67"/>
        <v>0</v>
      </c>
      <c r="G304" s="33">
        <f t="shared" si="68"/>
        <v>0</v>
      </c>
      <c r="H304" s="33">
        <f t="shared" si="69"/>
        <v>0</v>
      </c>
      <c r="I304" s="33">
        <f t="shared" si="70"/>
        <v>0</v>
      </c>
      <c r="J304" s="33">
        <f t="shared" si="71"/>
        <v>0</v>
      </c>
      <c r="K304" s="33">
        <f t="shared" si="72"/>
        <v>0</v>
      </c>
      <c r="L304" s="33">
        <f t="shared" si="73"/>
        <v>0</v>
      </c>
      <c r="M304" s="33">
        <f t="shared" ca="1" si="74"/>
        <v>-5.5317476451675575E-3</v>
      </c>
      <c r="N304" s="33">
        <f t="shared" ca="1" si="75"/>
        <v>0</v>
      </c>
      <c r="O304" s="92">
        <f t="shared" ca="1" si="76"/>
        <v>0</v>
      </c>
      <c r="P304" s="33">
        <f t="shared" ca="1" si="77"/>
        <v>0</v>
      </c>
      <c r="Q304" s="33">
        <f t="shared" ca="1" si="78"/>
        <v>0</v>
      </c>
      <c r="R304" s="20">
        <f t="shared" ca="1" si="79"/>
        <v>5.5317476451675575E-3</v>
      </c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</row>
    <row r="305" spans="1:35" x14ac:dyDescent="0.2">
      <c r="A305" s="89"/>
      <c r="B305" s="89"/>
      <c r="C305" s="89"/>
      <c r="D305" s="91">
        <f t="shared" si="65"/>
        <v>0</v>
      </c>
      <c r="E305" s="91">
        <f t="shared" si="66"/>
        <v>0</v>
      </c>
      <c r="F305" s="33">
        <f t="shared" si="67"/>
        <v>0</v>
      </c>
      <c r="G305" s="33">
        <f t="shared" si="68"/>
        <v>0</v>
      </c>
      <c r="H305" s="33">
        <f t="shared" si="69"/>
        <v>0</v>
      </c>
      <c r="I305" s="33">
        <f t="shared" si="70"/>
        <v>0</v>
      </c>
      <c r="J305" s="33">
        <f t="shared" si="71"/>
        <v>0</v>
      </c>
      <c r="K305" s="33">
        <f t="shared" si="72"/>
        <v>0</v>
      </c>
      <c r="L305" s="33">
        <f t="shared" si="73"/>
        <v>0</v>
      </c>
      <c r="M305" s="33">
        <f t="shared" ca="1" si="74"/>
        <v>-5.5317476451675575E-3</v>
      </c>
      <c r="N305" s="33">
        <f t="shared" ca="1" si="75"/>
        <v>0</v>
      </c>
      <c r="O305" s="92">
        <f t="shared" ca="1" si="76"/>
        <v>0</v>
      </c>
      <c r="P305" s="33">
        <f t="shared" ca="1" si="77"/>
        <v>0</v>
      </c>
      <c r="Q305" s="33">
        <f t="shared" ca="1" si="78"/>
        <v>0</v>
      </c>
      <c r="R305" s="20">
        <f t="shared" ca="1" si="79"/>
        <v>5.5317476451675575E-3</v>
      </c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</row>
    <row r="306" spans="1:35" x14ac:dyDescent="0.2">
      <c r="A306" s="89"/>
      <c r="B306" s="89"/>
      <c r="C306" s="89"/>
      <c r="D306" s="91">
        <f t="shared" si="65"/>
        <v>0</v>
      </c>
      <c r="E306" s="91">
        <f t="shared" si="66"/>
        <v>0</v>
      </c>
      <c r="F306" s="33">
        <f t="shared" si="67"/>
        <v>0</v>
      </c>
      <c r="G306" s="33">
        <f t="shared" si="68"/>
        <v>0</v>
      </c>
      <c r="H306" s="33">
        <f t="shared" si="69"/>
        <v>0</v>
      </c>
      <c r="I306" s="33">
        <f t="shared" si="70"/>
        <v>0</v>
      </c>
      <c r="J306" s="33">
        <f t="shared" si="71"/>
        <v>0</v>
      </c>
      <c r="K306" s="33">
        <f t="shared" si="72"/>
        <v>0</v>
      </c>
      <c r="L306" s="33">
        <f t="shared" si="73"/>
        <v>0</v>
      </c>
      <c r="M306" s="33">
        <f t="shared" ca="1" si="74"/>
        <v>-5.5317476451675575E-3</v>
      </c>
      <c r="N306" s="33">
        <f t="shared" ca="1" si="75"/>
        <v>0</v>
      </c>
      <c r="O306" s="92">
        <f t="shared" ca="1" si="76"/>
        <v>0</v>
      </c>
      <c r="P306" s="33">
        <f t="shared" ca="1" si="77"/>
        <v>0</v>
      </c>
      <c r="Q306" s="33">
        <f t="shared" ca="1" si="78"/>
        <v>0</v>
      </c>
      <c r="R306" s="20">
        <f t="shared" ca="1" si="79"/>
        <v>5.5317476451675575E-3</v>
      </c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</row>
    <row r="307" spans="1:35" x14ac:dyDescent="0.2">
      <c r="A307" s="89"/>
      <c r="B307" s="89"/>
      <c r="C307" s="89"/>
      <c r="D307" s="91">
        <f t="shared" si="65"/>
        <v>0</v>
      </c>
      <c r="E307" s="91">
        <f t="shared" si="66"/>
        <v>0</v>
      </c>
      <c r="F307" s="33">
        <f t="shared" si="67"/>
        <v>0</v>
      </c>
      <c r="G307" s="33">
        <f t="shared" si="68"/>
        <v>0</v>
      </c>
      <c r="H307" s="33">
        <f t="shared" si="69"/>
        <v>0</v>
      </c>
      <c r="I307" s="33">
        <f t="shared" si="70"/>
        <v>0</v>
      </c>
      <c r="J307" s="33">
        <f t="shared" si="71"/>
        <v>0</v>
      </c>
      <c r="K307" s="33">
        <f t="shared" si="72"/>
        <v>0</v>
      </c>
      <c r="L307" s="33">
        <f t="shared" si="73"/>
        <v>0</v>
      </c>
      <c r="M307" s="33">
        <f t="shared" ca="1" si="74"/>
        <v>-5.5317476451675575E-3</v>
      </c>
      <c r="N307" s="33">
        <f t="shared" ca="1" si="75"/>
        <v>0</v>
      </c>
      <c r="O307" s="92">
        <f t="shared" ca="1" si="76"/>
        <v>0</v>
      </c>
      <c r="P307" s="33">
        <f t="shared" ca="1" si="77"/>
        <v>0</v>
      </c>
      <c r="Q307" s="33">
        <f t="shared" ca="1" si="78"/>
        <v>0</v>
      </c>
      <c r="R307" s="20">
        <f t="shared" ca="1" si="79"/>
        <v>5.5317476451675575E-3</v>
      </c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</row>
    <row r="308" spans="1:35" x14ac:dyDescent="0.2">
      <c r="A308" s="89"/>
      <c r="B308" s="89"/>
      <c r="C308" s="89"/>
      <c r="D308" s="91">
        <f t="shared" si="65"/>
        <v>0</v>
      </c>
      <c r="E308" s="91">
        <f t="shared" si="66"/>
        <v>0</v>
      </c>
      <c r="F308" s="33">
        <f t="shared" si="67"/>
        <v>0</v>
      </c>
      <c r="G308" s="33">
        <f t="shared" si="68"/>
        <v>0</v>
      </c>
      <c r="H308" s="33">
        <f t="shared" si="69"/>
        <v>0</v>
      </c>
      <c r="I308" s="33">
        <f t="shared" si="70"/>
        <v>0</v>
      </c>
      <c r="J308" s="33">
        <f t="shared" si="71"/>
        <v>0</v>
      </c>
      <c r="K308" s="33">
        <f t="shared" si="72"/>
        <v>0</v>
      </c>
      <c r="L308" s="33">
        <f t="shared" si="73"/>
        <v>0</v>
      </c>
      <c r="M308" s="33">
        <f t="shared" ca="1" si="74"/>
        <v>-5.5317476451675575E-3</v>
      </c>
      <c r="N308" s="33">
        <f t="shared" ca="1" si="75"/>
        <v>0</v>
      </c>
      <c r="O308" s="92">
        <f t="shared" ca="1" si="76"/>
        <v>0</v>
      </c>
      <c r="P308" s="33">
        <f t="shared" ca="1" si="77"/>
        <v>0</v>
      </c>
      <c r="Q308" s="33">
        <f t="shared" ca="1" si="78"/>
        <v>0</v>
      </c>
      <c r="R308" s="20">
        <f t="shared" ca="1" si="79"/>
        <v>5.5317476451675575E-3</v>
      </c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</row>
    <row r="309" spans="1:35" x14ac:dyDescent="0.2">
      <c r="A309" s="89"/>
      <c r="B309" s="89"/>
      <c r="C309" s="89"/>
      <c r="D309" s="91">
        <f t="shared" si="65"/>
        <v>0</v>
      </c>
      <c r="E309" s="91">
        <f t="shared" si="66"/>
        <v>0</v>
      </c>
      <c r="F309" s="33">
        <f t="shared" si="67"/>
        <v>0</v>
      </c>
      <c r="G309" s="33">
        <f t="shared" si="68"/>
        <v>0</v>
      </c>
      <c r="H309" s="33">
        <f t="shared" si="69"/>
        <v>0</v>
      </c>
      <c r="I309" s="33">
        <f t="shared" si="70"/>
        <v>0</v>
      </c>
      <c r="J309" s="33">
        <f t="shared" si="71"/>
        <v>0</v>
      </c>
      <c r="K309" s="33">
        <f t="shared" si="72"/>
        <v>0</v>
      </c>
      <c r="L309" s="33">
        <f t="shared" si="73"/>
        <v>0</v>
      </c>
      <c r="M309" s="33">
        <f t="shared" ca="1" si="74"/>
        <v>-5.5317476451675575E-3</v>
      </c>
      <c r="N309" s="33">
        <f t="shared" ca="1" si="75"/>
        <v>0</v>
      </c>
      <c r="O309" s="92">
        <f t="shared" ca="1" si="76"/>
        <v>0</v>
      </c>
      <c r="P309" s="33">
        <f t="shared" ca="1" si="77"/>
        <v>0</v>
      </c>
      <c r="Q309" s="33">
        <f t="shared" ca="1" si="78"/>
        <v>0</v>
      </c>
      <c r="R309" s="20">
        <f t="shared" ca="1" si="79"/>
        <v>5.5317476451675575E-3</v>
      </c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</row>
    <row r="310" spans="1:35" x14ac:dyDescent="0.2">
      <c r="A310" s="89"/>
      <c r="B310" s="89"/>
      <c r="C310" s="89"/>
      <c r="D310" s="91">
        <f t="shared" si="65"/>
        <v>0</v>
      </c>
      <c r="E310" s="91">
        <f t="shared" si="66"/>
        <v>0</v>
      </c>
      <c r="F310" s="33">
        <f t="shared" si="67"/>
        <v>0</v>
      </c>
      <c r="G310" s="33">
        <f t="shared" si="68"/>
        <v>0</v>
      </c>
      <c r="H310" s="33">
        <f t="shared" si="69"/>
        <v>0</v>
      </c>
      <c r="I310" s="33">
        <f t="shared" si="70"/>
        <v>0</v>
      </c>
      <c r="J310" s="33">
        <f t="shared" si="71"/>
        <v>0</v>
      </c>
      <c r="K310" s="33">
        <f t="shared" si="72"/>
        <v>0</v>
      </c>
      <c r="L310" s="33">
        <f t="shared" si="73"/>
        <v>0</v>
      </c>
      <c r="M310" s="33">
        <f t="shared" ca="1" si="74"/>
        <v>-5.5317476451675575E-3</v>
      </c>
      <c r="N310" s="33">
        <f t="shared" ca="1" si="75"/>
        <v>0</v>
      </c>
      <c r="O310" s="92">
        <f t="shared" ca="1" si="76"/>
        <v>0</v>
      </c>
      <c r="P310" s="33">
        <f t="shared" ca="1" si="77"/>
        <v>0</v>
      </c>
      <c r="Q310" s="33">
        <f t="shared" ca="1" si="78"/>
        <v>0</v>
      </c>
      <c r="R310" s="20">
        <f t="shared" ca="1" si="79"/>
        <v>5.5317476451675575E-3</v>
      </c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</row>
    <row r="311" spans="1:35" x14ac:dyDescent="0.2">
      <c r="A311" s="89"/>
      <c r="B311" s="89"/>
      <c r="C311" s="89"/>
      <c r="D311" s="91">
        <f t="shared" si="65"/>
        <v>0</v>
      </c>
      <c r="E311" s="91">
        <f t="shared" si="66"/>
        <v>0</v>
      </c>
      <c r="F311" s="33">
        <f t="shared" si="67"/>
        <v>0</v>
      </c>
      <c r="G311" s="33">
        <f t="shared" si="68"/>
        <v>0</v>
      </c>
      <c r="H311" s="33">
        <f t="shared" si="69"/>
        <v>0</v>
      </c>
      <c r="I311" s="33">
        <f t="shared" si="70"/>
        <v>0</v>
      </c>
      <c r="J311" s="33">
        <f t="shared" si="71"/>
        <v>0</v>
      </c>
      <c r="K311" s="33">
        <f t="shared" si="72"/>
        <v>0</v>
      </c>
      <c r="L311" s="33">
        <f t="shared" si="73"/>
        <v>0</v>
      </c>
      <c r="M311" s="33">
        <f t="shared" ca="1" si="74"/>
        <v>-5.5317476451675575E-3</v>
      </c>
      <c r="N311" s="33">
        <f t="shared" ca="1" si="75"/>
        <v>0</v>
      </c>
      <c r="O311" s="92">
        <f t="shared" ca="1" si="76"/>
        <v>0</v>
      </c>
      <c r="P311" s="33">
        <f t="shared" ca="1" si="77"/>
        <v>0</v>
      </c>
      <c r="Q311" s="33">
        <f t="shared" ca="1" si="78"/>
        <v>0</v>
      </c>
      <c r="R311" s="20">
        <f t="shared" ca="1" si="79"/>
        <v>5.5317476451675575E-3</v>
      </c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</row>
    <row r="312" spans="1:35" x14ac:dyDescent="0.2">
      <c r="A312" s="89"/>
      <c r="B312" s="89"/>
      <c r="C312" s="89"/>
      <c r="D312" s="91">
        <f t="shared" si="65"/>
        <v>0</v>
      </c>
      <c r="E312" s="91">
        <f t="shared" si="66"/>
        <v>0</v>
      </c>
      <c r="F312" s="33">
        <f t="shared" si="67"/>
        <v>0</v>
      </c>
      <c r="G312" s="33">
        <f t="shared" si="68"/>
        <v>0</v>
      </c>
      <c r="H312" s="33">
        <f t="shared" si="69"/>
        <v>0</v>
      </c>
      <c r="I312" s="33">
        <f t="shared" si="70"/>
        <v>0</v>
      </c>
      <c r="J312" s="33">
        <f t="shared" si="71"/>
        <v>0</v>
      </c>
      <c r="K312" s="33">
        <f t="shared" si="72"/>
        <v>0</v>
      </c>
      <c r="L312" s="33">
        <f t="shared" si="73"/>
        <v>0</v>
      </c>
      <c r="M312" s="33">
        <f t="shared" ca="1" si="74"/>
        <v>-5.5317476451675575E-3</v>
      </c>
      <c r="N312" s="33">
        <f t="shared" ca="1" si="75"/>
        <v>0</v>
      </c>
      <c r="O312" s="92">
        <f t="shared" ca="1" si="76"/>
        <v>0</v>
      </c>
      <c r="P312" s="33">
        <f t="shared" ca="1" si="77"/>
        <v>0</v>
      </c>
      <c r="Q312" s="33">
        <f t="shared" ca="1" si="78"/>
        <v>0</v>
      </c>
      <c r="R312" s="20">
        <f t="shared" ca="1" si="79"/>
        <v>5.5317476451675575E-3</v>
      </c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</row>
    <row r="313" spans="1:35" x14ac:dyDescent="0.2">
      <c r="A313" s="89"/>
      <c r="B313" s="89"/>
      <c r="C313" s="89"/>
      <c r="D313" s="91">
        <f t="shared" si="65"/>
        <v>0</v>
      </c>
      <c r="E313" s="91">
        <f t="shared" si="66"/>
        <v>0</v>
      </c>
      <c r="F313" s="33">
        <f t="shared" si="67"/>
        <v>0</v>
      </c>
      <c r="G313" s="33">
        <f t="shared" si="68"/>
        <v>0</v>
      </c>
      <c r="H313" s="33">
        <f t="shared" si="69"/>
        <v>0</v>
      </c>
      <c r="I313" s="33">
        <f t="shared" si="70"/>
        <v>0</v>
      </c>
      <c r="J313" s="33">
        <f t="shared" si="71"/>
        <v>0</v>
      </c>
      <c r="K313" s="33">
        <f t="shared" si="72"/>
        <v>0</v>
      </c>
      <c r="L313" s="33">
        <f t="shared" si="73"/>
        <v>0</v>
      </c>
      <c r="M313" s="33">
        <f t="shared" ca="1" si="74"/>
        <v>-5.5317476451675575E-3</v>
      </c>
      <c r="N313" s="33">
        <f t="shared" ca="1" si="75"/>
        <v>0</v>
      </c>
      <c r="O313" s="92">
        <f t="shared" ca="1" si="76"/>
        <v>0</v>
      </c>
      <c r="P313" s="33">
        <f t="shared" ca="1" si="77"/>
        <v>0</v>
      </c>
      <c r="Q313" s="33">
        <f t="shared" ca="1" si="78"/>
        <v>0</v>
      </c>
      <c r="R313" s="20">
        <f t="shared" ca="1" si="79"/>
        <v>5.5317476451675575E-3</v>
      </c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</row>
    <row r="314" spans="1:35" x14ac:dyDescent="0.2">
      <c r="A314" s="89"/>
      <c r="B314" s="89"/>
      <c r="C314" s="89"/>
      <c r="D314" s="91">
        <f t="shared" si="65"/>
        <v>0</v>
      </c>
      <c r="E314" s="91">
        <f t="shared" si="66"/>
        <v>0</v>
      </c>
      <c r="F314" s="33">
        <f t="shared" si="67"/>
        <v>0</v>
      </c>
      <c r="G314" s="33">
        <f t="shared" si="68"/>
        <v>0</v>
      </c>
      <c r="H314" s="33">
        <f t="shared" si="69"/>
        <v>0</v>
      </c>
      <c r="I314" s="33">
        <f t="shared" si="70"/>
        <v>0</v>
      </c>
      <c r="J314" s="33">
        <f t="shared" si="71"/>
        <v>0</v>
      </c>
      <c r="K314" s="33">
        <f t="shared" si="72"/>
        <v>0</v>
      </c>
      <c r="L314" s="33">
        <f t="shared" si="73"/>
        <v>0</v>
      </c>
      <c r="M314" s="33">
        <f t="shared" ca="1" si="74"/>
        <v>-5.5317476451675575E-3</v>
      </c>
      <c r="N314" s="33">
        <f t="shared" ca="1" si="75"/>
        <v>0</v>
      </c>
      <c r="O314" s="92">
        <f t="shared" ca="1" si="76"/>
        <v>0</v>
      </c>
      <c r="P314" s="33">
        <f t="shared" ca="1" si="77"/>
        <v>0</v>
      </c>
      <c r="Q314" s="33">
        <f t="shared" ca="1" si="78"/>
        <v>0</v>
      </c>
      <c r="R314" s="20">
        <f t="shared" ca="1" si="79"/>
        <v>5.5317476451675575E-3</v>
      </c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</row>
    <row r="315" spans="1:35" x14ac:dyDescent="0.2">
      <c r="A315" s="89"/>
      <c r="B315" s="89"/>
      <c r="C315" s="89"/>
      <c r="D315" s="91">
        <f t="shared" si="65"/>
        <v>0</v>
      </c>
      <c r="E315" s="91">
        <f t="shared" si="66"/>
        <v>0</v>
      </c>
      <c r="F315" s="33">
        <f t="shared" si="67"/>
        <v>0</v>
      </c>
      <c r="G315" s="33">
        <f t="shared" si="68"/>
        <v>0</v>
      </c>
      <c r="H315" s="33">
        <f t="shared" si="69"/>
        <v>0</v>
      </c>
      <c r="I315" s="33">
        <f t="shared" si="70"/>
        <v>0</v>
      </c>
      <c r="J315" s="33">
        <f t="shared" si="71"/>
        <v>0</v>
      </c>
      <c r="K315" s="33">
        <f t="shared" si="72"/>
        <v>0</v>
      </c>
      <c r="L315" s="33">
        <f t="shared" si="73"/>
        <v>0</v>
      </c>
      <c r="M315" s="33">
        <f t="shared" ca="1" si="74"/>
        <v>-5.5317476451675575E-3</v>
      </c>
      <c r="N315" s="33">
        <f t="shared" ca="1" si="75"/>
        <v>0</v>
      </c>
      <c r="O315" s="92">
        <f t="shared" ca="1" si="76"/>
        <v>0</v>
      </c>
      <c r="P315" s="33">
        <f t="shared" ca="1" si="77"/>
        <v>0</v>
      </c>
      <c r="Q315" s="33">
        <f t="shared" ca="1" si="78"/>
        <v>0</v>
      </c>
      <c r="R315" s="20">
        <f t="shared" ca="1" si="79"/>
        <v>5.5317476451675575E-3</v>
      </c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</row>
    <row r="316" spans="1:35" x14ac:dyDescent="0.2">
      <c r="A316" s="89"/>
      <c r="B316" s="89"/>
      <c r="C316" s="89"/>
      <c r="D316" s="91">
        <f t="shared" si="65"/>
        <v>0</v>
      </c>
      <c r="E316" s="91">
        <f t="shared" si="66"/>
        <v>0</v>
      </c>
      <c r="F316" s="33">
        <f t="shared" si="67"/>
        <v>0</v>
      </c>
      <c r="G316" s="33">
        <f t="shared" si="68"/>
        <v>0</v>
      </c>
      <c r="H316" s="33">
        <f t="shared" si="69"/>
        <v>0</v>
      </c>
      <c r="I316" s="33">
        <f t="shared" si="70"/>
        <v>0</v>
      </c>
      <c r="J316" s="33">
        <f t="shared" si="71"/>
        <v>0</v>
      </c>
      <c r="K316" s="33">
        <f t="shared" si="72"/>
        <v>0</v>
      </c>
      <c r="L316" s="33">
        <f t="shared" si="73"/>
        <v>0</v>
      </c>
      <c r="M316" s="33">
        <f t="shared" ca="1" si="74"/>
        <v>-5.5317476451675575E-3</v>
      </c>
      <c r="N316" s="33">
        <f t="shared" ca="1" si="75"/>
        <v>0</v>
      </c>
      <c r="O316" s="92">
        <f t="shared" ca="1" si="76"/>
        <v>0</v>
      </c>
      <c r="P316" s="33">
        <f t="shared" ca="1" si="77"/>
        <v>0</v>
      </c>
      <c r="Q316" s="33">
        <f t="shared" ca="1" si="78"/>
        <v>0</v>
      </c>
      <c r="R316" s="20">
        <f t="shared" ca="1" si="79"/>
        <v>5.5317476451675575E-3</v>
      </c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</row>
    <row r="317" spans="1:35" x14ac:dyDescent="0.2">
      <c r="A317" s="89"/>
      <c r="B317" s="89"/>
      <c r="C317" s="89"/>
      <c r="D317" s="91">
        <f t="shared" si="65"/>
        <v>0</v>
      </c>
      <c r="E317" s="91">
        <f t="shared" si="66"/>
        <v>0</v>
      </c>
      <c r="F317" s="33">
        <f t="shared" si="67"/>
        <v>0</v>
      </c>
      <c r="G317" s="33">
        <f t="shared" si="68"/>
        <v>0</v>
      </c>
      <c r="H317" s="33">
        <f t="shared" si="69"/>
        <v>0</v>
      </c>
      <c r="I317" s="33">
        <f t="shared" si="70"/>
        <v>0</v>
      </c>
      <c r="J317" s="33">
        <f t="shared" si="71"/>
        <v>0</v>
      </c>
      <c r="K317" s="33">
        <f t="shared" si="72"/>
        <v>0</v>
      </c>
      <c r="L317" s="33">
        <f t="shared" si="73"/>
        <v>0</v>
      </c>
      <c r="M317" s="33">
        <f t="shared" ca="1" si="74"/>
        <v>-5.5317476451675575E-3</v>
      </c>
      <c r="N317" s="33">
        <f t="shared" ca="1" si="75"/>
        <v>0</v>
      </c>
      <c r="O317" s="92">
        <f t="shared" ca="1" si="76"/>
        <v>0</v>
      </c>
      <c r="P317" s="33">
        <f t="shared" ca="1" si="77"/>
        <v>0</v>
      </c>
      <c r="Q317" s="33">
        <f t="shared" ca="1" si="78"/>
        <v>0</v>
      </c>
      <c r="R317" s="20">
        <f t="shared" ca="1" si="79"/>
        <v>5.5317476451675575E-3</v>
      </c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</row>
    <row r="318" spans="1:35" x14ac:dyDescent="0.2">
      <c r="A318" s="89"/>
      <c r="B318" s="89"/>
      <c r="C318" s="89"/>
      <c r="D318" s="91">
        <f t="shared" si="65"/>
        <v>0</v>
      </c>
      <c r="E318" s="91">
        <f t="shared" si="66"/>
        <v>0</v>
      </c>
      <c r="F318" s="33">
        <f t="shared" si="67"/>
        <v>0</v>
      </c>
      <c r="G318" s="33">
        <f t="shared" si="68"/>
        <v>0</v>
      </c>
      <c r="H318" s="33">
        <f t="shared" si="69"/>
        <v>0</v>
      </c>
      <c r="I318" s="33">
        <f t="shared" si="70"/>
        <v>0</v>
      </c>
      <c r="J318" s="33">
        <f t="shared" si="71"/>
        <v>0</v>
      </c>
      <c r="K318" s="33">
        <f t="shared" si="72"/>
        <v>0</v>
      </c>
      <c r="L318" s="33">
        <f t="shared" si="73"/>
        <v>0</v>
      </c>
      <c r="M318" s="33">
        <f t="shared" ca="1" si="74"/>
        <v>-5.5317476451675575E-3</v>
      </c>
      <c r="N318" s="33">
        <f t="shared" ca="1" si="75"/>
        <v>0</v>
      </c>
      <c r="O318" s="92">
        <f t="shared" ca="1" si="76"/>
        <v>0</v>
      </c>
      <c r="P318" s="33">
        <f t="shared" ca="1" si="77"/>
        <v>0</v>
      </c>
      <c r="Q318" s="33">
        <f t="shared" ca="1" si="78"/>
        <v>0</v>
      </c>
      <c r="R318" s="20">
        <f t="shared" ca="1" si="79"/>
        <v>5.5317476451675575E-3</v>
      </c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</row>
    <row r="319" spans="1:35" x14ac:dyDescent="0.2">
      <c r="A319" s="89"/>
      <c r="B319" s="89"/>
      <c r="C319" s="89"/>
      <c r="D319" s="91">
        <f t="shared" si="65"/>
        <v>0</v>
      </c>
      <c r="E319" s="91">
        <f t="shared" si="66"/>
        <v>0</v>
      </c>
      <c r="F319" s="33">
        <f t="shared" si="67"/>
        <v>0</v>
      </c>
      <c r="G319" s="33">
        <f t="shared" si="68"/>
        <v>0</v>
      </c>
      <c r="H319" s="33">
        <f t="shared" si="69"/>
        <v>0</v>
      </c>
      <c r="I319" s="33">
        <f t="shared" si="70"/>
        <v>0</v>
      </c>
      <c r="J319" s="33">
        <f t="shared" si="71"/>
        <v>0</v>
      </c>
      <c r="K319" s="33">
        <f t="shared" si="72"/>
        <v>0</v>
      </c>
      <c r="L319" s="33">
        <f t="shared" si="73"/>
        <v>0</v>
      </c>
      <c r="M319" s="33">
        <f t="shared" ca="1" si="74"/>
        <v>-5.5317476451675575E-3</v>
      </c>
      <c r="N319" s="33">
        <f t="shared" ca="1" si="75"/>
        <v>0</v>
      </c>
      <c r="O319" s="92">
        <f t="shared" ca="1" si="76"/>
        <v>0</v>
      </c>
      <c r="P319" s="33">
        <f t="shared" ca="1" si="77"/>
        <v>0</v>
      </c>
      <c r="Q319" s="33">
        <f t="shared" ca="1" si="78"/>
        <v>0</v>
      </c>
      <c r="R319" s="20">
        <f t="shared" ca="1" si="79"/>
        <v>5.5317476451675575E-3</v>
      </c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</row>
    <row r="320" spans="1:35" x14ac:dyDescent="0.2">
      <c r="A320" s="89"/>
      <c r="B320" s="89"/>
      <c r="C320" s="89"/>
      <c r="D320" s="91">
        <f t="shared" si="65"/>
        <v>0</v>
      </c>
      <c r="E320" s="91">
        <f t="shared" si="66"/>
        <v>0</v>
      </c>
      <c r="F320" s="33">
        <f t="shared" si="67"/>
        <v>0</v>
      </c>
      <c r="G320" s="33">
        <f t="shared" si="68"/>
        <v>0</v>
      </c>
      <c r="H320" s="33">
        <f t="shared" si="69"/>
        <v>0</v>
      </c>
      <c r="I320" s="33">
        <f t="shared" si="70"/>
        <v>0</v>
      </c>
      <c r="J320" s="33">
        <f t="shared" si="71"/>
        <v>0</v>
      </c>
      <c r="K320" s="33">
        <f t="shared" si="72"/>
        <v>0</v>
      </c>
      <c r="L320" s="33">
        <f t="shared" si="73"/>
        <v>0</v>
      </c>
      <c r="M320" s="33">
        <f t="shared" ca="1" si="74"/>
        <v>-5.5317476451675575E-3</v>
      </c>
      <c r="N320" s="33">
        <f t="shared" ca="1" si="75"/>
        <v>0</v>
      </c>
      <c r="O320" s="92">
        <f t="shared" ca="1" si="76"/>
        <v>0</v>
      </c>
      <c r="P320" s="33">
        <f t="shared" ca="1" si="77"/>
        <v>0</v>
      </c>
      <c r="Q320" s="33">
        <f t="shared" ca="1" si="78"/>
        <v>0</v>
      </c>
      <c r="R320" s="20">
        <f t="shared" ca="1" si="79"/>
        <v>5.5317476451675575E-3</v>
      </c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</row>
    <row r="321" spans="1:35" x14ac:dyDescent="0.2">
      <c r="A321" s="89"/>
      <c r="B321" s="89"/>
      <c r="C321" s="89"/>
      <c r="D321" s="91">
        <f t="shared" si="65"/>
        <v>0</v>
      </c>
      <c r="E321" s="91">
        <f t="shared" si="66"/>
        <v>0</v>
      </c>
      <c r="F321" s="33">
        <f t="shared" si="67"/>
        <v>0</v>
      </c>
      <c r="G321" s="33">
        <f t="shared" si="68"/>
        <v>0</v>
      </c>
      <c r="H321" s="33">
        <f t="shared" si="69"/>
        <v>0</v>
      </c>
      <c r="I321" s="33">
        <f t="shared" si="70"/>
        <v>0</v>
      </c>
      <c r="J321" s="33">
        <f t="shared" si="71"/>
        <v>0</v>
      </c>
      <c r="K321" s="33">
        <f t="shared" si="72"/>
        <v>0</v>
      </c>
      <c r="L321" s="33">
        <f t="shared" si="73"/>
        <v>0</v>
      </c>
      <c r="M321" s="33">
        <f t="shared" ca="1" si="74"/>
        <v>-5.5317476451675575E-3</v>
      </c>
      <c r="N321" s="33">
        <f t="shared" ca="1" si="75"/>
        <v>0</v>
      </c>
      <c r="O321" s="92">
        <f t="shared" ca="1" si="76"/>
        <v>0</v>
      </c>
      <c r="P321" s="33">
        <f t="shared" ca="1" si="77"/>
        <v>0</v>
      </c>
      <c r="Q321" s="33">
        <f t="shared" ca="1" si="78"/>
        <v>0</v>
      </c>
      <c r="R321" s="20">
        <f t="shared" ca="1" si="79"/>
        <v>5.5317476451675575E-3</v>
      </c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</row>
    <row r="322" spans="1:35" x14ac:dyDescent="0.2">
      <c r="A322" s="89"/>
      <c r="B322" s="89"/>
      <c r="C322" s="89"/>
      <c r="D322" s="91">
        <f t="shared" si="65"/>
        <v>0</v>
      </c>
      <c r="E322" s="91">
        <f t="shared" si="66"/>
        <v>0</v>
      </c>
      <c r="F322" s="33">
        <f t="shared" si="67"/>
        <v>0</v>
      </c>
      <c r="G322" s="33">
        <f t="shared" si="68"/>
        <v>0</v>
      </c>
      <c r="H322" s="33">
        <f t="shared" si="69"/>
        <v>0</v>
      </c>
      <c r="I322" s="33">
        <f t="shared" si="70"/>
        <v>0</v>
      </c>
      <c r="J322" s="33">
        <f t="shared" si="71"/>
        <v>0</v>
      </c>
      <c r="K322" s="33">
        <f t="shared" si="72"/>
        <v>0</v>
      </c>
      <c r="L322" s="33">
        <f t="shared" si="73"/>
        <v>0</v>
      </c>
      <c r="M322" s="33">
        <f t="shared" ca="1" si="74"/>
        <v>-5.5317476451675575E-3</v>
      </c>
      <c r="N322" s="33">
        <f t="shared" ca="1" si="75"/>
        <v>0</v>
      </c>
      <c r="O322" s="92">
        <f t="shared" ca="1" si="76"/>
        <v>0</v>
      </c>
      <c r="P322" s="33">
        <f t="shared" ca="1" si="77"/>
        <v>0</v>
      </c>
      <c r="Q322" s="33">
        <f t="shared" ca="1" si="78"/>
        <v>0</v>
      </c>
      <c r="R322" s="20">
        <f t="shared" ca="1" si="79"/>
        <v>5.5317476451675575E-3</v>
      </c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</row>
    <row r="323" spans="1:35" x14ac:dyDescent="0.2">
      <c r="A323" s="89"/>
      <c r="B323" s="89"/>
      <c r="C323" s="89"/>
      <c r="D323" s="91">
        <f t="shared" si="65"/>
        <v>0</v>
      </c>
      <c r="E323" s="91">
        <f t="shared" si="66"/>
        <v>0</v>
      </c>
      <c r="F323" s="33">
        <f t="shared" si="67"/>
        <v>0</v>
      </c>
      <c r="G323" s="33">
        <f t="shared" si="68"/>
        <v>0</v>
      </c>
      <c r="H323" s="33">
        <f t="shared" si="69"/>
        <v>0</v>
      </c>
      <c r="I323" s="33">
        <f t="shared" si="70"/>
        <v>0</v>
      </c>
      <c r="J323" s="33">
        <f t="shared" si="71"/>
        <v>0</v>
      </c>
      <c r="K323" s="33">
        <f t="shared" si="72"/>
        <v>0</v>
      </c>
      <c r="L323" s="33">
        <f t="shared" si="73"/>
        <v>0</v>
      </c>
      <c r="M323" s="33">
        <f t="shared" ca="1" si="74"/>
        <v>-5.5317476451675575E-3</v>
      </c>
      <c r="N323" s="33">
        <f t="shared" ca="1" si="75"/>
        <v>0</v>
      </c>
      <c r="O323" s="92">
        <f t="shared" ca="1" si="76"/>
        <v>0</v>
      </c>
      <c r="P323" s="33">
        <f t="shared" ca="1" si="77"/>
        <v>0</v>
      </c>
      <c r="Q323" s="33">
        <f t="shared" ca="1" si="78"/>
        <v>0</v>
      </c>
      <c r="R323" s="20">
        <f t="shared" ca="1" si="79"/>
        <v>5.5317476451675575E-3</v>
      </c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</row>
    <row r="324" spans="1:35" x14ac:dyDescent="0.2">
      <c r="A324" s="89"/>
      <c r="B324" s="89"/>
      <c r="C324" s="89"/>
      <c r="D324" s="91">
        <f t="shared" si="65"/>
        <v>0</v>
      </c>
      <c r="E324" s="91">
        <f t="shared" si="66"/>
        <v>0</v>
      </c>
      <c r="F324" s="33">
        <f t="shared" si="67"/>
        <v>0</v>
      </c>
      <c r="G324" s="33">
        <f t="shared" si="68"/>
        <v>0</v>
      </c>
      <c r="H324" s="33">
        <f t="shared" si="69"/>
        <v>0</v>
      </c>
      <c r="I324" s="33">
        <f t="shared" si="70"/>
        <v>0</v>
      </c>
      <c r="J324" s="33">
        <f t="shared" si="71"/>
        <v>0</v>
      </c>
      <c r="K324" s="33">
        <f t="shared" si="72"/>
        <v>0</v>
      </c>
      <c r="L324" s="33">
        <f t="shared" si="73"/>
        <v>0</v>
      </c>
      <c r="M324" s="33">
        <f t="shared" ca="1" si="74"/>
        <v>-5.5317476451675575E-3</v>
      </c>
      <c r="N324" s="33">
        <f t="shared" ca="1" si="75"/>
        <v>0</v>
      </c>
      <c r="O324" s="92">
        <f t="shared" ca="1" si="76"/>
        <v>0</v>
      </c>
      <c r="P324" s="33">
        <f t="shared" ca="1" si="77"/>
        <v>0</v>
      </c>
      <c r="Q324" s="33">
        <f t="shared" ca="1" si="78"/>
        <v>0</v>
      </c>
      <c r="R324" s="20">
        <f t="shared" ca="1" si="79"/>
        <v>5.5317476451675575E-3</v>
      </c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</row>
    <row r="325" spans="1:35" x14ac:dyDescent="0.2">
      <c r="A325" s="89"/>
      <c r="B325" s="89"/>
      <c r="C325" s="89"/>
      <c r="D325" s="91">
        <f t="shared" si="65"/>
        <v>0</v>
      </c>
      <c r="E325" s="91">
        <f t="shared" si="66"/>
        <v>0</v>
      </c>
      <c r="F325" s="33">
        <f t="shared" si="67"/>
        <v>0</v>
      </c>
      <c r="G325" s="33">
        <f t="shared" si="68"/>
        <v>0</v>
      </c>
      <c r="H325" s="33">
        <f t="shared" si="69"/>
        <v>0</v>
      </c>
      <c r="I325" s="33">
        <f t="shared" si="70"/>
        <v>0</v>
      </c>
      <c r="J325" s="33">
        <f t="shared" si="71"/>
        <v>0</v>
      </c>
      <c r="K325" s="33">
        <f t="shared" si="72"/>
        <v>0</v>
      </c>
      <c r="L325" s="33">
        <f t="shared" si="73"/>
        <v>0</v>
      </c>
      <c r="M325" s="33">
        <f t="shared" ca="1" si="74"/>
        <v>-5.5317476451675575E-3</v>
      </c>
      <c r="N325" s="33">
        <f t="shared" ca="1" si="75"/>
        <v>0</v>
      </c>
      <c r="O325" s="92">
        <f t="shared" ca="1" si="76"/>
        <v>0</v>
      </c>
      <c r="P325" s="33">
        <f t="shared" ca="1" si="77"/>
        <v>0</v>
      </c>
      <c r="Q325" s="33">
        <f t="shared" ca="1" si="78"/>
        <v>0</v>
      </c>
      <c r="R325" s="20">
        <f t="shared" ca="1" si="79"/>
        <v>5.5317476451675575E-3</v>
      </c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</row>
    <row r="326" spans="1:35" x14ac:dyDescent="0.2">
      <c r="A326" s="89"/>
      <c r="B326" s="89"/>
      <c r="C326" s="89"/>
      <c r="D326" s="91">
        <f t="shared" si="65"/>
        <v>0</v>
      </c>
      <c r="E326" s="91">
        <f t="shared" si="66"/>
        <v>0</v>
      </c>
      <c r="F326" s="33">
        <f t="shared" si="67"/>
        <v>0</v>
      </c>
      <c r="G326" s="33">
        <f t="shared" si="68"/>
        <v>0</v>
      </c>
      <c r="H326" s="33">
        <f t="shared" si="69"/>
        <v>0</v>
      </c>
      <c r="I326" s="33">
        <f t="shared" si="70"/>
        <v>0</v>
      </c>
      <c r="J326" s="33">
        <f t="shared" si="71"/>
        <v>0</v>
      </c>
      <c r="K326" s="33">
        <f t="shared" si="72"/>
        <v>0</v>
      </c>
      <c r="L326" s="33">
        <f t="shared" si="73"/>
        <v>0</v>
      </c>
      <c r="M326" s="33">
        <f t="shared" ca="1" si="74"/>
        <v>-5.5317476451675575E-3</v>
      </c>
      <c r="N326" s="33">
        <f t="shared" ca="1" si="75"/>
        <v>0</v>
      </c>
      <c r="O326" s="92">
        <f t="shared" ca="1" si="76"/>
        <v>0</v>
      </c>
      <c r="P326" s="33">
        <f t="shared" ca="1" si="77"/>
        <v>0</v>
      </c>
      <c r="Q326" s="33">
        <f t="shared" ca="1" si="78"/>
        <v>0</v>
      </c>
      <c r="R326" s="20">
        <f t="shared" ca="1" si="79"/>
        <v>5.5317476451675575E-3</v>
      </c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</row>
    <row r="327" spans="1:35" x14ac:dyDescent="0.2">
      <c r="A327" s="89"/>
      <c r="B327" s="89"/>
      <c r="C327" s="89"/>
      <c r="D327" s="91">
        <f t="shared" si="65"/>
        <v>0</v>
      </c>
      <c r="E327" s="91">
        <f t="shared" si="66"/>
        <v>0</v>
      </c>
      <c r="F327" s="33">
        <f t="shared" si="67"/>
        <v>0</v>
      </c>
      <c r="G327" s="33">
        <f t="shared" si="68"/>
        <v>0</v>
      </c>
      <c r="H327" s="33">
        <f t="shared" si="69"/>
        <v>0</v>
      </c>
      <c r="I327" s="33">
        <f t="shared" si="70"/>
        <v>0</v>
      </c>
      <c r="J327" s="33">
        <f t="shared" si="71"/>
        <v>0</v>
      </c>
      <c r="K327" s="33">
        <f t="shared" si="72"/>
        <v>0</v>
      </c>
      <c r="L327" s="33">
        <f t="shared" si="73"/>
        <v>0</v>
      </c>
      <c r="M327" s="33">
        <f t="shared" ca="1" si="74"/>
        <v>-5.5317476451675575E-3</v>
      </c>
      <c r="N327" s="33">
        <f t="shared" ca="1" si="75"/>
        <v>0</v>
      </c>
      <c r="O327" s="92">
        <f t="shared" ca="1" si="76"/>
        <v>0</v>
      </c>
      <c r="P327" s="33">
        <f t="shared" ca="1" si="77"/>
        <v>0</v>
      </c>
      <c r="Q327" s="33">
        <f t="shared" ca="1" si="78"/>
        <v>0</v>
      </c>
      <c r="R327" s="20">
        <f t="shared" ca="1" si="79"/>
        <v>5.5317476451675575E-3</v>
      </c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</row>
    <row r="328" spans="1:35" x14ac:dyDescent="0.2">
      <c r="A328" s="89"/>
      <c r="B328" s="89"/>
      <c r="C328" s="89"/>
      <c r="D328" s="91">
        <f t="shared" si="65"/>
        <v>0</v>
      </c>
      <c r="E328" s="91">
        <f t="shared" si="66"/>
        <v>0</v>
      </c>
      <c r="F328" s="33">
        <f t="shared" si="67"/>
        <v>0</v>
      </c>
      <c r="G328" s="33">
        <f t="shared" si="68"/>
        <v>0</v>
      </c>
      <c r="H328" s="33">
        <f t="shared" si="69"/>
        <v>0</v>
      </c>
      <c r="I328" s="33">
        <f t="shared" si="70"/>
        <v>0</v>
      </c>
      <c r="J328" s="33">
        <f t="shared" si="71"/>
        <v>0</v>
      </c>
      <c r="K328" s="33">
        <f t="shared" si="72"/>
        <v>0</v>
      </c>
      <c r="L328" s="33">
        <f t="shared" si="73"/>
        <v>0</v>
      </c>
      <c r="M328" s="33">
        <f t="shared" ca="1" si="74"/>
        <v>-5.5317476451675575E-3</v>
      </c>
      <c r="N328" s="33">
        <f t="shared" ca="1" si="75"/>
        <v>0</v>
      </c>
      <c r="O328" s="92">
        <f t="shared" ca="1" si="76"/>
        <v>0</v>
      </c>
      <c r="P328" s="33">
        <f t="shared" ca="1" si="77"/>
        <v>0</v>
      </c>
      <c r="Q328" s="33">
        <f t="shared" ca="1" si="78"/>
        <v>0</v>
      </c>
      <c r="R328" s="20">
        <f t="shared" ca="1" si="79"/>
        <v>5.5317476451675575E-3</v>
      </c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</row>
    <row r="329" spans="1:35" x14ac:dyDescent="0.2">
      <c r="A329" s="89"/>
      <c r="B329" s="89"/>
      <c r="C329" s="89"/>
      <c r="D329" s="91">
        <f t="shared" si="65"/>
        <v>0</v>
      </c>
      <c r="E329" s="91">
        <f t="shared" si="66"/>
        <v>0</v>
      </c>
      <c r="F329" s="33">
        <f t="shared" si="67"/>
        <v>0</v>
      </c>
      <c r="G329" s="33">
        <f t="shared" si="68"/>
        <v>0</v>
      </c>
      <c r="H329" s="33">
        <f t="shared" si="69"/>
        <v>0</v>
      </c>
      <c r="I329" s="33">
        <f t="shared" si="70"/>
        <v>0</v>
      </c>
      <c r="J329" s="33">
        <f t="shared" si="71"/>
        <v>0</v>
      </c>
      <c r="K329" s="33">
        <f t="shared" si="72"/>
        <v>0</v>
      </c>
      <c r="L329" s="33">
        <f t="shared" si="73"/>
        <v>0</v>
      </c>
      <c r="M329" s="33">
        <f t="shared" ca="1" si="74"/>
        <v>-5.5317476451675575E-3</v>
      </c>
      <c r="N329" s="33">
        <f t="shared" ca="1" si="75"/>
        <v>0</v>
      </c>
      <c r="O329" s="92">
        <f t="shared" ca="1" si="76"/>
        <v>0</v>
      </c>
      <c r="P329" s="33">
        <f t="shared" ca="1" si="77"/>
        <v>0</v>
      </c>
      <c r="Q329" s="33">
        <f t="shared" ca="1" si="78"/>
        <v>0</v>
      </c>
      <c r="R329" s="20">
        <f t="shared" ca="1" si="79"/>
        <v>5.5317476451675575E-3</v>
      </c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</row>
    <row r="330" spans="1:35" x14ac:dyDescent="0.2">
      <c r="A330" s="89"/>
      <c r="B330" s="89"/>
      <c r="C330" s="89"/>
      <c r="D330" s="91">
        <f t="shared" si="65"/>
        <v>0</v>
      </c>
      <c r="E330" s="91">
        <f t="shared" si="66"/>
        <v>0</v>
      </c>
      <c r="F330" s="33">
        <f t="shared" si="67"/>
        <v>0</v>
      </c>
      <c r="G330" s="33">
        <f t="shared" si="68"/>
        <v>0</v>
      </c>
      <c r="H330" s="33">
        <f t="shared" si="69"/>
        <v>0</v>
      </c>
      <c r="I330" s="33">
        <f t="shared" si="70"/>
        <v>0</v>
      </c>
      <c r="J330" s="33">
        <f t="shared" si="71"/>
        <v>0</v>
      </c>
      <c r="K330" s="33">
        <f t="shared" si="72"/>
        <v>0</v>
      </c>
      <c r="L330" s="33">
        <f t="shared" si="73"/>
        <v>0</v>
      </c>
      <c r="M330" s="33">
        <f t="shared" ca="1" si="74"/>
        <v>-5.5317476451675575E-3</v>
      </c>
      <c r="N330" s="33">
        <f t="shared" ca="1" si="75"/>
        <v>0</v>
      </c>
      <c r="O330" s="92">
        <f t="shared" ca="1" si="76"/>
        <v>0</v>
      </c>
      <c r="P330" s="33">
        <f t="shared" ca="1" si="77"/>
        <v>0</v>
      </c>
      <c r="Q330" s="33">
        <f t="shared" ca="1" si="78"/>
        <v>0</v>
      </c>
      <c r="R330" s="20">
        <f t="shared" ca="1" si="79"/>
        <v>5.5317476451675575E-3</v>
      </c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</row>
    <row r="331" spans="1:35" x14ac:dyDescent="0.2">
      <c r="A331" s="89"/>
      <c r="B331" s="89"/>
      <c r="C331" s="89"/>
      <c r="D331" s="91">
        <f t="shared" si="65"/>
        <v>0</v>
      </c>
      <c r="E331" s="91">
        <f t="shared" si="66"/>
        <v>0</v>
      </c>
      <c r="F331" s="33">
        <f t="shared" si="67"/>
        <v>0</v>
      </c>
      <c r="G331" s="33">
        <f t="shared" si="68"/>
        <v>0</v>
      </c>
      <c r="H331" s="33">
        <f t="shared" si="69"/>
        <v>0</v>
      </c>
      <c r="I331" s="33">
        <f t="shared" si="70"/>
        <v>0</v>
      </c>
      <c r="J331" s="33">
        <f t="shared" si="71"/>
        <v>0</v>
      </c>
      <c r="K331" s="33">
        <f t="shared" si="72"/>
        <v>0</v>
      </c>
      <c r="L331" s="33">
        <f t="shared" si="73"/>
        <v>0</v>
      </c>
      <c r="M331" s="33">
        <f t="shared" ca="1" si="74"/>
        <v>-5.5317476451675575E-3</v>
      </c>
      <c r="N331" s="33">
        <f t="shared" ca="1" si="75"/>
        <v>0</v>
      </c>
      <c r="O331" s="92">
        <f t="shared" ca="1" si="76"/>
        <v>0</v>
      </c>
      <c r="P331" s="33">
        <f t="shared" ca="1" si="77"/>
        <v>0</v>
      </c>
      <c r="Q331" s="33">
        <f t="shared" ca="1" si="78"/>
        <v>0</v>
      </c>
      <c r="R331" s="20">
        <f t="shared" ca="1" si="79"/>
        <v>5.5317476451675575E-3</v>
      </c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</row>
    <row r="332" spans="1:35" x14ac:dyDescent="0.2">
      <c r="A332" s="89"/>
      <c r="B332" s="89"/>
      <c r="C332" s="89"/>
      <c r="D332" s="91">
        <f t="shared" si="65"/>
        <v>0</v>
      </c>
      <c r="E332" s="91">
        <f t="shared" si="66"/>
        <v>0</v>
      </c>
      <c r="F332" s="33">
        <f t="shared" si="67"/>
        <v>0</v>
      </c>
      <c r="G332" s="33">
        <f t="shared" si="68"/>
        <v>0</v>
      </c>
      <c r="H332" s="33">
        <f t="shared" si="69"/>
        <v>0</v>
      </c>
      <c r="I332" s="33">
        <f t="shared" si="70"/>
        <v>0</v>
      </c>
      <c r="J332" s="33">
        <f t="shared" si="71"/>
        <v>0</v>
      </c>
      <c r="K332" s="33">
        <f t="shared" si="72"/>
        <v>0</v>
      </c>
      <c r="L332" s="33">
        <f t="shared" si="73"/>
        <v>0</v>
      </c>
      <c r="M332" s="33">
        <f t="shared" ca="1" si="74"/>
        <v>-5.5317476451675575E-3</v>
      </c>
      <c r="N332" s="33">
        <f t="shared" ca="1" si="75"/>
        <v>0</v>
      </c>
      <c r="O332" s="92">
        <f t="shared" ca="1" si="76"/>
        <v>0</v>
      </c>
      <c r="P332" s="33">
        <f t="shared" ca="1" si="77"/>
        <v>0</v>
      </c>
      <c r="Q332" s="33">
        <f t="shared" ca="1" si="78"/>
        <v>0</v>
      </c>
      <c r="R332" s="20">
        <f t="shared" ca="1" si="79"/>
        <v>5.5317476451675575E-3</v>
      </c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</row>
    <row r="333" spans="1:35" x14ac:dyDescent="0.2">
      <c r="A333" s="89"/>
      <c r="B333" s="89"/>
      <c r="C333" s="89"/>
      <c r="D333" s="91">
        <f t="shared" si="65"/>
        <v>0</v>
      </c>
      <c r="E333" s="91">
        <f t="shared" si="66"/>
        <v>0</v>
      </c>
      <c r="F333" s="33">
        <f t="shared" si="67"/>
        <v>0</v>
      </c>
      <c r="G333" s="33">
        <f t="shared" si="68"/>
        <v>0</v>
      </c>
      <c r="H333" s="33">
        <f t="shared" si="69"/>
        <v>0</v>
      </c>
      <c r="I333" s="33">
        <f t="shared" si="70"/>
        <v>0</v>
      </c>
      <c r="J333" s="33">
        <f t="shared" si="71"/>
        <v>0</v>
      </c>
      <c r="K333" s="33">
        <f t="shared" si="72"/>
        <v>0</v>
      </c>
      <c r="L333" s="33">
        <f t="shared" si="73"/>
        <v>0</v>
      </c>
      <c r="M333" s="33">
        <f t="shared" ca="1" si="74"/>
        <v>-5.5317476451675575E-3</v>
      </c>
      <c r="N333" s="33">
        <f t="shared" ca="1" si="75"/>
        <v>0</v>
      </c>
      <c r="O333" s="92">
        <f t="shared" ca="1" si="76"/>
        <v>0</v>
      </c>
      <c r="P333" s="33">
        <f t="shared" ca="1" si="77"/>
        <v>0</v>
      </c>
      <c r="Q333" s="33">
        <f t="shared" ca="1" si="78"/>
        <v>0</v>
      </c>
      <c r="R333" s="20">
        <f t="shared" ca="1" si="79"/>
        <v>5.5317476451675575E-3</v>
      </c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</row>
    <row r="334" spans="1:35" x14ac:dyDescent="0.2">
      <c r="A334" s="89"/>
      <c r="B334" s="89"/>
      <c r="C334" s="89"/>
      <c r="D334" s="91">
        <f t="shared" si="65"/>
        <v>0</v>
      </c>
      <c r="E334" s="91">
        <f t="shared" si="66"/>
        <v>0</v>
      </c>
      <c r="F334" s="33">
        <f t="shared" si="67"/>
        <v>0</v>
      </c>
      <c r="G334" s="33">
        <f t="shared" si="68"/>
        <v>0</v>
      </c>
      <c r="H334" s="33">
        <f t="shared" si="69"/>
        <v>0</v>
      </c>
      <c r="I334" s="33">
        <f t="shared" si="70"/>
        <v>0</v>
      </c>
      <c r="J334" s="33">
        <f t="shared" si="71"/>
        <v>0</v>
      </c>
      <c r="K334" s="33">
        <f t="shared" si="72"/>
        <v>0</v>
      </c>
      <c r="L334" s="33">
        <f t="shared" si="73"/>
        <v>0</v>
      </c>
      <c r="M334" s="33">
        <f t="shared" ca="1" si="74"/>
        <v>-5.5317476451675575E-3</v>
      </c>
      <c r="N334" s="33">
        <f t="shared" ca="1" si="75"/>
        <v>0</v>
      </c>
      <c r="O334" s="92">
        <f t="shared" ca="1" si="76"/>
        <v>0</v>
      </c>
      <c r="P334" s="33">
        <f t="shared" ca="1" si="77"/>
        <v>0</v>
      </c>
      <c r="Q334" s="33">
        <f t="shared" ca="1" si="78"/>
        <v>0</v>
      </c>
      <c r="R334" s="20">
        <f t="shared" ca="1" si="79"/>
        <v>5.5317476451675575E-3</v>
      </c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</row>
    <row r="335" spans="1:35" x14ac:dyDescent="0.2">
      <c r="A335" s="89"/>
      <c r="B335" s="89"/>
      <c r="C335" s="89"/>
      <c r="D335" s="91">
        <f t="shared" si="65"/>
        <v>0</v>
      </c>
      <c r="E335" s="91">
        <f t="shared" si="66"/>
        <v>0</v>
      </c>
      <c r="F335" s="33">
        <f t="shared" si="67"/>
        <v>0</v>
      </c>
      <c r="G335" s="33">
        <f t="shared" si="68"/>
        <v>0</v>
      </c>
      <c r="H335" s="33">
        <f t="shared" si="69"/>
        <v>0</v>
      </c>
      <c r="I335" s="33">
        <f t="shared" si="70"/>
        <v>0</v>
      </c>
      <c r="J335" s="33">
        <f t="shared" si="71"/>
        <v>0</v>
      </c>
      <c r="K335" s="33">
        <f t="shared" si="72"/>
        <v>0</v>
      </c>
      <c r="L335" s="33">
        <f t="shared" si="73"/>
        <v>0</v>
      </c>
      <c r="M335" s="33">
        <f t="shared" ca="1" si="74"/>
        <v>-5.5317476451675575E-3</v>
      </c>
      <c r="N335" s="33">
        <f t="shared" ca="1" si="75"/>
        <v>0</v>
      </c>
      <c r="O335" s="92">
        <f t="shared" ca="1" si="76"/>
        <v>0</v>
      </c>
      <c r="P335" s="33">
        <f t="shared" ca="1" si="77"/>
        <v>0</v>
      </c>
      <c r="Q335" s="33">
        <f t="shared" ca="1" si="78"/>
        <v>0</v>
      </c>
      <c r="R335" s="20">
        <f t="shared" ca="1" si="79"/>
        <v>5.5317476451675575E-3</v>
      </c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</row>
    <row r="336" spans="1:35" x14ac:dyDescent="0.2">
      <c r="A336" s="89"/>
      <c r="B336" s="89"/>
      <c r="C336" s="89"/>
      <c r="D336" s="91">
        <f t="shared" si="65"/>
        <v>0</v>
      </c>
      <c r="E336" s="91">
        <f t="shared" si="66"/>
        <v>0</v>
      </c>
      <c r="F336" s="33">
        <f t="shared" si="67"/>
        <v>0</v>
      </c>
      <c r="G336" s="33">
        <f t="shared" si="68"/>
        <v>0</v>
      </c>
      <c r="H336" s="33">
        <f t="shared" si="69"/>
        <v>0</v>
      </c>
      <c r="I336" s="33">
        <f t="shared" si="70"/>
        <v>0</v>
      </c>
      <c r="J336" s="33">
        <f t="shared" si="71"/>
        <v>0</v>
      </c>
      <c r="K336" s="33">
        <f t="shared" si="72"/>
        <v>0</v>
      </c>
      <c r="L336" s="33">
        <f t="shared" si="73"/>
        <v>0</v>
      </c>
      <c r="M336" s="33">
        <f t="shared" ca="1" si="74"/>
        <v>-5.5317476451675575E-3</v>
      </c>
      <c r="N336" s="33">
        <f t="shared" ca="1" si="75"/>
        <v>0</v>
      </c>
      <c r="O336" s="92">
        <f t="shared" ca="1" si="76"/>
        <v>0</v>
      </c>
      <c r="P336" s="33">
        <f t="shared" ca="1" si="77"/>
        <v>0</v>
      </c>
      <c r="Q336" s="33">
        <f t="shared" ca="1" si="78"/>
        <v>0</v>
      </c>
      <c r="R336" s="20">
        <f t="shared" ca="1" si="79"/>
        <v>5.5317476451675575E-3</v>
      </c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</row>
    <row r="337" spans="1:35" x14ac:dyDescent="0.2">
      <c r="A337" s="20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</row>
    <row r="338" spans="1:35" x14ac:dyDescent="0.2">
      <c r="A338" s="20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</row>
    <row r="339" spans="1:35" x14ac:dyDescent="0.2">
      <c r="A339" s="20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</row>
    <row r="340" spans="1:35" x14ac:dyDescent="0.2">
      <c r="A340" s="20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</row>
    <row r="341" spans="1:35" x14ac:dyDescent="0.2">
      <c r="A341" s="20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</row>
    <row r="342" spans="1:35" x14ac:dyDescent="0.2">
      <c r="A342" s="20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</row>
    <row r="343" spans="1:35" x14ac:dyDescent="0.2">
      <c r="A343" s="20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</row>
    <row r="344" spans="1:35" x14ac:dyDescent="0.2">
      <c r="A344" s="20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</row>
    <row r="345" spans="1:35" x14ac:dyDescent="0.2">
      <c r="A345" s="20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</row>
    <row r="346" spans="1:35" x14ac:dyDescent="0.2">
      <c r="A346" s="20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</row>
    <row r="347" spans="1:35" x14ac:dyDescent="0.2">
      <c r="A347" s="20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</row>
    <row r="348" spans="1:35" x14ac:dyDescent="0.2">
      <c r="A348" s="20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</row>
    <row r="349" spans="1:35" x14ac:dyDescent="0.2">
      <c r="A349" s="20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</row>
    <row r="350" spans="1:35" x14ac:dyDescent="0.2">
      <c r="A350" s="20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</row>
    <row r="351" spans="1:35" x14ac:dyDescent="0.2">
      <c r="A351" s="20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</row>
    <row r="352" spans="1:35" x14ac:dyDescent="0.2">
      <c r="A352" s="20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</row>
    <row r="353" spans="1:35" x14ac:dyDescent="0.2">
      <c r="A353" s="20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</row>
    <row r="354" spans="1:35" x14ac:dyDescent="0.2">
      <c r="A354" s="20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</row>
    <row r="355" spans="1:35" x14ac:dyDescent="0.2">
      <c r="A355" s="20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</row>
    <row r="356" spans="1:35" x14ac:dyDescent="0.2">
      <c r="A356" s="20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</row>
    <row r="357" spans="1:35" x14ac:dyDescent="0.2">
      <c r="A357" s="20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</row>
    <row r="358" spans="1:35" x14ac:dyDescent="0.2">
      <c r="A358" s="20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</row>
    <row r="359" spans="1:35" x14ac:dyDescent="0.2">
      <c r="A359" s="20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</row>
    <row r="360" spans="1:35" x14ac:dyDescent="0.2">
      <c r="A360" s="20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</row>
    <row r="361" spans="1:35" x14ac:dyDescent="0.2">
      <c r="A361" s="20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</row>
    <row r="362" spans="1:35" x14ac:dyDescent="0.2">
      <c r="A362" s="20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</row>
    <row r="363" spans="1:35" x14ac:dyDescent="0.2">
      <c r="A363" s="20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</row>
    <row r="364" spans="1:35" x14ac:dyDescent="0.2">
      <c r="A364" s="20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</row>
    <row r="365" spans="1:35" x14ac:dyDescent="0.2">
      <c r="A365" s="20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</row>
    <row r="366" spans="1:35" x14ac:dyDescent="0.2">
      <c r="A366" s="20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</row>
    <row r="367" spans="1:35" x14ac:dyDescent="0.2">
      <c r="A367" s="20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20"/>
      <c r="AG367" s="20"/>
      <c r="AH367" s="20"/>
      <c r="AI367" s="20"/>
    </row>
    <row r="368" spans="1:35" x14ac:dyDescent="0.2">
      <c r="A368" s="20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</row>
    <row r="369" spans="1:35" x14ac:dyDescent="0.2">
      <c r="A369" s="20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</row>
    <row r="370" spans="1:35" x14ac:dyDescent="0.2">
      <c r="A370" s="20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</row>
    <row r="371" spans="1:35" x14ac:dyDescent="0.2">
      <c r="A371" s="20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</row>
    <row r="372" spans="1:35" x14ac:dyDescent="0.2">
      <c r="A372" s="20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</row>
    <row r="373" spans="1:35" x14ac:dyDescent="0.2">
      <c r="A373" s="20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</row>
    <row r="374" spans="1:35" x14ac:dyDescent="0.2">
      <c r="A374" s="20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  <c r="AG374" s="20"/>
      <c r="AH374" s="20"/>
      <c r="AI374" s="20"/>
    </row>
    <row r="375" spans="1:35" x14ac:dyDescent="0.2">
      <c r="A375" s="20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</row>
    <row r="376" spans="1:35" x14ac:dyDescent="0.2">
      <c r="A376" s="20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20"/>
      <c r="AG376" s="20"/>
      <c r="AH376" s="20"/>
      <c r="AI376" s="20"/>
    </row>
    <row r="377" spans="1:35" x14ac:dyDescent="0.2">
      <c r="A377" s="20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  <c r="AG377" s="20"/>
      <c r="AH377" s="20"/>
      <c r="AI377" s="20"/>
    </row>
    <row r="378" spans="1:35" x14ac:dyDescent="0.2">
      <c r="A378" s="20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20"/>
      <c r="AG378" s="20"/>
      <c r="AH378" s="20"/>
      <c r="AI378" s="20"/>
    </row>
    <row r="379" spans="1:35" x14ac:dyDescent="0.2">
      <c r="A379" s="20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</row>
    <row r="380" spans="1:35" x14ac:dyDescent="0.2">
      <c r="A380" s="20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20"/>
      <c r="AG380" s="20"/>
      <c r="AH380" s="20"/>
      <c r="AI380" s="20"/>
    </row>
    <row r="381" spans="1:35" x14ac:dyDescent="0.2">
      <c r="A381" s="20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</row>
    <row r="382" spans="1:35" x14ac:dyDescent="0.2">
      <c r="A382" s="20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</row>
    <row r="383" spans="1:35" x14ac:dyDescent="0.2">
      <c r="A383" s="20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</row>
    <row r="384" spans="1:35" x14ac:dyDescent="0.2">
      <c r="A384" s="20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</row>
    <row r="385" spans="1:35" x14ac:dyDescent="0.2">
      <c r="A385" s="20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</row>
    <row r="386" spans="1:35" x14ac:dyDescent="0.2">
      <c r="A386" s="20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</row>
    <row r="387" spans="1:35" x14ac:dyDescent="0.2">
      <c r="A387" s="20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</row>
    <row r="388" spans="1:35" x14ac:dyDescent="0.2">
      <c r="A388" s="20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</row>
    <row r="389" spans="1:35" x14ac:dyDescent="0.2">
      <c r="A389" s="20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</row>
    <row r="390" spans="1:35" x14ac:dyDescent="0.2">
      <c r="A390" s="20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</row>
    <row r="391" spans="1:35" x14ac:dyDescent="0.2">
      <c r="A391" s="20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</row>
    <row r="392" spans="1:35" x14ac:dyDescent="0.2">
      <c r="A392" s="20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</row>
    <row r="393" spans="1:35" x14ac:dyDescent="0.2">
      <c r="A393" s="20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</row>
    <row r="394" spans="1:35" x14ac:dyDescent="0.2">
      <c r="A394" s="20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</row>
    <row r="395" spans="1:35" x14ac:dyDescent="0.2">
      <c r="A395" s="20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</row>
    <row r="396" spans="1:35" x14ac:dyDescent="0.2">
      <c r="A396" s="20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</row>
    <row r="397" spans="1:35" x14ac:dyDescent="0.2">
      <c r="A397" s="20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0"/>
    </row>
    <row r="398" spans="1:35" x14ac:dyDescent="0.2">
      <c r="A398" s="20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</row>
    <row r="399" spans="1:35" x14ac:dyDescent="0.2">
      <c r="A399" s="20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</row>
    <row r="400" spans="1:35" x14ac:dyDescent="0.2">
      <c r="A400" s="20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</row>
    <row r="401" spans="1:35" x14ac:dyDescent="0.2">
      <c r="A401" s="20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</row>
    <row r="402" spans="1:35" x14ac:dyDescent="0.2">
      <c r="A402" s="20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</row>
    <row r="403" spans="1:35" x14ac:dyDescent="0.2">
      <c r="A403" s="20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</row>
    <row r="404" spans="1:35" x14ac:dyDescent="0.2">
      <c r="A404" s="20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</row>
    <row r="405" spans="1:35" x14ac:dyDescent="0.2">
      <c r="A405" s="20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</row>
    <row r="406" spans="1:35" x14ac:dyDescent="0.2">
      <c r="A406" s="20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</row>
    <row r="407" spans="1:35" x14ac:dyDescent="0.2">
      <c r="A407" s="20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</row>
    <row r="408" spans="1:35" x14ac:dyDescent="0.2">
      <c r="A408" s="20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</row>
    <row r="409" spans="1:35" x14ac:dyDescent="0.2">
      <c r="A409" s="20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</row>
    <row r="410" spans="1:35" x14ac:dyDescent="0.2">
      <c r="A410" s="20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  <c r="AH410" s="20"/>
      <c r="AI410" s="20"/>
    </row>
    <row r="411" spans="1:35" x14ac:dyDescent="0.2">
      <c r="A411" s="20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</row>
    <row r="412" spans="1:35" x14ac:dyDescent="0.2">
      <c r="A412" s="20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</row>
    <row r="413" spans="1:35" x14ac:dyDescent="0.2">
      <c r="A413" s="20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</row>
    <row r="414" spans="1:35" x14ac:dyDescent="0.2">
      <c r="A414" s="20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</row>
    <row r="415" spans="1:35" x14ac:dyDescent="0.2">
      <c r="A415" s="20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</row>
    <row r="416" spans="1:35" x14ac:dyDescent="0.2">
      <c r="A416" s="20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</row>
    <row r="417" spans="1:35" x14ac:dyDescent="0.2">
      <c r="A417" s="20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</row>
    <row r="418" spans="1:35" x14ac:dyDescent="0.2">
      <c r="A418" s="20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</row>
    <row r="419" spans="1:35" x14ac:dyDescent="0.2">
      <c r="A419" s="20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</row>
    <row r="420" spans="1:35" x14ac:dyDescent="0.2">
      <c r="A420" s="20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</row>
    <row r="421" spans="1:35" x14ac:dyDescent="0.2">
      <c r="A421" s="20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</row>
    <row r="422" spans="1:35" x14ac:dyDescent="0.2">
      <c r="A422" s="20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20"/>
      <c r="AH422" s="20"/>
      <c r="AI422" s="20"/>
    </row>
    <row r="423" spans="1:35" x14ac:dyDescent="0.2">
      <c r="A423" s="20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</row>
    <row r="424" spans="1:35" x14ac:dyDescent="0.2">
      <c r="A424" s="20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20"/>
      <c r="AH424" s="20"/>
      <c r="AI424" s="20"/>
    </row>
    <row r="425" spans="1:35" x14ac:dyDescent="0.2">
      <c r="A425" s="20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</row>
    <row r="426" spans="1:35" x14ac:dyDescent="0.2">
      <c r="A426" s="20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20"/>
      <c r="AH426" s="20"/>
      <c r="AI426" s="20"/>
    </row>
    <row r="427" spans="1:35" x14ac:dyDescent="0.2">
      <c r="A427" s="20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</row>
    <row r="428" spans="1:35" x14ac:dyDescent="0.2">
      <c r="A428" s="20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20"/>
      <c r="AH428" s="20"/>
      <c r="AI428" s="20"/>
    </row>
    <row r="429" spans="1:35" x14ac:dyDescent="0.2">
      <c r="A429" s="20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</row>
    <row r="430" spans="1:35" x14ac:dyDescent="0.2">
      <c r="A430" s="20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20"/>
      <c r="AH430" s="20"/>
      <c r="AI430" s="20"/>
    </row>
    <row r="431" spans="1:35" x14ac:dyDescent="0.2">
      <c r="A431" s="20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20"/>
      <c r="AH431" s="20"/>
      <c r="AI431" s="20"/>
    </row>
    <row r="432" spans="1:35" x14ac:dyDescent="0.2">
      <c r="A432" s="20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20"/>
      <c r="AH432" s="20"/>
      <c r="AI432" s="20"/>
    </row>
    <row r="433" spans="1:35" x14ac:dyDescent="0.2">
      <c r="A433" s="20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20"/>
      <c r="AH433" s="20"/>
      <c r="AI433" s="20"/>
    </row>
    <row r="434" spans="1:35" x14ac:dyDescent="0.2">
      <c r="A434" s="20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20"/>
      <c r="AH434" s="20"/>
      <c r="AI434" s="20"/>
    </row>
    <row r="435" spans="1:35" x14ac:dyDescent="0.2">
      <c r="A435" s="20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</row>
    <row r="436" spans="1:35" x14ac:dyDescent="0.2">
      <c r="A436" s="20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</row>
    <row r="437" spans="1:35" x14ac:dyDescent="0.2">
      <c r="A437" s="20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</row>
    <row r="438" spans="1:35" x14ac:dyDescent="0.2">
      <c r="A438" s="20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</row>
    <row r="439" spans="1:35" x14ac:dyDescent="0.2">
      <c r="A439" s="20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</row>
    <row r="440" spans="1:35" x14ac:dyDescent="0.2">
      <c r="A440" s="20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20"/>
      <c r="AH440" s="20"/>
      <c r="AI440" s="20"/>
    </row>
    <row r="441" spans="1:35" x14ac:dyDescent="0.2">
      <c r="A441" s="20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</row>
    <row r="442" spans="1:35" x14ac:dyDescent="0.2">
      <c r="A442" s="20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20"/>
      <c r="AH442" s="20"/>
      <c r="AI442" s="20"/>
    </row>
    <row r="443" spans="1:35" x14ac:dyDescent="0.2">
      <c r="A443" s="20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</row>
    <row r="444" spans="1:35" x14ac:dyDescent="0.2">
      <c r="A444" s="20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20"/>
      <c r="AH444" s="20"/>
      <c r="AI444" s="20"/>
    </row>
    <row r="445" spans="1:35" x14ac:dyDescent="0.2">
      <c r="A445" s="20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20"/>
      <c r="AH445" s="20"/>
      <c r="AI445" s="20"/>
    </row>
    <row r="446" spans="1:35" x14ac:dyDescent="0.2">
      <c r="A446" s="20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20"/>
      <c r="AH446" s="20"/>
      <c r="AI446" s="20"/>
    </row>
    <row r="447" spans="1:35" x14ac:dyDescent="0.2">
      <c r="A447" s="20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20"/>
      <c r="AH447" s="20"/>
      <c r="AI447" s="20"/>
    </row>
    <row r="448" spans="1:35" x14ac:dyDescent="0.2">
      <c r="A448" s="20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</row>
    <row r="449" spans="1:35" x14ac:dyDescent="0.2">
      <c r="A449" s="20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</row>
    <row r="450" spans="1:35" x14ac:dyDescent="0.2">
      <c r="A450" s="20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</row>
    <row r="451" spans="1:35" x14ac:dyDescent="0.2">
      <c r="A451" s="20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</row>
    <row r="452" spans="1:35" x14ac:dyDescent="0.2">
      <c r="A452" s="20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</row>
    <row r="453" spans="1:35" x14ac:dyDescent="0.2">
      <c r="A453" s="20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</row>
    <row r="454" spans="1:35" x14ac:dyDescent="0.2">
      <c r="A454" s="20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</row>
    <row r="455" spans="1:35" x14ac:dyDescent="0.2">
      <c r="A455" s="20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</row>
    <row r="456" spans="1:35" x14ac:dyDescent="0.2">
      <c r="A456" s="20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</row>
    <row r="457" spans="1:35" x14ac:dyDescent="0.2">
      <c r="A457" s="20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</row>
    <row r="458" spans="1:35" x14ac:dyDescent="0.2">
      <c r="A458" s="20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</row>
    <row r="459" spans="1:35" x14ac:dyDescent="0.2">
      <c r="A459" s="20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20"/>
      <c r="AH459" s="20"/>
      <c r="AI459" s="20"/>
    </row>
    <row r="460" spans="1:35" x14ac:dyDescent="0.2">
      <c r="A460" s="20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20"/>
      <c r="AH460" s="20"/>
      <c r="AI460" s="20"/>
    </row>
    <row r="461" spans="1:35" x14ac:dyDescent="0.2">
      <c r="A461" s="20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</row>
    <row r="462" spans="1:35" x14ac:dyDescent="0.2">
      <c r="A462" s="20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</row>
    <row r="463" spans="1:35" x14ac:dyDescent="0.2">
      <c r="A463" s="20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</row>
    <row r="464" spans="1:35" x14ac:dyDescent="0.2">
      <c r="A464" s="20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</row>
    <row r="465" spans="1:35" x14ac:dyDescent="0.2">
      <c r="A465" s="20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</row>
    <row r="466" spans="1:35" x14ac:dyDescent="0.2">
      <c r="A466" s="20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20"/>
      <c r="AH466" s="20"/>
      <c r="AI466" s="20"/>
    </row>
    <row r="467" spans="1:35" x14ac:dyDescent="0.2">
      <c r="A467" s="20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  <c r="AH467" s="20"/>
      <c r="AI467" s="20"/>
    </row>
    <row r="468" spans="1:35" x14ac:dyDescent="0.2">
      <c r="A468" s="20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20"/>
      <c r="AH468" s="20"/>
      <c r="AI468" s="20"/>
    </row>
    <row r="469" spans="1:35" x14ac:dyDescent="0.2">
      <c r="A469" s="20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  <c r="AI469" s="20"/>
    </row>
    <row r="470" spans="1:35" x14ac:dyDescent="0.2">
      <c r="A470" s="20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</row>
    <row r="471" spans="1:35" x14ac:dyDescent="0.2">
      <c r="A471" s="20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</row>
    <row r="472" spans="1:35" x14ac:dyDescent="0.2">
      <c r="A472" s="20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20"/>
      <c r="AH472" s="20"/>
      <c r="AI472" s="20"/>
    </row>
    <row r="473" spans="1:35" x14ac:dyDescent="0.2">
      <c r="A473" s="20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</row>
    <row r="474" spans="1:35" x14ac:dyDescent="0.2">
      <c r="A474" s="20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</row>
    <row r="475" spans="1:35" x14ac:dyDescent="0.2">
      <c r="A475" s="20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20"/>
      <c r="AH475" s="20"/>
      <c r="AI475" s="20"/>
    </row>
    <row r="476" spans="1:35" x14ac:dyDescent="0.2">
      <c r="A476" s="20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</row>
    <row r="477" spans="1:35" x14ac:dyDescent="0.2">
      <c r="A477" s="20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</row>
    <row r="478" spans="1:35" x14ac:dyDescent="0.2">
      <c r="A478" s="20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20"/>
      <c r="AH478" s="20"/>
      <c r="AI478" s="20"/>
    </row>
    <row r="479" spans="1:35" x14ac:dyDescent="0.2">
      <c r="A479" s="20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</row>
    <row r="480" spans="1:35" x14ac:dyDescent="0.2">
      <c r="A480" s="20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20"/>
      <c r="AH480" s="20"/>
      <c r="AI480" s="20"/>
    </row>
    <row r="481" spans="1:35" x14ac:dyDescent="0.2">
      <c r="A481" s="20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20"/>
      <c r="AH481" s="20"/>
      <c r="AI481" s="20"/>
    </row>
    <row r="482" spans="1:35" x14ac:dyDescent="0.2">
      <c r="A482" s="20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20"/>
      <c r="AH482" s="20"/>
      <c r="AI482" s="20"/>
    </row>
    <row r="483" spans="1:35" x14ac:dyDescent="0.2">
      <c r="A483" s="20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20"/>
      <c r="AH483" s="20"/>
      <c r="AI483" s="20"/>
    </row>
    <row r="484" spans="1:35" x14ac:dyDescent="0.2">
      <c r="A484" s="20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20"/>
      <c r="AH484" s="20"/>
      <c r="AI484" s="20"/>
    </row>
    <row r="485" spans="1:35" x14ac:dyDescent="0.2">
      <c r="A485" s="20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20"/>
      <c r="AH485" s="20"/>
      <c r="AI485" s="20"/>
    </row>
    <row r="486" spans="1:35" x14ac:dyDescent="0.2">
      <c r="A486" s="20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20"/>
      <c r="AH486" s="20"/>
      <c r="AI486" s="20"/>
    </row>
    <row r="487" spans="1:35" x14ac:dyDescent="0.2">
      <c r="A487" s="20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  <c r="AG487" s="20"/>
      <c r="AH487" s="20"/>
      <c r="AI487" s="20"/>
    </row>
    <row r="488" spans="1:35" x14ac:dyDescent="0.2">
      <c r="A488" s="20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</row>
    <row r="489" spans="1:35" x14ac:dyDescent="0.2">
      <c r="A489" s="20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20"/>
      <c r="AH489" s="20"/>
      <c r="AI489" s="20"/>
    </row>
    <row r="490" spans="1:35" x14ac:dyDescent="0.2">
      <c r="A490" s="20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</row>
    <row r="491" spans="1:35" x14ac:dyDescent="0.2">
      <c r="A491" s="20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20"/>
      <c r="AH491" s="20"/>
      <c r="AI491" s="20"/>
    </row>
    <row r="492" spans="1:35" x14ac:dyDescent="0.2">
      <c r="A492" s="20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</row>
    <row r="493" spans="1:35" x14ac:dyDescent="0.2">
      <c r="A493" s="20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</row>
    <row r="494" spans="1:35" x14ac:dyDescent="0.2">
      <c r="A494" s="20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20"/>
      <c r="AH494" s="20"/>
      <c r="AI494" s="20"/>
    </row>
    <row r="495" spans="1:35" x14ac:dyDescent="0.2">
      <c r="A495" s="20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</row>
    <row r="496" spans="1:35" x14ac:dyDescent="0.2">
      <c r="A496" s="20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</row>
    <row r="497" spans="1:35" x14ac:dyDescent="0.2">
      <c r="A497" s="20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20"/>
      <c r="AH497" s="20"/>
      <c r="AI497" s="20"/>
    </row>
    <row r="498" spans="1:35" x14ac:dyDescent="0.2">
      <c r="A498" s="20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</row>
    <row r="499" spans="1:35" x14ac:dyDescent="0.2">
      <c r="A499" s="20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</row>
    <row r="500" spans="1:35" x14ac:dyDescent="0.2">
      <c r="A500" s="20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</row>
    <row r="501" spans="1:35" x14ac:dyDescent="0.2">
      <c r="A501" s="20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</row>
    <row r="502" spans="1:35" x14ac:dyDescent="0.2">
      <c r="A502" s="20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20"/>
      <c r="AH502" s="20"/>
      <c r="AI502" s="20"/>
    </row>
    <row r="503" spans="1:35" x14ac:dyDescent="0.2">
      <c r="A503" s="20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20"/>
      <c r="AH503" s="20"/>
      <c r="AI503" s="20"/>
    </row>
    <row r="504" spans="1:35" x14ac:dyDescent="0.2">
      <c r="A504" s="20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G504" s="20"/>
      <c r="AH504" s="20"/>
      <c r="AI504" s="20"/>
    </row>
    <row r="505" spans="1:35" x14ac:dyDescent="0.2">
      <c r="A505" s="20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</row>
    <row r="506" spans="1:35" x14ac:dyDescent="0.2">
      <c r="A506" s="20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</row>
    <row r="507" spans="1:35" x14ac:dyDescent="0.2">
      <c r="A507" s="20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</row>
    <row r="508" spans="1:35" x14ac:dyDescent="0.2">
      <c r="A508" s="20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</row>
    <row r="509" spans="1:35" x14ac:dyDescent="0.2">
      <c r="A509" s="20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</row>
    <row r="510" spans="1:35" x14ac:dyDescent="0.2">
      <c r="A510" s="20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</row>
    <row r="511" spans="1:35" x14ac:dyDescent="0.2">
      <c r="A511" s="20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</row>
    <row r="512" spans="1:35" x14ac:dyDescent="0.2">
      <c r="A512" s="20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</row>
    <row r="513" spans="1:35" x14ac:dyDescent="0.2">
      <c r="A513" s="20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</row>
    <row r="514" spans="1:35" x14ac:dyDescent="0.2">
      <c r="A514" s="20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</row>
    <row r="515" spans="1:35" x14ac:dyDescent="0.2">
      <c r="A515" s="20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AE515" s="20"/>
      <c r="AF515" s="20"/>
      <c r="AG515" s="20"/>
      <c r="AH515" s="20"/>
      <c r="AI515" s="20"/>
    </row>
    <row r="516" spans="1:35" x14ac:dyDescent="0.2">
      <c r="A516" s="20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20"/>
      <c r="AH516" s="20"/>
      <c r="AI516" s="20"/>
    </row>
    <row r="517" spans="1:35" x14ac:dyDescent="0.2">
      <c r="A517" s="20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  <c r="AG517" s="20"/>
      <c r="AH517" s="20"/>
      <c r="AI517" s="20"/>
    </row>
    <row r="518" spans="1:35" x14ac:dyDescent="0.2">
      <c r="A518" s="20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20"/>
      <c r="AH518" s="20"/>
      <c r="AI518" s="20"/>
    </row>
    <row r="519" spans="1:35" x14ac:dyDescent="0.2">
      <c r="A519" s="20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G519" s="20"/>
      <c r="AH519" s="20"/>
      <c r="AI519" s="20"/>
    </row>
    <row r="520" spans="1:35" x14ac:dyDescent="0.2">
      <c r="A520" s="20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</row>
    <row r="521" spans="1:35" x14ac:dyDescent="0.2">
      <c r="A521" s="20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20"/>
      <c r="AH521" s="20"/>
      <c r="AI521" s="20"/>
    </row>
    <row r="522" spans="1:35" x14ac:dyDescent="0.2">
      <c r="A522" s="20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</row>
    <row r="523" spans="1:35" x14ac:dyDescent="0.2">
      <c r="A523" s="20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</row>
    <row r="524" spans="1:35" x14ac:dyDescent="0.2">
      <c r="A524" s="20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</row>
    <row r="525" spans="1:35" x14ac:dyDescent="0.2">
      <c r="A525" s="20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  <c r="AD525" s="20"/>
      <c r="AE525" s="20"/>
      <c r="AF525" s="20"/>
      <c r="AG525" s="20"/>
      <c r="AH525" s="20"/>
      <c r="AI525" s="20"/>
    </row>
    <row r="526" spans="1:35" x14ac:dyDescent="0.2">
      <c r="A526" s="20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G526" s="20"/>
      <c r="AH526" s="20"/>
      <c r="AI526" s="20"/>
    </row>
    <row r="527" spans="1:35" x14ac:dyDescent="0.2">
      <c r="A527" s="20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  <c r="AG527" s="20"/>
      <c r="AH527" s="20"/>
      <c r="AI527" s="20"/>
    </row>
    <row r="528" spans="1:35" x14ac:dyDescent="0.2">
      <c r="A528" s="20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</row>
    <row r="529" spans="1:35" x14ac:dyDescent="0.2">
      <c r="A529" s="20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  <c r="AE529" s="20"/>
      <c r="AF529" s="20"/>
      <c r="AG529" s="20"/>
      <c r="AH529" s="20"/>
      <c r="AI529" s="20"/>
    </row>
    <row r="530" spans="1:35" x14ac:dyDescent="0.2">
      <c r="A530" s="20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20"/>
      <c r="AH530" s="20"/>
      <c r="AI530" s="20"/>
    </row>
    <row r="531" spans="1:35" x14ac:dyDescent="0.2">
      <c r="A531" s="20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20"/>
      <c r="AH531" s="20"/>
      <c r="AI531" s="20"/>
    </row>
    <row r="532" spans="1:35" x14ac:dyDescent="0.2">
      <c r="A532" s="20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20"/>
      <c r="AH532" s="20"/>
      <c r="AI532" s="20"/>
    </row>
    <row r="533" spans="1:35" x14ac:dyDescent="0.2">
      <c r="A533" s="20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  <c r="AD533" s="20"/>
      <c r="AE533" s="20"/>
      <c r="AF533" s="20"/>
      <c r="AG533" s="20"/>
      <c r="AH533" s="20"/>
      <c r="AI533" s="20"/>
    </row>
    <row r="534" spans="1:35" x14ac:dyDescent="0.2">
      <c r="A534" s="20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20"/>
      <c r="AH534" s="20"/>
      <c r="AI534" s="20"/>
    </row>
    <row r="535" spans="1:35" x14ac:dyDescent="0.2">
      <c r="A535" s="20"/>
      <c r="B535" s="20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  <c r="AD535" s="20"/>
      <c r="AE535" s="20"/>
      <c r="AF535" s="20"/>
      <c r="AG535" s="20"/>
      <c r="AH535" s="20"/>
      <c r="AI535" s="20"/>
    </row>
    <row r="536" spans="1:35" x14ac:dyDescent="0.2">
      <c r="A536" s="20"/>
      <c r="B536" s="20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  <c r="AD536" s="20"/>
      <c r="AE536" s="20"/>
      <c r="AF536" s="20"/>
      <c r="AG536" s="20"/>
      <c r="AH536" s="20"/>
      <c r="AI536" s="20"/>
    </row>
    <row r="537" spans="1:35" x14ac:dyDescent="0.2">
      <c r="A537" s="20"/>
      <c r="B537" s="20"/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  <c r="AD537" s="20"/>
      <c r="AE537" s="20"/>
      <c r="AF537" s="20"/>
      <c r="AG537" s="20"/>
      <c r="AH537" s="20"/>
      <c r="AI537" s="20"/>
    </row>
    <row r="538" spans="1:35" x14ac:dyDescent="0.2">
      <c r="A538" s="20"/>
      <c r="B538" s="20"/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  <c r="AD538" s="20"/>
      <c r="AE538" s="20"/>
      <c r="AF538" s="20"/>
      <c r="AG538" s="20"/>
      <c r="AH538" s="20"/>
      <c r="AI538" s="20"/>
    </row>
    <row r="539" spans="1:35" x14ac:dyDescent="0.2">
      <c r="A539" s="20"/>
      <c r="B539" s="20"/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  <c r="AD539" s="20"/>
      <c r="AE539" s="20"/>
      <c r="AF539" s="20"/>
      <c r="AG539" s="20"/>
      <c r="AH539" s="20"/>
      <c r="AI539" s="20"/>
    </row>
    <row r="540" spans="1:35" x14ac:dyDescent="0.2">
      <c r="A540" s="20"/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</row>
    <row r="541" spans="1:35" x14ac:dyDescent="0.2">
      <c r="A541" s="20"/>
      <c r="B541" s="20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/>
      <c r="AD541" s="20"/>
      <c r="AE541" s="20"/>
      <c r="AF541" s="20"/>
      <c r="AG541" s="20"/>
      <c r="AH541" s="20"/>
      <c r="AI541" s="20"/>
    </row>
    <row r="542" spans="1:35" x14ac:dyDescent="0.2">
      <c r="A542" s="20"/>
      <c r="B542" s="20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  <c r="AD542" s="20"/>
      <c r="AE542" s="20"/>
      <c r="AF542" s="20"/>
      <c r="AG542" s="20"/>
      <c r="AH542" s="20"/>
      <c r="AI542" s="20"/>
    </row>
    <row r="543" spans="1:35" x14ac:dyDescent="0.2">
      <c r="A543" s="20"/>
      <c r="B543" s="20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  <c r="AD543" s="20"/>
      <c r="AE543" s="20"/>
      <c r="AF543" s="20"/>
      <c r="AG543" s="20"/>
      <c r="AH543" s="20"/>
      <c r="AI543" s="20"/>
    </row>
    <row r="544" spans="1:35" x14ac:dyDescent="0.2">
      <c r="A544" s="20"/>
      <c r="B544" s="2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  <c r="AD544" s="20"/>
      <c r="AE544" s="20"/>
      <c r="AF544" s="20"/>
      <c r="AG544" s="20"/>
      <c r="AH544" s="20"/>
      <c r="AI544" s="20"/>
    </row>
    <row r="545" spans="1:35" x14ac:dyDescent="0.2">
      <c r="A545" s="20"/>
      <c r="B545" s="2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  <c r="AD545" s="20"/>
      <c r="AE545" s="20"/>
      <c r="AF545" s="20"/>
      <c r="AG545" s="20"/>
      <c r="AH545" s="20"/>
      <c r="AI545" s="20"/>
    </row>
    <row r="546" spans="1:35" x14ac:dyDescent="0.2">
      <c r="A546" s="20"/>
      <c r="B546" s="20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AE546" s="20"/>
      <c r="AF546" s="20"/>
      <c r="AG546" s="20"/>
      <c r="AH546" s="20"/>
      <c r="AI546" s="20"/>
    </row>
    <row r="547" spans="1:35" x14ac:dyDescent="0.2">
      <c r="A547" s="20"/>
      <c r="B547" s="2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AE547" s="20"/>
      <c r="AF547" s="20"/>
      <c r="AG547" s="20"/>
      <c r="AH547" s="20"/>
      <c r="AI547" s="20"/>
    </row>
    <row r="548" spans="1:35" x14ac:dyDescent="0.2">
      <c r="A548" s="20"/>
      <c r="B548" s="2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AE548" s="20"/>
      <c r="AF548" s="20"/>
      <c r="AG548" s="20"/>
      <c r="AH548" s="20"/>
      <c r="AI548" s="20"/>
    </row>
    <row r="549" spans="1:35" x14ac:dyDescent="0.2">
      <c r="A549" s="20"/>
      <c r="B549" s="20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  <c r="AD549" s="20"/>
      <c r="AE549" s="20"/>
      <c r="AF549" s="20"/>
      <c r="AG549" s="20"/>
      <c r="AH549" s="20"/>
      <c r="AI549" s="20"/>
    </row>
    <row r="550" spans="1:35" x14ac:dyDescent="0.2">
      <c r="A550" s="20"/>
      <c r="B550" s="2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AD550" s="20"/>
      <c r="AE550" s="20"/>
      <c r="AF550" s="20"/>
      <c r="AG550" s="20"/>
      <c r="AH550" s="20"/>
      <c r="AI550" s="20"/>
    </row>
    <row r="551" spans="1:35" x14ac:dyDescent="0.2">
      <c r="A551" s="20"/>
      <c r="B551" s="20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  <c r="AD551" s="20"/>
      <c r="AE551" s="20"/>
      <c r="AF551" s="20"/>
      <c r="AG551" s="20"/>
      <c r="AH551" s="20"/>
      <c r="AI551" s="20"/>
    </row>
    <row r="552" spans="1:35" x14ac:dyDescent="0.2">
      <c r="A552" s="20"/>
      <c r="B552" s="2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  <c r="AD552" s="20"/>
      <c r="AE552" s="20"/>
      <c r="AF552" s="20"/>
      <c r="AG552" s="20"/>
      <c r="AH552" s="20"/>
      <c r="AI552" s="20"/>
    </row>
    <row r="553" spans="1:35" x14ac:dyDescent="0.2">
      <c r="A553" s="20"/>
      <c r="B553" s="20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  <c r="AD553" s="20"/>
      <c r="AE553" s="20"/>
      <c r="AF553" s="20"/>
      <c r="AG553" s="20"/>
      <c r="AH553" s="20"/>
      <c r="AI553" s="20"/>
    </row>
    <row r="554" spans="1:35" x14ac:dyDescent="0.2">
      <c r="A554" s="20"/>
      <c r="B554" s="20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  <c r="AD554" s="20"/>
      <c r="AE554" s="20"/>
      <c r="AF554" s="20"/>
      <c r="AG554" s="20"/>
      <c r="AH554" s="20"/>
      <c r="AI554" s="20"/>
    </row>
    <row r="555" spans="1:35" x14ac:dyDescent="0.2">
      <c r="A555" s="20"/>
      <c r="B555" s="20"/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  <c r="AD555" s="20"/>
      <c r="AE555" s="20"/>
      <c r="AF555" s="20"/>
      <c r="AG555" s="20"/>
      <c r="AH555" s="20"/>
      <c r="AI555" s="20"/>
    </row>
    <row r="556" spans="1:35" x14ac:dyDescent="0.2">
      <c r="A556" s="20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  <c r="AD556" s="20"/>
      <c r="AE556" s="20"/>
      <c r="AF556" s="20"/>
      <c r="AG556" s="20"/>
      <c r="AH556" s="20"/>
      <c r="AI556" s="20"/>
    </row>
    <row r="557" spans="1:35" x14ac:dyDescent="0.2">
      <c r="A557" s="20"/>
      <c r="B557" s="20"/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0"/>
      <c r="AF557" s="20"/>
      <c r="AG557" s="20"/>
      <c r="AH557" s="20"/>
      <c r="AI557" s="20"/>
    </row>
    <row r="558" spans="1:35" x14ac:dyDescent="0.2">
      <c r="A558" s="20"/>
      <c r="B558" s="20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  <c r="AD558" s="20"/>
      <c r="AE558" s="20"/>
      <c r="AF558" s="20"/>
      <c r="AG558" s="20"/>
      <c r="AH558" s="20"/>
      <c r="AI558" s="20"/>
    </row>
    <row r="559" spans="1:35" x14ac:dyDescent="0.2">
      <c r="A559" s="20"/>
      <c r="B559" s="20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0"/>
      <c r="AF559" s="20"/>
      <c r="AG559" s="20"/>
      <c r="AH559" s="20"/>
      <c r="AI559" s="20"/>
    </row>
    <row r="560" spans="1:35" x14ac:dyDescent="0.2">
      <c r="A560" s="20"/>
      <c r="B560" s="20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0"/>
      <c r="AF560" s="20"/>
      <c r="AG560" s="20"/>
      <c r="AH560" s="20"/>
      <c r="AI560" s="20"/>
    </row>
    <row r="561" spans="1:35" x14ac:dyDescent="0.2">
      <c r="A561" s="20"/>
      <c r="B561" s="20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  <c r="AC561" s="20"/>
      <c r="AD561" s="20"/>
      <c r="AE561" s="20"/>
      <c r="AF561" s="20"/>
      <c r="AG561" s="20"/>
      <c r="AH561" s="20"/>
      <c r="AI561" s="20"/>
    </row>
    <row r="562" spans="1:35" x14ac:dyDescent="0.2">
      <c r="A562" s="20"/>
      <c r="B562" s="20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  <c r="AD562" s="20"/>
      <c r="AE562" s="20"/>
      <c r="AF562" s="20"/>
      <c r="AG562" s="20"/>
      <c r="AH562" s="20"/>
      <c r="AI562" s="20"/>
    </row>
    <row r="563" spans="1:35" x14ac:dyDescent="0.2">
      <c r="A563" s="20"/>
      <c r="B563" s="2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  <c r="AD563" s="20"/>
      <c r="AE563" s="20"/>
      <c r="AF563" s="20"/>
      <c r="AG563" s="20"/>
      <c r="AH563" s="20"/>
      <c r="AI563" s="20"/>
    </row>
    <row r="564" spans="1:35" x14ac:dyDescent="0.2">
      <c r="A564" s="20"/>
      <c r="B564" s="20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  <c r="AE564" s="20"/>
      <c r="AF564" s="20"/>
      <c r="AG564" s="20"/>
      <c r="AH564" s="20"/>
      <c r="AI564" s="20"/>
    </row>
    <row r="565" spans="1:35" x14ac:dyDescent="0.2">
      <c r="A565" s="20"/>
      <c r="B565" s="20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</row>
    <row r="566" spans="1:35" x14ac:dyDescent="0.2">
      <c r="A566" s="20"/>
      <c r="B566" s="2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  <c r="AE566" s="20"/>
      <c r="AF566" s="20"/>
      <c r="AG566" s="20"/>
      <c r="AH566" s="20"/>
      <c r="AI566" s="20"/>
    </row>
    <row r="567" spans="1:35" x14ac:dyDescent="0.2">
      <c r="A567" s="20"/>
      <c r="B567" s="20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  <c r="AD567" s="20"/>
      <c r="AE567" s="20"/>
      <c r="AF567" s="20"/>
      <c r="AG567" s="20"/>
      <c r="AH567" s="20"/>
      <c r="AI567" s="20"/>
    </row>
    <row r="568" spans="1:35" x14ac:dyDescent="0.2">
      <c r="A568" s="20"/>
      <c r="B568" s="2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20"/>
      <c r="AF568" s="20"/>
      <c r="AG568" s="20"/>
      <c r="AH568" s="20"/>
      <c r="AI568" s="20"/>
    </row>
    <row r="569" spans="1:35" x14ac:dyDescent="0.2">
      <c r="A569" s="20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AG569" s="20"/>
      <c r="AH569" s="20"/>
      <c r="AI569" s="20"/>
    </row>
    <row r="570" spans="1:35" x14ac:dyDescent="0.2">
      <c r="A570" s="20"/>
      <c r="B570" s="2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0"/>
      <c r="AF570" s="20"/>
      <c r="AG570" s="20"/>
      <c r="AH570" s="20"/>
      <c r="AI570" s="20"/>
    </row>
    <row r="571" spans="1:35" x14ac:dyDescent="0.2">
      <c r="A571" s="20"/>
      <c r="B571" s="20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  <c r="AD571" s="20"/>
      <c r="AE571" s="20"/>
      <c r="AF571" s="20"/>
      <c r="AG571" s="20"/>
      <c r="AH571" s="20"/>
      <c r="AI571" s="20"/>
    </row>
    <row r="572" spans="1:35" x14ac:dyDescent="0.2">
      <c r="A572" s="20"/>
      <c r="B572" s="20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  <c r="AD572" s="20"/>
      <c r="AE572" s="20"/>
      <c r="AF572" s="20"/>
      <c r="AG572" s="20"/>
      <c r="AH572" s="20"/>
      <c r="AI572" s="20"/>
    </row>
    <row r="573" spans="1:35" x14ac:dyDescent="0.2">
      <c r="A573" s="20"/>
      <c r="B573" s="20"/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  <c r="AD573" s="20"/>
      <c r="AE573" s="20"/>
      <c r="AF573" s="20"/>
      <c r="AG573" s="20"/>
      <c r="AH573" s="20"/>
      <c r="AI573" s="20"/>
    </row>
    <row r="574" spans="1:35" x14ac:dyDescent="0.2">
      <c r="A574" s="20"/>
      <c r="B574" s="20"/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  <c r="AD574" s="20"/>
      <c r="AE574" s="20"/>
      <c r="AF574" s="20"/>
      <c r="AG574" s="20"/>
      <c r="AH574" s="20"/>
      <c r="AI574" s="20"/>
    </row>
    <row r="575" spans="1:35" x14ac:dyDescent="0.2">
      <c r="A575" s="20"/>
      <c r="B575" s="20"/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  <c r="AD575" s="20"/>
      <c r="AE575" s="20"/>
      <c r="AF575" s="20"/>
      <c r="AG575" s="20"/>
      <c r="AH575" s="20"/>
      <c r="AI575" s="20"/>
    </row>
    <row r="576" spans="1:35" x14ac:dyDescent="0.2">
      <c r="A576" s="20"/>
      <c r="B576" s="20"/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  <c r="AD576" s="20"/>
      <c r="AE576" s="20"/>
      <c r="AF576" s="20"/>
      <c r="AG576" s="20"/>
      <c r="AH576" s="20"/>
      <c r="AI576" s="20"/>
    </row>
    <row r="577" spans="1:35" x14ac:dyDescent="0.2">
      <c r="A577" s="20"/>
      <c r="B577" s="20"/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</row>
    <row r="578" spans="1:35" x14ac:dyDescent="0.2">
      <c r="A578" s="20"/>
      <c r="B578" s="20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  <c r="AD578" s="20"/>
      <c r="AE578" s="20"/>
      <c r="AF578" s="20"/>
      <c r="AG578" s="20"/>
      <c r="AH578" s="20"/>
      <c r="AI578" s="20"/>
    </row>
    <row r="579" spans="1:35" x14ac:dyDescent="0.2">
      <c r="A579" s="20"/>
      <c r="B579" s="20"/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</row>
    <row r="580" spans="1:35" x14ac:dyDescent="0.2">
      <c r="A580" s="20"/>
      <c r="B580" s="20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  <c r="AD580" s="20"/>
      <c r="AE580" s="20"/>
      <c r="AF580" s="20"/>
      <c r="AG580" s="20"/>
      <c r="AH580" s="20"/>
      <c r="AI580" s="20"/>
    </row>
    <row r="581" spans="1:35" x14ac:dyDescent="0.2">
      <c r="A581" s="20"/>
      <c r="B581" s="20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  <c r="AD581" s="20"/>
      <c r="AE581" s="20"/>
      <c r="AF581" s="20"/>
      <c r="AG581" s="20"/>
      <c r="AH581" s="20"/>
      <c r="AI581" s="20"/>
    </row>
    <row r="582" spans="1:35" x14ac:dyDescent="0.2">
      <c r="A582" s="20"/>
      <c r="B582" s="20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0"/>
      <c r="AF582" s="20"/>
      <c r="AG582" s="20"/>
      <c r="AH582" s="20"/>
      <c r="AI582" s="20"/>
    </row>
    <row r="583" spans="1:35" x14ac:dyDescent="0.2">
      <c r="A583" s="20"/>
      <c r="B583" s="20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  <c r="AE583" s="20"/>
      <c r="AF583" s="20"/>
      <c r="AG583" s="20"/>
      <c r="AH583" s="20"/>
      <c r="AI583" s="20"/>
    </row>
    <row r="584" spans="1:35" x14ac:dyDescent="0.2">
      <c r="A584" s="20"/>
      <c r="B584" s="2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0"/>
      <c r="AF584" s="20"/>
      <c r="AG584" s="20"/>
      <c r="AH584" s="20"/>
      <c r="AI584" s="20"/>
    </row>
    <row r="585" spans="1:35" x14ac:dyDescent="0.2">
      <c r="A585" s="20"/>
      <c r="B585" s="20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/>
      <c r="AD585" s="20"/>
      <c r="AE585" s="20"/>
      <c r="AF585" s="20"/>
      <c r="AG585" s="20"/>
      <c r="AH585" s="20"/>
      <c r="AI585" s="20"/>
    </row>
    <row r="586" spans="1:35" x14ac:dyDescent="0.2">
      <c r="A586" s="20"/>
      <c r="B586" s="2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  <c r="AG586" s="20"/>
      <c r="AH586" s="20"/>
      <c r="AI586" s="20"/>
    </row>
    <row r="587" spans="1:35" x14ac:dyDescent="0.2">
      <c r="A587" s="20"/>
      <c r="B587" s="20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AG587" s="20"/>
      <c r="AH587" s="20"/>
      <c r="AI587" s="20"/>
    </row>
    <row r="588" spans="1:35" x14ac:dyDescent="0.2">
      <c r="A588" s="20"/>
      <c r="B588" s="20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20"/>
      <c r="AF588" s="20"/>
      <c r="AG588" s="20"/>
      <c r="AH588" s="20"/>
      <c r="AI588" s="20"/>
    </row>
    <row r="589" spans="1:35" x14ac:dyDescent="0.2">
      <c r="A589" s="20"/>
      <c r="B589" s="20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</row>
    <row r="590" spans="1:35" x14ac:dyDescent="0.2">
      <c r="A590" s="20"/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</row>
    <row r="591" spans="1:35" x14ac:dyDescent="0.2">
      <c r="A591" s="20"/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</row>
    <row r="592" spans="1:35" x14ac:dyDescent="0.2">
      <c r="A592" s="20"/>
      <c r="B592" s="20"/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</row>
    <row r="593" spans="1:35" x14ac:dyDescent="0.2">
      <c r="A593" s="20"/>
      <c r="B593" s="20"/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  <c r="AC593" s="20"/>
      <c r="AD593" s="20"/>
      <c r="AE593" s="20"/>
      <c r="AF593" s="20"/>
      <c r="AG593" s="20"/>
      <c r="AH593" s="20"/>
      <c r="AI593" s="20"/>
    </row>
    <row r="594" spans="1:35" x14ac:dyDescent="0.2">
      <c r="A594" s="20"/>
      <c r="B594" s="20"/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  <c r="AC594" s="20"/>
      <c r="AD594" s="20"/>
      <c r="AE594" s="20"/>
      <c r="AF594" s="20"/>
      <c r="AG594" s="20"/>
      <c r="AH594" s="20"/>
      <c r="AI594" s="20"/>
    </row>
    <row r="595" spans="1:35" x14ac:dyDescent="0.2">
      <c r="A595" s="20"/>
      <c r="B595" s="20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</row>
    <row r="596" spans="1:35" x14ac:dyDescent="0.2">
      <c r="A596" s="20"/>
      <c r="B596" s="2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</row>
    <row r="597" spans="1:35" x14ac:dyDescent="0.2">
      <c r="A597" s="20"/>
      <c r="B597" s="20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</row>
    <row r="598" spans="1:35" x14ac:dyDescent="0.2">
      <c r="A598" s="20"/>
      <c r="B598" s="20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</row>
    <row r="599" spans="1:35" x14ac:dyDescent="0.2">
      <c r="A599" s="20"/>
      <c r="B599" s="20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</row>
    <row r="600" spans="1:35" x14ac:dyDescent="0.2">
      <c r="A600" s="20"/>
      <c r="B600" s="2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</row>
    <row r="601" spans="1:35" x14ac:dyDescent="0.2">
      <c r="A601" s="20"/>
      <c r="B601" s="20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  <c r="AH601" s="20"/>
      <c r="AI601" s="20"/>
    </row>
    <row r="602" spans="1:35" x14ac:dyDescent="0.2">
      <c r="A602" s="20"/>
      <c r="B602" s="2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AE602" s="20"/>
      <c r="AF602" s="20"/>
      <c r="AG602" s="20"/>
      <c r="AH602" s="20"/>
      <c r="AI602" s="20"/>
    </row>
    <row r="603" spans="1:35" x14ac:dyDescent="0.2">
      <c r="A603" s="20"/>
      <c r="B603" s="2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</row>
    <row r="604" spans="1:35" x14ac:dyDescent="0.2">
      <c r="A604" s="20"/>
      <c r="B604" s="2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G604" s="20"/>
      <c r="AH604" s="20"/>
      <c r="AI604" s="20"/>
    </row>
    <row r="605" spans="1:35" x14ac:dyDescent="0.2">
      <c r="A605" s="20"/>
      <c r="B605" s="2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</row>
    <row r="606" spans="1:35" x14ac:dyDescent="0.2">
      <c r="A606" s="20"/>
      <c r="B606" s="2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/>
      <c r="AD606" s="20"/>
      <c r="AE606" s="20"/>
      <c r="AF606" s="20"/>
      <c r="AG606" s="20"/>
      <c r="AH606" s="20"/>
      <c r="AI606" s="20"/>
    </row>
    <row r="607" spans="1:35" x14ac:dyDescent="0.2">
      <c r="A607" s="20"/>
      <c r="B607" s="20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AF607" s="20"/>
      <c r="AG607" s="20"/>
      <c r="AH607" s="20"/>
      <c r="AI607" s="20"/>
    </row>
    <row r="608" spans="1:35" x14ac:dyDescent="0.2">
      <c r="A608" s="20"/>
      <c r="B608" s="20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  <c r="AE608" s="20"/>
      <c r="AF608" s="20"/>
      <c r="AG608" s="20"/>
      <c r="AH608" s="20"/>
      <c r="AI608" s="20"/>
    </row>
    <row r="609" spans="1:35" x14ac:dyDescent="0.2">
      <c r="A609" s="20"/>
      <c r="B609" s="20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/>
      <c r="AD609" s="20"/>
      <c r="AE609" s="20"/>
      <c r="AF609" s="20"/>
      <c r="AG609" s="20"/>
      <c r="AH609" s="20"/>
      <c r="AI609" s="20"/>
    </row>
    <row r="610" spans="1:35" x14ac:dyDescent="0.2">
      <c r="A610" s="20"/>
      <c r="B610" s="20"/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  <c r="AC610" s="20"/>
      <c r="AD610" s="20"/>
      <c r="AE610" s="20"/>
      <c r="AF610" s="20"/>
      <c r="AG610" s="20"/>
      <c r="AH610" s="20"/>
      <c r="AI610" s="20"/>
    </row>
    <row r="611" spans="1:35" x14ac:dyDescent="0.2">
      <c r="A611" s="20"/>
      <c r="B611" s="20"/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/>
      <c r="AD611" s="20"/>
      <c r="AE611" s="20"/>
      <c r="AF611" s="20"/>
      <c r="AG611" s="20"/>
      <c r="AH611" s="20"/>
      <c r="AI611" s="20"/>
    </row>
    <row r="612" spans="1:35" x14ac:dyDescent="0.2">
      <c r="A612" s="20"/>
      <c r="B612" s="20"/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/>
      <c r="AD612" s="20"/>
      <c r="AE612" s="20"/>
      <c r="AF612" s="20"/>
      <c r="AG612" s="20"/>
      <c r="AH612" s="20"/>
      <c r="AI612" s="20"/>
    </row>
    <row r="613" spans="1:35" x14ac:dyDescent="0.2">
      <c r="A613" s="20"/>
      <c r="B613" s="20"/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0"/>
      <c r="AF613" s="20"/>
      <c r="AG613" s="20"/>
      <c r="AH613" s="20"/>
      <c r="AI613" s="20"/>
    </row>
    <row r="614" spans="1:35" x14ac:dyDescent="0.2">
      <c r="A614" s="20"/>
      <c r="B614" s="20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  <c r="AD614" s="20"/>
      <c r="AE614" s="20"/>
      <c r="AF614" s="20"/>
      <c r="AG614" s="20"/>
      <c r="AH614" s="20"/>
      <c r="AI614" s="20"/>
    </row>
    <row r="615" spans="1:35" x14ac:dyDescent="0.2">
      <c r="A615" s="20"/>
      <c r="B615" s="20"/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  <c r="AC615" s="20"/>
      <c r="AD615" s="20"/>
      <c r="AE615" s="20"/>
      <c r="AF615" s="20"/>
      <c r="AG615" s="20"/>
      <c r="AH615" s="20"/>
      <c r="AI615" s="20"/>
    </row>
    <row r="616" spans="1:35" x14ac:dyDescent="0.2">
      <c r="A616" s="20"/>
      <c r="B616" s="20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</row>
    <row r="617" spans="1:35" x14ac:dyDescent="0.2">
      <c r="A617" s="20"/>
      <c r="B617" s="20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/>
      <c r="AD617" s="20"/>
      <c r="AE617" s="20"/>
      <c r="AF617" s="20"/>
      <c r="AG617" s="20"/>
      <c r="AH617" s="20"/>
      <c r="AI617" s="20"/>
    </row>
    <row r="618" spans="1:35" x14ac:dyDescent="0.2">
      <c r="A618" s="20"/>
      <c r="B618" s="2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20"/>
      <c r="AF618" s="20"/>
      <c r="AG618" s="20"/>
      <c r="AH618" s="20"/>
      <c r="AI618" s="20"/>
    </row>
    <row r="619" spans="1:35" x14ac:dyDescent="0.2">
      <c r="A619" s="20"/>
      <c r="B619" s="20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AC619" s="20"/>
      <c r="AD619" s="20"/>
      <c r="AE619" s="20"/>
      <c r="AF619" s="20"/>
      <c r="AG619" s="20"/>
      <c r="AH619" s="20"/>
      <c r="AI619" s="20"/>
    </row>
    <row r="620" spans="1:35" x14ac:dyDescent="0.2">
      <c r="A620" s="20"/>
      <c r="B620" s="2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  <c r="AD620" s="20"/>
      <c r="AE620" s="20"/>
      <c r="AF620" s="20"/>
      <c r="AG620" s="20"/>
      <c r="AH620" s="20"/>
      <c r="AI620" s="20"/>
    </row>
    <row r="621" spans="1:35" x14ac:dyDescent="0.2">
      <c r="A621" s="20"/>
      <c r="B621" s="20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AD621" s="20"/>
      <c r="AE621" s="20"/>
      <c r="AF621" s="20"/>
      <c r="AG621" s="20"/>
      <c r="AH621" s="20"/>
      <c r="AI621" s="20"/>
    </row>
    <row r="622" spans="1:35" x14ac:dyDescent="0.2">
      <c r="A622" s="20"/>
      <c r="B622" s="20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AE622" s="20"/>
      <c r="AF622" s="20"/>
      <c r="AG622" s="20"/>
      <c r="AH622" s="20"/>
      <c r="AI622" s="20"/>
    </row>
    <row r="623" spans="1:35" x14ac:dyDescent="0.2">
      <c r="A623" s="20"/>
      <c r="B623" s="20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AG623" s="20"/>
      <c r="AH623" s="20"/>
      <c r="AI623" s="20"/>
    </row>
    <row r="624" spans="1:35" x14ac:dyDescent="0.2">
      <c r="A624" s="20"/>
      <c r="B624" s="2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AG624" s="20"/>
      <c r="AH624" s="20"/>
      <c r="AI624" s="20"/>
    </row>
    <row r="625" spans="1:35" x14ac:dyDescent="0.2">
      <c r="A625" s="20"/>
      <c r="B625" s="20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AE625" s="20"/>
      <c r="AF625" s="20"/>
      <c r="AG625" s="20"/>
      <c r="AH625" s="20"/>
      <c r="AI625" s="20"/>
    </row>
    <row r="626" spans="1:35" x14ac:dyDescent="0.2">
      <c r="A626" s="20"/>
      <c r="B626" s="20"/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AE626" s="20"/>
      <c r="AF626" s="20"/>
      <c r="AG626" s="20"/>
      <c r="AH626" s="20"/>
      <c r="AI626" s="20"/>
    </row>
    <row r="627" spans="1:35" x14ac:dyDescent="0.2">
      <c r="A627" s="20"/>
      <c r="B627" s="20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AC627" s="20"/>
      <c r="AD627" s="20"/>
      <c r="AE627" s="20"/>
      <c r="AF627" s="20"/>
      <c r="AG627" s="20"/>
      <c r="AH627" s="20"/>
      <c r="AI627" s="20"/>
    </row>
    <row r="628" spans="1:35" x14ac:dyDescent="0.2">
      <c r="A628" s="20"/>
      <c r="B628" s="20"/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  <c r="AD628" s="20"/>
      <c r="AE628" s="20"/>
      <c r="AF628" s="20"/>
      <c r="AG628" s="20"/>
      <c r="AH628" s="20"/>
      <c r="AI628" s="20"/>
    </row>
    <row r="629" spans="1:35" x14ac:dyDescent="0.2">
      <c r="A629" s="20"/>
      <c r="B629" s="20"/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  <c r="AG629" s="20"/>
      <c r="AH629" s="20"/>
      <c r="AI629" s="20"/>
    </row>
    <row r="630" spans="1:35" x14ac:dyDescent="0.2">
      <c r="A630" s="20"/>
      <c r="B630" s="20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20"/>
      <c r="AF630" s="20"/>
      <c r="AG630" s="20"/>
      <c r="AH630" s="20"/>
      <c r="AI630" s="20"/>
    </row>
    <row r="631" spans="1:35" x14ac:dyDescent="0.2">
      <c r="A631" s="20"/>
      <c r="B631" s="20"/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</row>
    <row r="632" spans="1:35" x14ac:dyDescent="0.2">
      <c r="A632" s="20"/>
      <c r="B632" s="20"/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  <c r="AG632" s="20"/>
      <c r="AH632" s="20"/>
      <c r="AI632" s="20"/>
    </row>
    <row r="633" spans="1:35" x14ac:dyDescent="0.2">
      <c r="A633" s="20"/>
      <c r="B633" s="20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  <c r="AD633" s="20"/>
      <c r="AE633" s="20"/>
      <c r="AF633" s="20"/>
      <c r="AG633" s="20"/>
      <c r="AH633" s="20"/>
      <c r="AI633" s="20"/>
    </row>
    <row r="634" spans="1:35" x14ac:dyDescent="0.2">
      <c r="A634" s="20"/>
      <c r="B634" s="20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  <c r="AD634" s="20"/>
      <c r="AE634" s="20"/>
      <c r="AF634" s="20"/>
      <c r="AG634" s="20"/>
      <c r="AH634" s="20"/>
      <c r="AI634" s="20"/>
    </row>
    <row r="635" spans="1:35" x14ac:dyDescent="0.2">
      <c r="A635" s="20"/>
      <c r="B635" s="20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  <c r="AD635" s="20"/>
      <c r="AE635" s="20"/>
      <c r="AF635" s="20"/>
      <c r="AG635" s="20"/>
      <c r="AH635" s="20"/>
      <c r="AI635" s="20"/>
    </row>
    <row r="636" spans="1:35" x14ac:dyDescent="0.2">
      <c r="A636" s="20"/>
      <c r="B636" s="20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0"/>
      <c r="AF636" s="20"/>
      <c r="AG636" s="20"/>
      <c r="AH636" s="20"/>
      <c r="AI636" s="20"/>
    </row>
    <row r="637" spans="1:35" x14ac:dyDescent="0.2">
      <c r="A637" s="20"/>
      <c r="B637" s="20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  <c r="AG637" s="20"/>
      <c r="AH637" s="20"/>
      <c r="AI637" s="20"/>
    </row>
    <row r="638" spans="1:35" x14ac:dyDescent="0.2">
      <c r="A638" s="20"/>
      <c r="B638" s="2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  <c r="AG638" s="20"/>
      <c r="AH638" s="20"/>
      <c r="AI638" s="20"/>
    </row>
    <row r="639" spans="1:35" x14ac:dyDescent="0.2">
      <c r="A639" s="20"/>
      <c r="B639" s="2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  <c r="AD639" s="20"/>
      <c r="AE639" s="20"/>
      <c r="AF639" s="20"/>
      <c r="AG639" s="20"/>
      <c r="AH639" s="20"/>
      <c r="AI639" s="20"/>
    </row>
    <row r="640" spans="1:35" x14ac:dyDescent="0.2">
      <c r="A640" s="20"/>
      <c r="B640" s="2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  <c r="AD640" s="20"/>
      <c r="AE640" s="20"/>
      <c r="AF640" s="20"/>
      <c r="AG640" s="20"/>
      <c r="AH640" s="20"/>
      <c r="AI640" s="20"/>
    </row>
    <row r="641" spans="1:35" x14ac:dyDescent="0.2">
      <c r="A641" s="20"/>
      <c r="B641" s="20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</row>
    <row r="642" spans="1:35" x14ac:dyDescent="0.2">
      <c r="A642" s="20"/>
      <c r="B642" s="2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  <c r="AE642" s="20"/>
      <c r="AF642" s="20"/>
      <c r="AG642" s="20"/>
      <c r="AH642" s="20"/>
      <c r="AI642" s="20"/>
    </row>
    <row r="643" spans="1:35" x14ac:dyDescent="0.2">
      <c r="A643" s="20"/>
      <c r="B643" s="20"/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</row>
    <row r="644" spans="1:35" x14ac:dyDescent="0.2">
      <c r="A644" s="20"/>
      <c r="B644" s="20"/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</row>
    <row r="645" spans="1:35" x14ac:dyDescent="0.2">
      <c r="A645" s="20"/>
      <c r="B645" s="20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</row>
    <row r="646" spans="1:35" x14ac:dyDescent="0.2">
      <c r="A646" s="20"/>
      <c r="B646" s="20"/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</row>
    <row r="647" spans="1:35" x14ac:dyDescent="0.2">
      <c r="A647" s="20"/>
      <c r="B647" s="20"/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</row>
    <row r="648" spans="1:35" x14ac:dyDescent="0.2">
      <c r="A648" s="20"/>
      <c r="B648" s="20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  <c r="AD648" s="20"/>
      <c r="AE648" s="20"/>
      <c r="AF648" s="20"/>
      <c r="AG648" s="20"/>
      <c r="AH648" s="20"/>
      <c r="AI648" s="20"/>
    </row>
    <row r="649" spans="1:35" x14ac:dyDescent="0.2">
      <c r="A649" s="20"/>
      <c r="B649" s="20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  <c r="AD649" s="20"/>
      <c r="AE649" s="20"/>
      <c r="AF649" s="20"/>
      <c r="AG649" s="20"/>
      <c r="AH649" s="20"/>
      <c r="AI649" s="20"/>
    </row>
    <row r="650" spans="1:35" x14ac:dyDescent="0.2">
      <c r="A650" s="20"/>
      <c r="B650" s="20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</row>
    <row r="651" spans="1:35" x14ac:dyDescent="0.2">
      <c r="A651" s="20"/>
      <c r="B651" s="2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</row>
    <row r="652" spans="1:35" x14ac:dyDescent="0.2">
      <c r="A652" s="20"/>
      <c r="B652" s="20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</row>
    <row r="653" spans="1:35" x14ac:dyDescent="0.2">
      <c r="A653" s="20"/>
      <c r="B653" s="20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</row>
    <row r="654" spans="1:35" x14ac:dyDescent="0.2">
      <c r="A654" s="20"/>
      <c r="B654" s="2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</row>
    <row r="655" spans="1:35" x14ac:dyDescent="0.2">
      <c r="A655" s="20"/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</row>
    <row r="656" spans="1:35" x14ac:dyDescent="0.2">
      <c r="A656" s="20"/>
      <c r="B656" s="2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</row>
    <row r="657" spans="1:35" x14ac:dyDescent="0.2">
      <c r="A657" s="20"/>
      <c r="B657" s="20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AD657" s="20"/>
      <c r="AE657" s="20"/>
      <c r="AF657" s="20"/>
      <c r="AG657" s="20"/>
      <c r="AH657" s="20"/>
      <c r="AI657" s="20"/>
    </row>
    <row r="658" spans="1:35" x14ac:dyDescent="0.2">
      <c r="A658" s="20"/>
      <c r="B658" s="2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AG658" s="20"/>
      <c r="AH658" s="20"/>
      <c r="AI658" s="20"/>
    </row>
    <row r="659" spans="1:35" x14ac:dyDescent="0.2">
      <c r="A659" s="20"/>
      <c r="B659" s="2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  <c r="AD659" s="20"/>
      <c r="AE659" s="20"/>
      <c r="AF659" s="20"/>
      <c r="AG659" s="20"/>
      <c r="AH659" s="20"/>
      <c r="AI659" s="20"/>
    </row>
    <row r="660" spans="1:35" x14ac:dyDescent="0.2">
      <c r="A660" s="20"/>
      <c r="B660" s="2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</row>
    <row r="661" spans="1:35" x14ac:dyDescent="0.2">
      <c r="A661" s="20"/>
      <c r="B661" s="2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</row>
    <row r="662" spans="1:35" x14ac:dyDescent="0.2">
      <c r="A662" s="20"/>
      <c r="B662" s="20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0"/>
      <c r="AE662" s="20"/>
      <c r="AF662" s="20"/>
      <c r="AG662" s="20"/>
      <c r="AH662" s="20"/>
      <c r="AI662" s="20"/>
    </row>
    <row r="663" spans="1:35" x14ac:dyDescent="0.2">
      <c r="A663" s="20"/>
      <c r="B663" s="2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</row>
    <row r="664" spans="1:35" x14ac:dyDescent="0.2">
      <c r="A664" s="20"/>
      <c r="B664" s="20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</row>
    <row r="665" spans="1:35" x14ac:dyDescent="0.2">
      <c r="A665" s="20"/>
      <c r="B665" s="20"/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/>
      <c r="AD665" s="20"/>
      <c r="AE665" s="20"/>
      <c r="AF665" s="20"/>
      <c r="AG665" s="20"/>
      <c r="AH665" s="20"/>
      <c r="AI665" s="20"/>
    </row>
    <row r="666" spans="1:35" x14ac:dyDescent="0.2">
      <c r="A666" s="20"/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</row>
    <row r="667" spans="1:35" x14ac:dyDescent="0.2">
      <c r="A667" s="20"/>
      <c r="B667" s="20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</row>
    <row r="668" spans="1:35" x14ac:dyDescent="0.2">
      <c r="A668" s="20"/>
      <c r="B668" s="20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  <c r="AD668" s="20"/>
      <c r="AE668" s="20"/>
      <c r="AF668" s="20"/>
      <c r="AG668" s="20"/>
      <c r="AH668" s="20"/>
      <c r="AI668" s="20"/>
    </row>
    <row r="669" spans="1:35" x14ac:dyDescent="0.2">
      <c r="A669" s="20"/>
      <c r="B669" s="2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/>
      <c r="AD669" s="20"/>
      <c r="AE669" s="20"/>
      <c r="AF669" s="20"/>
      <c r="AG669" s="20"/>
      <c r="AH669" s="20"/>
      <c r="AI669" s="20"/>
    </row>
    <row r="670" spans="1:35" x14ac:dyDescent="0.2">
      <c r="A670" s="20"/>
      <c r="B670" s="20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  <c r="AD670" s="20"/>
      <c r="AE670" s="20"/>
      <c r="AF670" s="20"/>
      <c r="AG670" s="20"/>
      <c r="AH670" s="20"/>
      <c r="AI670" s="20"/>
    </row>
    <row r="671" spans="1:35" x14ac:dyDescent="0.2">
      <c r="A671" s="20"/>
      <c r="B671" s="20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  <c r="AD671" s="20"/>
      <c r="AE671" s="20"/>
      <c r="AF671" s="20"/>
      <c r="AG671" s="20"/>
      <c r="AH671" s="20"/>
      <c r="AI671" s="20"/>
    </row>
    <row r="672" spans="1:35" x14ac:dyDescent="0.2">
      <c r="A672" s="20"/>
      <c r="B672" s="2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  <c r="AD672" s="20"/>
      <c r="AE672" s="20"/>
      <c r="AF672" s="20"/>
      <c r="AG672" s="20"/>
      <c r="AH672" s="20"/>
      <c r="AI672" s="20"/>
    </row>
    <row r="673" spans="1:35" x14ac:dyDescent="0.2">
      <c r="A673" s="20"/>
      <c r="B673" s="2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  <c r="AD673" s="20"/>
      <c r="AE673" s="20"/>
      <c r="AF673" s="20"/>
      <c r="AG673" s="20"/>
      <c r="AH673" s="20"/>
      <c r="AI673" s="20"/>
    </row>
    <row r="674" spans="1:35" x14ac:dyDescent="0.2">
      <c r="A674" s="20"/>
      <c r="B674" s="2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AD674" s="20"/>
      <c r="AE674" s="20"/>
      <c r="AF674" s="20"/>
      <c r="AG674" s="20"/>
      <c r="AH674" s="20"/>
      <c r="AI674" s="20"/>
    </row>
    <row r="675" spans="1:35" x14ac:dyDescent="0.2">
      <c r="A675" s="20"/>
      <c r="B675" s="20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  <c r="AD675" s="20"/>
      <c r="AE675" s="20"/>
      <c r="AF675" s="20"/>
      <c r="AG675" s="20"/>
      <c r="AH675" s="20"/>
      <c r="AI675" s="20"/>
    </row>
    <row r="676" spans="1:35" x14ac:dyDescent="0.2">
      <c r="A676" s="20"/>
      <c r="B676" s="2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  <c r="AD676" s="20"/>
      <c r="AE676" s="20"/>
      <c r="AF676" s="20"/>
      <c r="AG676" s="20"/>
      <c r="AH676" s="20"/>
      <c r="AI676" s="20"/>
    </row>
    <row r="677" spans="1:35" x14ac:dyDescent="0.2">
      <c r="A677" s="20"/>
      <c r="B677" s="2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  <c r="AG677" s="20"/>
      <c r="AH677" s="20"/>
      <c r="AI677" s="20"/>
    </row>
    <row r="678" spans="1:35" x14ac:dyDescent="0.2">
      <c r="A678" s="20"/>
      <c r="B678" s="2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AH678" s="20"/>
      <c r="AI678" s="20"/>
    </row>
    <row r="679" spans="1:35" x14ac:dyDescent="0.2">
      <c r="A679" s="20"/>
      <c r="B679" s="2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</row>
    <row r="680" spans="1:35" x14ac:dyDescent="0.2">
      <c r="A680" s="20"/>
      <c r="B680" s="20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  <c r="AD680" s="20"/>
      <c r="AE680" s="20"/>
      <c r="AF680" s="20"/>
      <c r="AG680" s="20"/>
      <c r="AH680" s="20"/>
      <c r="AI680" s="20"/>
    </row>
    <row r="681" spans="1:35" x14ac:dyDescent="0.2">
      <c r="A681" s="20"/>
      <c r="B681" s="2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  <c r="AD681" s="20"/>
      <c r="AE681" s="20"/>
      <c r="AF681" s="20"/>
      <c r="AG681" s="20"/>
      <c r="AH681" s="20"/>
      <c r="AI681" s="20"/>
    </row>
    <row r="682" spans="1:35" x14ac:dyDescent="0.2">
      <c r="A682" s="20"/>
      <c r="B682" s="20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  <c r="AD682" s="20"/>
      <c r="AE682" s="20"/>
      <c r="AF682" s="20"/>
      <c r="AG682" s="20"/>
      <c r="AH682" s="20"/>
      <c r="AI682" s="20"/>
    </row>
    <row r="683" spans="1:35" x14ac:dyDescent="0.2">
      <c r="A683" s="20"/>
      <c r="B683" s="20"/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  <c r="AD683" s="20"/>
      <c r="AE683" s="20"/>
      <c r="AF683" s="20"/>
      <c r="AG683" s="20"/>
      <c r="AH683" s="20"/>
      <c r="AI683" s="20"/>
    </row>
    <row r="684" spans="1:35" x14ac:dyDescent="0.2">
      <c r="A684" s="20"/>
      <c r="B684" s="20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  <c r="AD684" s="20"/>
      <c r="AE684" s="20"/>
      <c r="AF684" s="20"/>
      <c r="AG684" s="20"/>
      <c r="AH684" s="20"/>
      <c r="AI684" s="20"/>
    </row>
    <row r="685" spans="1:35" x14ac:dyDescent="0.2">
      <c r="A685" s="20"/>
      <c r="B685" s="20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G685" s="20"/>
      <c r="AH685" s="20"/>
      <c r="AI685" s="20"/>
    </row>
    <row r="686" spans="1:35" x14ac:dyDescent="0.2">
      <c r="A686" s="20"/>
      <c r="B686" s="2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</row>
    <row r="687" spans="1:35" x14ac:dyDescent="0.2">
      <c r="A687" s="20"/>
      <c r="B687" s="20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  <c r="AD687" s="20"/>
      <c r="AE687" s="20"/>
      <c r="AF687" s="20"/>
      <c r="AG687" s="20"/>
      <c r="AH687" s="20"/>
      <c r="AI687" s="20"/>
    </row>
    <row r="688" spans="1:35" x14ac:dyDescent="0.2">
      <c r="A688" s="20"/>
      <c r="B688" s="20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  <c r="AD688" s="20"/>
      <c r="AE688" s="20"/>
      <c r="AF688" s="20"/>
      <c r="AG688" s="20"/>
      <c r="AH688" s="20"/>
      <c r="AI688" s="20"/>
    </row>
    <row r="689" spans="1:35" x14ac:dyDescent="0.2">
      <c r="A689" s="20"/>
      <c r="B689" s="20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  <c r="AD689" s="20"/>
      <c r="AE689" s="20"/>
      <c r="AF689" s="20"/>
      <c r="AG689" s="20"/>
      <c r="AH689" s="20"/>
      <c r="AI689" s="20"/>
    </row>
    <row r="690" spans="1:35" x14ac:dyDescent="0.2">
      <c r="A690" s="20"/>
      <c r="B690" s="20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0"/>
      <c r="AE690" s="20"/>
      <c r="AF690" s="20"/>
      <c r="AG690" s="20"/>
      <c r="AH690" s="20"/>
      <c r="AI690" s="20"/>
    </row>
    <row r="691" spans="1:35" x14ac:dyDescent="0.2">
      <c r="A691" s="20"/>
      <c r="B691" s="2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  <c r="AD691" s="20"/>
      <c r="AE691" s="20"/>
      <c r="AF691" s="20"/>
      <c r="AG691" s="20"/>
      <c r="AH691" s="20"/>
      <c r="AI691" s="20"/>
    </row>
    <row r="692" spans="1:35" x14ac:dyDescent="0.2">
      <c r="A692" s="20"/>
      <c r="B692" s="2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0"/>
      <c r="AF692" s="20"/>
      <c r="AG692" s="20"/>
      <c r="AH692" s="20"/>
      <c r="AI692" s="20"/>
    </row>
    <row r="693" spans="1:35" x14ac:dyDescent="0.2">
      <c r="A693" s="20"/>
      <c r="B693" s="20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AE693" s="20"/>
      <c r="AF693" s="20"/>
      <c r="AG693" s="20"/>
      <c r="AH693" s="20"/>
      <c r="AI693" s="20"/>
    </row>
    <row r="694" spans="1:35" x14ac:dyDescent="0.2">
      <c r="A694" s="20"/>
      <c r="B694" s="2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  <c r="AE694" s="20"/>
      <c r="AF694" s="20"/>
      <c r="AG694" s="20"/>
      <c r="AH694" s="20"/>
      <c r="AI694" s="20"/>
    </row>
    <row r="695" spans="1:35" x14ac:dyDescent="0.2">
      <c r="A695" s="20"/>
      <c r="B695" s="2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AD695" s="20"/>
      <c r="AE695" s="20"/>
      <c r="AF695" s="20"/>
      <c r="AG695" s="20"/>
      <c r="AH695" s="20"/>
      <c r="AI695" s="20"/>
    </row>
    <row r="696" spans="1:35" x14ac:dyDescent="0.2">
      <c r="A696" s="20"/>
      <c r="B696" s="2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0"/>
      <c r="AE696" s="20"/>
      <c r="AF696" s="20"/>
      <c r="AG696" s="20"/>
      <c r="AH696" s="20"/>
      <c r="AI696" s="20"/>
    </row>
    <row r="697" spans="1:35" x14ac:dyDescent="0.2">
      <c r="A697" s="20"/>
      <c r="B697" s="20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  <c r="AD697" s="20"/>
      <c r="AE697" s="20"/>
      <c r="AF697" s="20"/>
      <c r="AG697" s="20"/>
      <c r="AH697" s="20"/>
      <c r="AI697" s="20"/>
    </row>
    <row r="698" spans="1:35" x14ac:dyDescent="0.2">
      <c r="A698" s="20"/>
      <c r="B698" s="20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20"/>
      <c r="AF698" s="20"/>
      <c r="AG698" s="20"/>
      <c r="AH698" s="20"/>
      <c r="AI698" s="20"/>
    </row>
    <row r="699" spans="1:35" x14ac:dyDescent="0.2">
      <c r="A699" s="20"/>
      <c r="B699" s="20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  <c r="AD699" s="20"/>
      <c r="AE699" s="20"/>
      <c r="AF699" s="20"/>
      <c r="AG699" s="20"/>
      <c r="AH699" s="20"/>
      <c r="AI699" s="20"/>
    </row>
    <row r="700" spans="1:35" x14ac:dyDescent="0.2">
      <c r="A700" s="20"/>
      <c r="B700" s="20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AD700" s="20"/>
      <c r="AE700" s="20"/>
      <c r="AF700" s="20"/>
      <c r="AG700" s="20"/>
      <c r="AH700" s="20"/>
      <c r="AI700" s="20"/>
    </row>
    <row r="701" spans="1:35" x14ac:dyDescent="0.2">
      <c r="A701" s="20"/>
      <c r="B701" s="20"/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  <c r="AD701" s="20"/>
      <c r="AE701" s="20"/>
      <c r="AF701" s="20"/>
      <c r="AG701" s="20"/>
      <c r="AH701" s="20"/>
      <c r="AI701" s="20"/>
    </row>
    <row r="702" spans="1:35" x14ac:dyDescent="0.2">
      <c r="A702" s="20"/>
      <c r="B702" s="20"/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0"/>
      <c r="AF702" s="20"/>
      <c r="AG702" s="20"/>
      <c r="AH702" s="20"/>
      <c r="AI702" s="20"/>
    </row>
    <row r="703" spans="1:35" x14ac:dyDescent="0.2">
      <c r="A703" s="20"/>
      <c r="B703" s="20"/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  <c r="AD703" s="20"/>
      <c r="AE703" s="20"/>
      <c r="AF703" s="20"/>
      <c r="AG703" s="20"/>
      <c r="AH703" s="20"/>
      <c r="AI703" s="20"/>
    </row>
    <row r="704" spans="1:35" x14ac:dyDescent="0.2">
      <c r="A704" s="20"/>
      <c r="B704" s="20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  <c r="AD704" s="20"/>
      <c r="AE704" s="20"/>
      <c r="AF704" s="20"/>
      <c r="AG704" s="20"/>
      <c r="AH704" s="20"/>
      <c r="AI704" s="20"/>
    </row>
    <row r="705" spans="1:35" x14ac:dyDescent="0.2">
      <c r="A705" s="20"/>
      <c r="B705" s="20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AC705" s="20"/>
      <c r="AD705" s="20"/>
      <c r="AE705" s="20"/>
      <c r="AF705" s="20"/>
      <c r="AG705" s="20"/>
      <c r="AH705" s="20"/>
      <c r="AI705" s="20"/>
    </row>
    <row r="706" spans="1:35" x14ac:dyDescent="0.2">
      <c r="A706" s="20"/>
      <c r="B706" s="20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  <c r="AD706" s="20"/>
      <c r="AE706" s="20"/>
      <c r="AF706" s="20"/>
      <c r="AG706" s="20"/>
      <c r="AH706" s="20"/>
      <c r="AI706" s="20"/>
    </row>
    <row r="707" spans="1:35" x14ac:dyDescent="0.2">
      <c r="A707" s="20"/>
      <c r="B707" s="20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  <c r="AC707" s="20"/>
      <c r="AD707" s="20"/>
      <c r="AE707" s="20"/>
      <c r="AF707" s="20"/>
      <c r="AG707" s="20"/>
      <c r="AH707" s="20"/>
      <c r="AI707" s="20"/>
    </row>
    <row r="708" spans="1:35" x14ac:dyDescent="0.2">
      <c r="A708" s="20"/>
      <c r="B708" s="20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  <c r="AD708" s="20"/>
      <c r="AE708" s="20"/>
      <c r="AF708" s="20"/>
      <c r="AG708" s="20"/>
      <c r="AH708" s="20"/>
      <c r="AI708" s="20"/>
    </row>
    <row r="709" spans="1:35" x14ac:dyDescent="0.2">
      <c r="A709" s="20"/>
      <c r="B709" s="20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  <c r="AD709" s="20"/>
      <c r="AE709" s="20"/>
      <c r="AF709" s="20"/>
      <c r="AG709" s="20"/>
      <c r="AH709" s="20"/>
      <c r="AI709" s="20"/>
    </row>
    <row r="710" spans="1:35" x14ac:dyDescent="0.2">
      <c r="A710" s="20"/>
      <c r="B710" s="2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  <c r="AD710" s="20"/>
      <c r="AE710" s="20"/>
      <c r="AF710" s="20"/>
      <c r="AG710" s="20"/>
      <c r="AH710" s="20"/>
      <c r="AI710" s="20"/>
    </row>
    <row r="711" spans="1:35" x14ac:dyDescent="0.2">
      <c r="A711" s="20"/>
      <c r="B711" s="2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  <c r="AD711" s="20"/>
      <c r="AE711" s="20"/>
      <c r="AF711" s="20"/>
      <c r="AG711" s="20"/>
      <c r="AH711" s="20"/>
      <c r="AI711" s="20"/>
    </row>
    <row r="712" spans="1:35" x14ac:dyDescent="0.2">
      <c r="A712" s="20"/>
      <c r="B712" s="2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  <c r="AD712" s="20"/>
      <c r="AE712" s="20"/>
      <c r="AF712" s="20"/>
      <c r="AG712" s="20"/>
      <c r="AH712" s="20"/>
      <c r="AI712" s="20"/>
    </row>
    <row r="713" spans="1:35" x14ac:dyDescent="0.2">
      <c r="A713" s="20"/>
      <c r="B713" s="20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  <c r="AG713" s="20"/>
      <c r="AH713" s="20"/>
      <c r="AI713" s="20"/>
    </row>
    <row r="714" spans="1:35" x14ac:dyDescent="0.2">
      <c r="A714" s="20"/>
      <c r="B714" s="2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G714" s="20"/>
      <c r="AH714" s="20"/>
      <c r="AI714" s="20"/>
    </row>
    <row r="715" spans="1:35" x14ac:dyDescent="0.2">
      <c r="A715" s="20"/>
      <c r="B715" s="2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/>
      <c r="AD715" s="20"/>
      <c r="AE715" s="20"/>
      <c r="AF715" s="20"/>
      <c r="AG715" s="20"/>
      <c r="AH715" s="20"/>
      <c r="AI715" s="20"/>
    </row>
    <row r="716" spans="1:35" x14ac:dyDescent="0.2">
      <c r="A716" s="20"/>
      <c r="B716" s="20"/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</row>
    <row r="717" spans="1:35" x14ac:dyDescent="0.2">
      <c r="A717" s="20"/>
      <c r="B717" s="20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</row>
    <row r="718" spans="1:35" x14ac:dyDescent="0.2">
      <c r="A718" s="20"/>
      <c r="B718" s="20"/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  <c r="AD718" s="20"/>
      <c r="AE718" s="20"/>
      <c r="AF718" s="20"/>
      <c r="AG718" s="20"/>
      <c r="AH718" s="20"/>
      <c r="AI718" s="20"/>
    </row>
    <row r="719" spans="1:35" x14ac:dyDescent="0.2">
      <c r="A719" s="20"/>
      <c r="B719" s="20"/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  <c r="AD719" s="20"/>
      <c r="AE719" s="20"/>
      <c r="AF719" s="20"/>
      <c r="AG719" s="20"/>
      <c r="AH719" s="20"/>
      <c r="AI719" s="20"/>
    </row>
    <row r="720" spans="1:35" x14ac:dyDescent="0.2">
      <c r="A720" s="20"/>
      <c r="B720" s="20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20"/>
      <c r="AF720" s="20"/>
      <c r="AG720" s="20"/>
      <c r="AH720" s="20"/>
      <c r="AI720" s="20"/>
    </row>
    <row r="721" spans="1:35" x14ac:dyDescent="0.2">
      <c r="A721" s="20"/>
      <c r="B721" s="20"/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  <c r="AD721" s="20"/>
      <c r="AE721" s="20"/>
      <c r="AF721" s="20"/>
      <c r="AG721" s="20"/>
      <c r="AH721" s="20"/>
      <c r="AI721" s="20"/>
    </row>
    <row r="722" spans="1:35" x14ac:dyDescent="0.2">
      <c r="A722" s="20"/>
      <c r="B722" s="20"/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20"/>
      <c r="AF722" s="20"/>
      <c r="AG722" s="20"/>
      <c r="AH722" s="20"/>
      <c r="AI722" s="20"/>
    </row>
    <row r="723" spans="1:35" x14ac:dyDescent="0.2">
      <c r="A723" s="20"/>
      <c r="B723" s="20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  <c r="AD723" s="20"/>
      <c r="AE723" s="20"/>
      <c r="AF723" s="20"/>
      <c r="AG723" s="20"/>
      <c r="AH723" s="20"/>
      <c r="AI723" s="20"/>
    </row>
    <row r="724" spans="1:35" x14ac:dyDescent="0.2">
      <c r="A724" s="20"/>
      <c r="B724" s="20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  <c r="AE724" s="20"/>
      <c r="AF724" s="20"/>
      <c r="AG724" s="20"/>
      <c r="AH724" s="20"/>
      <c r="AI724" s="20"/>
    </row>
    <row r="725" spans="1:35" x14ac:dyDescent="0.2">
      <c r="A725" s="20"/>
      <c r="B725" s="20"/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  <c r="AD725" s="20"/>
      <c r="AE725" s="20"/>
      <c r="AF725" s="20"/>
      <c r="AG725" s="20"/>
      <c r="AH725" s="20"/>
      <c r="AI725" s="20"/>
    </row>
    <row r="726" spans="1:35" x14ac:dyDescent="0.2">
      <c r="A726" s="20"/>
      <c r="B726" s="20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  <c r="AD726" s="20"/>
      <c r="AE726" s="20"/>
      <c r="AF726" s="20"/>
      <c r="AG726" s="20"/>
      <c r="AH726" s="20"/>
      <c r="AI726" s="20"/>
    </row>
    <row r="727" spans="1:35" x14ac:dyDescent="0.2">
      <c r="A727" s="20"/>
      <c r="B727" s="20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</row>
    <row r="728" spans="1:35" x14ac:dyDescent="0.2">
      <c r="A728" s="20"/>
      <c r="B728" s="2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</row>
    <row r="729" spans="1:35" x14ac:dyDescent="0.2">
      <c r="A729" s="20"/>
      <c r="B729" s="20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</row>
    <row r="730" spans="1:35" x14ac:dyDescent="0.2">
      <c r="A730" s="20"/>
      <c r="B730" s="2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  <c r="AD730" s="20"/>
      <c r="AE730" s="20"/>
      <c r="AF730" s="20"/>
      <c r="AG730" s="20"/>
      <c r="AH730" s="20"/>
      <c r="AI730" s="20"/>
    </row>
    <row r="731" spans="1:35" x14ac:dyDescent="0.2">
      <c r="A731" s="20"/>
      <c r="B731" s="20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0"/>
      <c r="AF731" s="20"/>
      <c r="AG731" s="20"/>
      <c r="AH731" s="20"/>
      <c r="AI731" s="20"/>
    </row>
    <row r="732" spans="1:35" x14ac:dyDescent="0.2">
      <c r="A732" s="20"/>
      <c r="B732" s="2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  <c r="AD732" s="20"/>
      <c r="AE732" s="20"/>
      <c r="AF732" s="20"/>
      <c r="AG732" s="20"/>
      <c r="AH732" s="20"/>
      <c r="AI732" s="20"/>
    </row>
    <row r="733" spans="1:35" x14ac:dyDescent="0.2">
      <c r="A733" s="20"/>
      <c r="B733" s="2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/>
      <c r="AD733" s="20"/>
      <c r="AE733" s="20"/>
      <c r="AF733" s="20"/>
      <c r="AG733" s="20"/>
      <c r="AH733" s="20"/>
      <c r="AI733" s="20"/>
    </row>
    <row r="734" spans="1:35" x14ac:dyDescent="0.2">
      <c r="A734" s="20"/>
      <c r="B734" s="20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  <c r="AD734" s="20"/>
      <c r="AE734" s="20"/>
      <c r="AF734" s="20"/>
      <c r="AG734" s="20"/>
      <c r="AH734" s="20"/>
      <c r="AI734" s="20"/>
    </row>
    <row r="735" spans="1:35" x14ac:dyDescent="0.2">
      <c r="A735" s="20"/>
      <c r="B735" s="20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  <c r="AD735" s="20"/>
      <c r="AE735" s="20"/>
      <c r="AF735" s="20"/>
      <c r="AG735" s="20"/>
      <c r="AH735" s="20"/>
      <c r="AI735" s="20"/>
    </row>
    <row r="736" spans="1:35" x14ac:dyDescent="0.2">
      <c r="A736" s="20"/>
      <c r="B736" s="20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  <c r="AD736" s="20"/>
      <c r="AE736" s="20"/>
      <c r="AF736" s="20"/>
      <c r="AG736" s="20"/>
      <c r="AH736" s="20"/>
      <c r="AI736" s="20"/>
    </row>
    <row r="737" spans="1:35" x14ac:dyDescent="0.2">
      <c r="A737" s="20"/>
      <c r="B737" s="20"/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  <c r="AD737" s="20"/>
      <c r="AE737" s="20"/>
      <c r="AF737" s="20"/>
      <c r="AG737" s="20"/>
      <c r="AH737" s="20"/>
      <c r="AI737" s="20"/>
    </row>
    <row r="738" spans="1:35" x14ac:dyDescent="0.2">
      <c r="A738" s="20"/>
      <c r="B738" s="20"/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  <c r="AD738" s="20"/>
      <c r="AE738" s="20"/>
      <c r="AF738" s="20"/>
      <c r="AG738" s="20"/>
      <c r="AH738" s="20"/>
      <c r="AI738" s="20"/>
    </row>
    <row r="739" spans="1:35" x14ac:dyDescent="0.2">
      <c r="A739" s="20"/>
      <c r="B739" s="20"/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  <c r="AD739" s="20"/>
      <c r="AE739" s="20"/>
      <c r="AF739" s="20"/>
      <c r="AG739" s="20"/>
      <c r="AH739" s="20"/>
      <c r="AI739" s="20"/>
    </row>
    <row r="740" spans="1:35" x14ac:dyDescent="0.2">
      <c r="A740" s="20"/>
      <c r="B740" s="20"/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0"/>
      <c r="AF740" s="20"/>
      <c r="AG740" s="20"/>
      <c r="AH740" s="20"/>
      <c r="AI740" s="20"/>
    </row>
    <row r="741" spans="1:35" x14ac:dyDescent="0.2">
      <c r="A741" s="20"/>
      <c r="B741" s="20"/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0"/>
      <c r="AF741" s="20"/>
      <c r="AG741" s="20"/>
      <c r="AH741" s="20"/>
      <c r="AI741" s="20"/>
    </row>
    <row r="742" spans="1:35" x14ac:dyDescent="0.2">
      <c r="A742" s="20"/>
      <c r="B742" s="20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  <c r="AD742" s="20"/>
      <c r="AE742" s="20"/>
      <c r="AF742" s="20"/>
      <c r="AG742" s="20"/>
      <c r="AH742" s="20"/>
      <c r="AI742" s="20"/>
    </row>
    <row r="743" spans="1:35" x14ac:dyDescent="0.2">
      <c r="A743" s="20"/>
      <c r="B743" s="20"/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  <c r="AD743" s="20"/>
      <c r="AE743" s="20"/>
      <c r="AF743" s="20"/>
      <c r="AG743" s="20"/>
      <c r="AH743" s="20"/>
      <c r="AI743" s="20"/>
    </row>
    <row r="744" spans="1:35" x14ac:dyDescent="0.2">
      <c r="A744" s="20"/>
      <c r="B744" s="20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  <c r="AD744" s="20"/>
      <c r="AE744" s="20"/>
      <c r="AF744" s="20"/>
      <c r="AG744" s="20"/>
      <c r="AH744" s="20"/>
      <c r="AI744" s="20"/>
    </row>
    <row r="745" spans="1:35" x14ac:dyDescent="0.2">
      <c r="A745" s="20"/>
      <c r="B745" s="20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  <c r="AC745" s="20"/>
      <c r="AD745" s="20"/>
      <c r="AE745" s="20"/>
      <c r="AF745" s="20"/>
      <c r="AG745" s="20"/>
      <c r="AH745" s="20"/>
      <c r="AI745" s="20"/>
    </row>
    <row r="746" spans="1:35" x14ac:dyDescent="0.2">
      <c r="A746" s="20"/>
      <c r="B746" s="20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  <c r="AD746" s="20"/>
      <c r="AE746" s="20"/>
      <c r="AF746" s="20"/>
      <c r="AG746" s="20"/>
      <c r="AH746" s="20"/>
      <c r="AI746" s="20"/>
    </row>
    <row r="747" spans="1:35" x14ac:dyDescent="0.2">
      <c r="A747" s="20"/>
      <c r="B747" s="20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/>
      <c r="AD747" s="20"/>
      <c r="AE747" s="20"/>
      <c r="AF747" s="20"/>
      <c r="AG747" s="20"/>
      <c r="AH747" s="20"/>
      <c r="AI747" s="20"/>
    </row>
    <row r="748" spans="1:35" x14ac:dyDescent="0.2">
      <c r="A748" s="20"/>
      <c r="B748" s="20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  <c r="AD748" s="20"/>
      <c r="AE748" s="20"/>
      <c r="AF748" s="20"/>
      <c r="AG748" s="20"/>
      <c r="AH748" s="20"/>
      <c r="AI748" s="20"/>
    </row>
    <row r="749" spans="1:35" x14ac:dyDescent="0.2">
      <c r="A749" s="20"/>
      <c r="B749" s="20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  <c r="AD749" s="20"/>
      <c r="AE749" s="20"/>
      <c r="AF749" s="20"/>
      <c r="AG749" s="20"/>
      <c r="AH749" s="20"/>
      <c r="AI749" s="20"/>
    </row>
    <row r="750" spans="1:35" x14ac:dyDescent="0.2">
      <c r="A750" s="20"/>
      <c r="B750" s="2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  <c r="AD750" s="20"/>
      <c r="AE750" s="20"/>
      <c r="AF750" s="20"/>
      <c r="AG750" s="20"/>
      <c r="AH750" s="20"/>
      <c r="AI750" s="20"/>
    </row>
    <row r="751" spans="1:35" x14ac:dyDescent="0.2">
      <c r="A751" s="20"/>
      <c r="B751" s="20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  <c r="AC751" s="20"/>
      <c r="AD751" s="20"/>
      <c r="AE751" s="20"/>
      <c r="AF751" s="20"/>
      <c r="AG751" s="20"/>
      <c r="AH751" s="20"/>
      <c r="AI751" s="20"/>
    </row>
    <row r="752" spans="1:35" x14ac:dyDescent="0.2">
      <c r="A752" s="20"/>
      <c r="B752" s="20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  <c r="AD752" s="20"/>
      <c r="AE752" s="20"/>
      <c r="AF752" s="20"/>
      <c r="AG752" s="20"/>
      <c r="AH752" s="20"/>
      <c r="AI752" s="20"/>
    </row>
    <row r="753" spans="1:35" x14ac:dyDescent="0.2">
      <c r="A753" s="20"/>
      <c r="B753" s="20"/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  <c r="AC753" s="20"/>
      <c r="AD753" s="20"/>
      <c r="AE753" s="20"/>
      <c r="AF753" s="20"/>
      <c r="AG753" s="20"/>
      <c r="AH753" s="20"/>
      <c r="AI753" s="20"/>
    </row>
    <row r="754" spans="1:35" x14ac:dyDescent="0.2">
      <c r="A754" s="20"/>
      <c r="B754" s="20"/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  <c r="AD754" s="20"/>
      <c r="AE754" s="20"/>
      <c r="AF754" s="20"/>
      <c r="AG754" s="20"/>
      <c r="AH754" s="20"/>
      <c r="AI754" s="20"/>
    </row>
    <row r="755" spans="1:35" x14ac:dyDescent="0.2">
      <c r="A755" s="20"/>
      <c r="B755" s="20"/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  <c r="AD755" s="20"/>
      <c r="AE755" s="20"/>
      <c r="AF755" s="20"/>
      <c r="AG755" s="20"/>
      <c r="AH755" s="20"/>
      <c r="AI755" s="20"/>
    </row>
    <row r="756" spans="1:35" x14ac:dyDescent="0.2">
      <c r="A756" s="20"/>
      <c r="B756" s="20"/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  <c r="AD756" s="20"/>
      <c r="AE756" s="20"/>
      <c r="AF756" s="20"/>
      <c r="AG756" s="20"/>
      <c r="AH756" s="20"/>
      <c r="AI756" s="20"/>
    </row>
    <row r="757" spans="1:35" x14ac:dyDescent="0.2">
      <c r="A757" s="20"/>
      <c r="B757" s="20"/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  <c r="AD757" s="20"/>
      <c r="AE757" s="20"/>
      <c r="AF757" s="20"/>
      <c r="AG757" s="20"/>
      <c r="AH757" s="20"/>
      <c r="AI757" s="20"/>
    </row>
    <row r="758" spans="1:35" x14ac:dyDescent="0.2">
      <c r="A758" s="20"/>
      <c r="B758" s="20"/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  <c r="AD758" s="20"/>
      <c r="AE758" s="20"/>
      <c r="AF758" s="20"/>
      <c r="AG758" s="20"/>
      <c r="AH758" s="20"/>
      <c r="AI758" s="20"/>
    </row>
    <row r="759" spans="1:35" x14ac:dyDescent="0.2">
      <c r="A759" s="20"/>
      <c r="B759" s="20"/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/>
      <c r="AD759" s="20"/>
      <c r="AE759" s="20"/>
      <c r="AF759" s="20"/>
      <c r="AG759" s="20"/>
      <c r="AH759" s="20"/>
      <c r="AI759" s="20"/>
    </row>
    <row r="760" spans="1:35" x14ac:dyDescent="0.2">
      <c r="A760" s="20"/>
      <c r="B760" s="20"/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  <c r="AE760" s="20"/>
      <c r="AF760" s="20"/>
      <c r="AG760" s="20"/>
      <c r="AH760" s="20"/>
      <c r="AI760" s="20"/>
    </row>
    <row r="761" spans="1:35" x14ac:dyDescent="0.2">
      <c r="A761" s="20"/>
      <c r="B761" s="20"/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  <c r="AD761" s="20"/>
      <c r="AE761" s="20"/>
      <c r="AF761" s="20"/>
      <c r="AG761" s="20"/>
      <c r="AH761" s="20"/>
      <c r="AI761" s="20"/>
    </row>
    <row r="762" spans="1:35" x14ac:dyDescent="0.2">
      <c r="A762" s="20"/>
      <c r="B762" s="20"/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  <c r="AD762" s="20"/>
      <c r="AE762" s="20"/>
      <c r="AF762" s="20"/>
      <c r="AG762" s="20"/>
      <c r="AH762" s="20"/>
      <c r="AI762" s="20"/>
    </row>
    <row r="763" spans="1:35" x14ac:dyDescent="0.2">
      <c r="A763" s="20"/>
      <c r="B763" s="20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  <c r="AD763" s="20"/>
      <c r="AE763" s="20"/>
      <c r="AF763" s="20"/>
      <c r="AG763" s="20"/>
      <c r="AH763" s="20"/>
      <c r="AI763" s="20"/>
    </row>
    <row r="764" spans="1:35" x14ac:dyDescent="0.2">
      <c r="A764" s="20"/>
      <c r="B764" s="2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AD764" s="20"/>
      <c r="AE764" s="20"/>
      <c r="AF764" s="20"/>
      <c r="AG764" s="20"/>
      <c r="AH764" s="20"/>
      <c r="AI764" s="20"/>
    </row>
    <row r="765" spans="1:35" x14ac:dyDescent="0.2">
      <c r="A765" s="20"/>
      <c r="B765" s="20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  <c r="AD765" s="20"/>
      <c r="AE765" s="20"/>
      <c r="AF765" s="20"/>
      <c r="AG765" s="20"/>
      <c r="AH765" s="20"/>
      <c r="AI765" s="20"/>
    </row>
    <row r="766" spans="1:35" x14ac:dyDescent="0.2">
      <c r="A766" s="20"/>
      <c r="B766" s="20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AC766" s="20"/>
      <c r="AD766" s="20"/>
      <c r="AE766" s="20"/>
      <c r="AF766" s="20"/>
      <c r="AG766" s="20"/>
      <c r="AH766" s="20"/>
      <c r="AI766" s="20"/>
    </row>
    <row r="767" spans="1:35" x14ac:dyDescent="0.2">
      <c r="A767" s="20"/>
      <c r="B767" s="20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AC767" s="20"/>
      <c r="AD767" s="20"/>
      <c r="AE767" s="20"/>
      <c r="AF767" s="20"/>
      <c r="AG767" s="20"/>
      <c r="AH767" s="20"/>
      <c r="AI767" s="20"/>
    </row>
    <row r="768" spans="1:35" x14ac:dyDescent="0.2">
      <c r="A768" s="20"/>
      <c r="B768" s="20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AD768" s="20"/>
      <c r="AE768" s="20"/>
      <c r="AF768" s="20"/>
      <c r="AG768" s="20"/>
      <c r="AH768" s="20"/>
      <c r="AI768" s="20"/>
    </row>
    <row r="769" spans="1:35" x14ac:dyDescent="0.2">
      <c r="A769" s="20"/>
      <c r="B769" s="20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AD769" s="20"/>
      <c r="AE769" s="20"/>
      <c r="AF769" s="20"/>
      <c r="AG769" s="20"/>
      <c r="AH769" s="20"/>
      <c r="AI769" s="20"/>
    </row>
    <row r="770" spans="1:35" x14ac:dyDescent="0.2">
      <c r="A770" s="20"/>
      <c r="B770" s="20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AD770" s="20"/>
      <c r="AE770" s="20"/>
      <c r="AF770" s="20"/>
      <c r="AG770" s="20"/>
      <c r="AH770" s="20"/>
      <c r="AI770" s="20"/>
    </row>
    <row r="771" spans="1:35" x14ac:dyDescent="0.2">
      <c r="A771" s="20"/>
      <c r="B771" s="20"/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  <c r="AC771" s="20"/>
      <c r="AD771" s="20"/>
      <c r="AE771" s="20"/>
      <c r="AF771" s="20"/>
      <c r="AG771" s="20"/>
      <c r="AH771" s="20"/>
      <c r="AI771" s="20"/>
    </row>
    <row r="772" spans="1:35" x14ac:dyDescent="0.2">
      <c r="A772" s="20"/>
      <c r="B772" s="20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  <c r="AD772" s="20"/>
      <c r="AE772" s="20"/>
      <c r="AF772" s="20"/>
      <c r="AG772" s="20"/>
      <c r="AH772" s="20"/>
      <c r="AI772" s="20"/>
    </row>
    <row r="773" spans="1:35" x14ac:dyDescent="0.2">
      <c r="A773" s="20"/>
      <c r="B773" s="20"/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  <c r="AC773" s="20"/>
      <c r="AD773" s="20"/>
      <c r="AE773" s="20"/>
      <c r="AF773" s="20"/>
      <c r="AG773" s="20"/>
      <c r="AH773" s="20"/>
      <c r="AI773" s="20"/>
    </row>
    <row r="774" spans="1:35" x14ac:dyDescent="0.2">
      <c r="A774" s="20"/>
      <c r="B774" s="20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</row>
    <row r="775" spans="1:35" x14ac:dyDescent="0.2">
      <c r="A775" s="20"/>
      <c r="B775" s="20"/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  <c r="AC775" s="20"/>
      <c r="AD775" s="20"/>
      <c r="AE775" s="20"/>
      <c r="AF775" s="20"/>
      <c r="AG775" s="20"/>
      <c r="AH775" s="20"/>
      <c r="AI775" s="20"/>
    </row>
    <row r="776" spans="1:35" x14ac:dyDescent="0.2">
      <c r="A776" s="20"/>
      <c r="B776" s="20"/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0"/>
      <c r="AE776" s="20"/>
      <c r="AF776" s="20"/>
      <c r="AG776" s="20"/>
      <c r="AH776" s="20"/>
      <c r="AI776" s="20"/>
    </row>
    <row r="777" spans="1:35" x14ac:dyDescent="0.2">
      <c r="A777" s="20"/>
      <c r="B777" s="20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  <c r="AC777" s="20"/>
      <c r="AD777" s="20"/>
      <c r="AE777" s="20"/>
      <c r="AF777" s="20"/>
      <c r="AG777" s="20"/>
      <c r="AH777" s="20"/>
      <c r="AI777" s="20"/>
    </row>
    <row r="778" spans="1:35" x14ac:dyDescent="0.2">
      <c r="A778" s="20"/>
      <c r="B778" s="20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  <c r="AC778" s="20"/>
      <c r="AD778" s="20"/>
      <c r="AE778" s="20"/>
      <c r="AF778" s="20"/>
      <c r="AG778" s="20"/>
      <c r="AH778" s="20"/>
      <c r="AI778" s="20"/>
    </row>
    <row r="779" spans="1:35" x14ac:dyDescent="0.2">
      <c r="A779" s="20"/>
      <c r="B779" s="20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  <c r="AC779" s="20"/>
      <c r="AD779" s="20"/>
      <c r="AE779" s="20"/>
      <c r="AF779" s="20"/>
      <c r="AG779" s="20"/>
      <c r="AH779" s="20"/>
      <c r="AI779" s="20"/>
    </row>
    <row r="780" spans="1:35" x14ac:dyDescent="0.2">
      <c r="A780" s="20"/>
      <c r="B780" s="20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</row>
    <row r="781" spans="1:35" x14ac:dyDescent="0.2">
      <c r="A781" s="20"/>
      <c r="B781" s="20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  <c r="AC781" s="20"/>
      <c r="AD781" s="20"/>
      <c r="AE781" s="20"/>
      <c r="AF781" s="20"/>
      <c r="AG781" s="20"/>
      <c r="AH781" s="20"/>
      <c r="AI781" s="20"/>
    </row>
    <row r="782" spans="1:35" x14ac:dyDescent="0.2">
      <c r="A782" s="20"/>
      <c r="B782" s="2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  <c r="AD782" s="20"/>
      <c r="AE782" s="20"/>
      <c r="AF782" s="20"/>
      <c r="AG782" s="20"/>
      <c r="AH782" s="20"/>
      <c r="AI782" s="20"/>
    </row>
    <row r="783" spans="1:35" x14ac:dyDescent="0.2">
      <c r="A783" s="20"/>
      <c r="B783" s="20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AC783" s="20"/>
      <c r="AD783" s="20"/>
      <c r="AE783" s="20"/>
      <c r="AF783" s="20"/>
      <c r="AG783" s="20"/>
      <c r="AH783" s="20"/>
      <c r="AI783" s="20"/>
    </row>
    <row r="784" spans="1:35" x14ac:dyDescent="0.2">
      <c r="A784" s="20"/>
      <c r="B784" s="20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AD784" s="20"/>
      <c r="AE784" s="20"/>
      <c r="AF784" s="20"/>
      <c r="AG784" s="20"/>
      <c r="AH784" s="20"/>
      <c r="AI784" s="20"/>
    </row>
    <row r="785" spans="1:35" x14ac:dyDescent="0.2">
      <c r="A785" s="20"/>
      <c r="B785" s="2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AC785" s="20"/>
      <c r="AD785" s="20"/>
      <c r="AE785" s="20"/>
      <c r="AF785" s="20"/>
      <c r="AG785" s="20"/>
      <c r="AH785" s="20"/>
      <c r="AI785" s="20"/>
    </row>
    <row r="786" spans="1:35" x14ac:dyDescent="0.2">
      <c r="A786" s="20"/>
      <c r="B786" s="2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  <c r="AD786" s="20"/>
      <c r="AE786" s="20"/>
      <c r="AF786" s="20"/>
      <c r="AG786" s="20"/>
      <c r="AH786" s="20"/>
      <c r="AI786" s="20"/>
    </row>
    <row r="787" spans="1:35" x14ac:dyDescent="0.2">
      <c r="A787" s="20"/>
      <c r="B787" s="2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  <c r="AC787" s="20"/>
      <c r="AD787" s="20"/>
      <c r="AE787" s="20"/>
      <c r="AF787" s="20"/>
      <c r="AG787" s="20"/>
      <c r="AH787" s="20"/>
      <c r="AI787" s="20"/>
    </row>
    <row r="788" spans="1:35" x14ac:dyDescent="0.2">
      <c r="A788" s="20"/>
      <c r="B788" s="2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  <c r="AD788" s="20"/>
      <c r="AE788" s="20"/>
      <c r="AF788" s="20"/>
      <c r="AG788" s="20"/>
      <c r="AH788" s="20"/>
      <c r="AI788" s="20"/>
    </row>
    <row r="789" spans="1:35" x14ac:dyDescent="0.2">
      <c r="A789" s="20"/>
      <c r="B789" s="20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/>
      <c r="AD789" s="20"/>
      <c r="AE789" s="20"/>
      <c r="AF789" s="20"/>
      <c r="AG789" s="20"/>
      <c r="AH789" s="20"/>
      <c r="AI789" s="20"/>
    </row>
    <row r="790" spans="1:35" x14ac:dyDescent="0.2">
      <c r="A790" s="20"/>
      <c r="B790" s="20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  <c r="AD790" s="20"/>
      <c r="AE790" s="20"/>
      <c r="AF790" s="20"/>
      <c r="AG790" s="20"/>
      <c r="AH790" s="20"/>
      <c r="AI790" s="20"/>
    </row>
    <row r="791" spans="1:35" x14ac:dyDescent="0.2">
      <c r="A791" s="20"/>
      <c r="B791" s="20"/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  <c r="AD791" s="20"/>
      <c r="AE791" s="20"/>
      <c r="AF791" s="20"/>
      <c r="AG791" s="20"/>
      <c r="AH791" s="20"/>
      <c r="AI791" s="20"/>
    </row>
    <row r="792" spans="1:35" x14ac:dyDescent="0.2">
      <c r="A792" s="20"/>
      <c r="B792" s="20"/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  <c r="AD792" s="20"/>
      <c r="AE792" s="20"/>
      <c r="AF792" s="20"/>
      <c r="AG792" s="20"/>
      <c r="AH792" s="20"/>
      <c r="AI792" s="20"/>
    </row>
    <row r="793" spans="1:35" x14ac:dyDescent="0.2">
      <c r="A793" s="20"/>
      <c r="B793" s="20"/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/>
      <c r="AD793" s="20"/>
      <c r="AE793" s="20"/>
      <c r="AF793" s="20"/>
      <c r="AG793" s="20"/>
      <c r="AH793" s="20"/>
      <c r="AI793" s="20"/>
    </row>
    <row r="794" spans="1:35" x14ac:dyDescent="0.2">
      <c r="A794" s="20"/>
      <c r="B794" s="20"/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0"/>
      <c r="AF794" s="20"/>
      <c r="AG794" s="20"/>
      <c r="AH794" s="20"/>
      <c r="AI794" s="20"/>
    </row>
    <row r="795" spans="1:35" x14ac:dyDescent="0.2">
      <c r="A795" s="20"/>
      <c r="B795" s="20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  <c r="AC795" s="20"/>
      <c r="AD795" s="20"/>
      <c r="AE795" s="20"/>
      <c r="AF795" s="20"/>
      <c r="AG795" s="20"/>
      <c r="AH795" s="20"/>
      <c r="AI795" s="20"/>
    </row>
    <row r="796" spans="1:35" x14ac:dyDescent="0.2">
      <c r="A796" s="20"/>
      <c r="B796" s="20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  <c r="AD796" s="20"/>
      <c r="AE796" s="20"/>
      <c r="AF796" s="20"/>
      <c r="AG796" s="20"/>
      <c r="AH796" s="20"/>
      <c r="AI796" s="20"/>
    </row>
    <row r="797" spans="1:35" x14ac:dyDescent="0.2">
      <c r="A797" s="20"/>
      <c r="B797" s="20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  <c r="AC797" s="20"/>
      <c r="AD797" s="20"/>
      <c r="AE797" s="20"/>
      <c r="AF797" s="20"/>
      <c r="AG797" s="20"/>
      <c r="AH797" s="20"/>
      <c r="AI797" s="20"/>
    </row>
    <row r="798" spans="1:35" x14ac:dyDescent="0.2">
      <c r="A798" s="20"/>
      <c r="B798" s="20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  <c r="AD798" s="20"/>
      <c r="AE798" s="20"/>
      <c r="AF798" s="20"/>
      <c r="AG798" s="20"/>
      <c r="AH798" s="20"/>
      <c r="AI798" s="20"/>
    </row>
    <row r="799" spans="1:35" x14ac:dyDescent="0.2">
      <c r="A799" s="20"/>
      <c r="B799" s="20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AC799" s="20"/>
      <c r="AD799" s="20"/>
      <c r="AE799" s="20"/>
      <c r="AF799" s="20"/>
      <c r="AG799" s="20"/>
      <c r="AH799" s="20"/>
      <c r="AI799" s="20"/>
    </row>
    <row r="800" spans="1:35" x14ac:dyDescent="0.2">
      <c r="A800" s="20"/>
      <c r="B800" s="2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  <c r="AE800" s="20"/>
      <c r="AF800" s="20"/>
      <c r="AG800" s="20"/>
      <c r="AH800" s="20"/>
      <c r="AI800" s="20"/>
    </row>
    <row r="801" spans="1:35" x14ac:dyDescent="0.2">
      <c r="A801" s="20"/>
      <c r="B801" s="20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  <c r="AD801" s="20"/>
      <c r="AE801" s="20"/>
      <c r="AF801" s="20"/>
      <c r="AG801" s="20"/>
      <c r="AH801" s="20"/>
      <c r="AI801" s="20"/>
    </row>
    <row r="802" spans="1:35" x14ac:dyDescent="0.2">
      <c r="A802" s="20"/>
      <c r="B802" s="20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  <c r="AD802" s="20"/>
      <c r="AE802" s="20"/>
      <c r="AF802" s="20"/>
      <c r="AG802" s="20"/>
      <c r="AH802" s="20"/>
      <c r="AI802" s="20"/>
    </row>
    <row r="803" spans="1:35" x14ac:dyDescent="0.2">
      <c r="A803" s="20"/>
      <c r="B803" s="2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  <c r="AD803" s="20"/>
      <c r="AE803" s="20"/>
      <c r="AF803" s="20"/>
      <c r="AG803" s="20"/>
      <c r="AH803" s="20"/>
      <c r="AI803" s="20"/>
    </row>
    <row r="804" spans="1:35" x14ac:dyDescent="0.2">
      <c r="A804" s="20"/>
      <c r="B804" s="2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AD804" s="20"/>
      <c r="AE804" s="20"/>
      <c r="AF804" s="20"/>
      <c r="AG804" s="20"/>
      <c r="AH804" s="20"/>
      <c r="AI804" s="20"/>
    </row>
    <row r="805" spans="1:35" x14ac:dyDescent="0.2">
      <c r="A805" s="20"/>
      <c r="B805" s="2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</row>
    <row r="806" spans="1:35" x14ac:dyDescent="0.2">
      <c r="A806" s="20"/>
      <c r="B806" s="20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  <c r="AD806" s="20"/>
      <c r="AE806" s="20"/>
      <c r="AF806" s="20"/>
      <c r="AG806" s="20"/>
      <c r="AH806" s="20"/>
      <c r="AI806" s="20"/>
    </row>
    <row r="807" spans="1:35" x14ac:dyDescent="0.2">
      <c r="A807" s="20"/>
      <c r="B807" s="20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AE807" s="20"/>
      <c r="AF807" s="20"/>
      <c r="AG807" s="20"/>
      <c r="AH807" s="20"/>
      <c r="AI807" s="20"/>
    </row>
    <row r="808" spans="1:35" x14ac:dyDescent="0.2">
      <c r="A808" s="20"/>
      <c r="B808" s="20"/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  <c r="AD808" s="20"/>
      <c r="AE808" s="20"/>
      <c r="AF808" s="20"/>
      <c r="AG808" s="20"/>
      <c r="AH808" s="20"/>
      <c r="AI808" s="20"/>
    </row>
    <row r="809" spans="1:35" x14ac:dyDescent="0.2">
      <c r="A809" s="20"/>
      <c r="B809" s="20"/>
      <c r="C809" s="20"/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  <c r="AC809" s="20"/>
      <c r="AD809" s="20"/>
      <c r="AE809" s="20"/>
      <c r="AF809" s="20"/>
      <c r="AG809" s="20"/>
      <c r="AH809" s="20"/>
      <c r="AI809" s="20"/>
    </row>
    <row r="810" spans="1:35" x14ac:dyDescent="0.2">
      <c r="A810" s="20"/>
      <c r="B810" s="20"/>
      <c r="C810" s="20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  <c r="AD810" s="20"/>
      <c r="AE810" s="20"/>
      <c r="AF810" s="20"/>
      <c r="AG810" s="20"/>
      <c r="AH810" s="20"/>
      <c r="AI810" s="20"/>
    </row>
    <row r="811" spans="1:35" x14ac:dyDescent="0.2">
      <c r="A811" s="20"/>
      <c r="B811" s="20"/>
      <c r="C811" s="20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  <c r="AC811" s="20"/>
      <c r="AD811" s="20"/>
      <c r="AE811" s="20"/>
      <c r="AF811" s="20"/>
      <c r="AG811" s="20"/>
      <c r="AH811" s="20"/>
      <c r="AI811" s="20"/>
    </row>
    <row r="812" spans="1:35" x14ac:dyDescent="0.2">
      <c r="A812" s="20"/>
      <c r="B812" s="20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</row>
    <row r="813" spans="1:35" x14ac:dyDescent="0.2">
      <c r="A813" s="20"/>
      <c r="B813" s="20"/>
      <c r="C813" s="20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  <c r="AC813" s="20"/>
      <c r="AD813" s="20"/>
      <c r="AE813" s="20"/>
      <c r="AF813" s="20"/>
      <c r="AG813" s="20"/>
      <c r="AH813" s="20"/>
      <c r="AI813" s="20"/>
    </row>
    <row r="814" spans="1:35" x14ac:dyDescent="0.2">
      <c r="A814" s="20"/>
      <c r="B814" s="20"/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  <c r="AD814" s="20"/>
      <c r="AE814" s="20"/>
      <c r="AF814" s="20"/>
      <c r="AG814" s="20"/>
      <c r="AH814" s="20"/>
      <c r="AI814" s="20"/>
    </row>
    <row r="815" spans="1:35" x14ac:dyDescent="0.2">
      <c r="A815" s="20"/>
      <c r="B815" s="20"/>
      <c r="C815" s="20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  <c r="AC815" s="20"/>
      <c r="AD815" s="20"/>
      <c r="AE815" s="20"/>
      <c r="AF815" s="20"/>
      <c r="AG815" s="20"/>
      <c r="AH815" s="20"/>
      <c r="AI815" s="20"/>
    </row>
    <row r="816" spans="1:35" x14ac:dyDescent="0.2">
      <c r="A816" s="20"/>
      <c r="B816" s="20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  <c r="AC816" s="20"/>
      <c r="AD816" s="20"/>
      <c r="AE816" s="20"/>
      <c r="AF816" s="20"/>
      <c r="AG816" s="20"/>
      <c r="AH816" s="20"/>
      <c r="AI816" s="20"/>
    </row>
    <row r="817" spans="1:35" x14ac:dyDescent="0.2">
      <c r="A817" s="20"/>
      <c r="B817" s="20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  <c r="AE817" s="20"/>
      <c r="AF817" s="20"/>
      <c r="AG817" s="20"/>
      <c r="AH817" s="20"/>
      <c r="AI817" s="20"/>
    </row>
    <row r="818" spans="1:35" x14ac:dyDescent="0.2">
      <c r="A818" s="20"/>
      <c r="B818" s="20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  <c r="AD818" s="20"/>
      <c r="AE818" s="20"/>
      <c r="AF818" s="20"/>
      <c r="AG818" s="20"/>
      <c r="AH818" s="20"/>
      <c r="AI818" s="20"/>
    </row>
    <row r="819" spans="1:35" x14ac:dyDescent="0.2">
      <c r="A819" s="20"/>
      <c r="B819" s="20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AD819" s="20"/>
      <c r="AE819" s="20"/>
      <c r="AF819" s="20"/>
      <c r="AG819" s="20"/>
      <c r="AH819" s="20"/>
      <c r="AI819" s="20"/>
    </row>
    <row r="820" spans="1:35" x14ac:dyDescent="0.2">
      <c r="A820" s="20"/>
      <c r="B820" s="2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  <c r="AD820" s="20"/>
      <c r="AE820" s="20"/>
      <c r="AF820" s="20"/>
      <c r="AG820" s="20"/>
      <c r="AH820" s="20"/>
      <c r="AI820" s="20"/>
    </row>
    <row r="821" spans="1:35" x14ac:dyDescent="0.2">
      <c r="A821" s="20"/>
      <c r="B821" s="2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  <c r="AD821" s="20"/>
      <c r="AE821" s="20"/>
      <c r="AF821" s="20"/>
      <c r="AG821" s="20"/>
      <c r="AH821" s="20"/>
      <c r="AI821" s="20"/>
    </row>
    <row r="822" spans="1:35" x14ac:dyDescent="0.2">
      <c r="A822" s="20"/>
      <c r="B822" s="20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</row>
    <row r="823" spans="1:35" x14ac:dyDescent="0.2">
      <c r="A823" s="20"/>
      <c r="B823" s="2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  <c r="AC823" s="20"/>
      <c r="AD823" s="20"/>
      <c r="AE823" s="20"/>
      <c r="AF823" s="20"/>
      <c r="AG823" s="20"/>
      <c r="AH823" s="20"/>
      <c r="AI823" s="20"/>
    </row>
    <row r="824" spans="1:35" x14ac:dyDescent="0.2">
      <c r="A824" s="20"/>
      <c r="B824" s="20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  <c r="AC824" s="20"/>
      <c r="AD824" s="20"/>
      <c r="AE824" s="20"/>
      <c r="AF824" s="20"/>
      <c r="AG824" s="20"/>
      <c r="AH824" s="20"/>
      <c r="AI824" s="20"/>
    </row>
    <row r="825" spans="1:35" x14ac:dyDescent="0.2">
      <c r="A825" s="20"/>
      <c r="B825" s="20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  <c r="AC825" s="20"/>
      <c r="AD825" s="20"/>
      <c r="AE825" s="20"/>
      <c r="AF825" s="20"/>
      <c r="AG825" s="20"/>
      <c r="AH825" s="20"/>
      <c r="AI825" s="20"/>
    </row>
    <row r="826" spans="1:35" x14ac:dyDescent="0.2">
      <c r="A826" s="20"/>
      <c r="B826" s="20"/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  <c r="AC826" s="20"/>
      <c r="AD826" s="20"/>
      <c r="AE826" s="20"/>
      <c r="AF826" s="20"/>
      <c r="AG826" s="20"/>
      <c r="AH826" s="20"/>
      <c r="AI826" s="20"/>
    </row>
    <row r="827" spans="1:35" x14ac:dyDescent="0.2">
      <c r="A827" s="20"/>
      <c r="B827" s="20"/>
      <c r="C827" s="20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  <c r="AA827" s="20"/>
      <c r="AB827" s="20"/>
      <c r="AC827" s="20"/>
      <c r="AD827" s="20"/>
      <c r="AE827" s="20"/>
      <c r="AF827" s="20"/>
      <c r="AG827" s="20"/>
      <c r="AH827" s="20"/>
      <c r="AI827" s="20"/>
    </row>
    <row r="828" spans="1:35" x14ac:dyDescent="0.2">
      <c r="A828" s="20"/>
      <c r="B828" s="20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</row>
    <row r="829" spans="1:35" x14ac:dyDescent="0.2">
      <c r="A829" s="20"/>
      <c r="B829" s="20"/>
      <c r="C829" s="20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  <c r="AC829" s="20"/>
      <c r="AD829" s="20"/>
      <c r="AE829" s="20"/>
      <c r="AF829" s="20"/>
      <c r="AG829" s="20"/>
      <c r="AH829" s="20"/>
      <c r="AI829" s="20"/>
    </row>
    <row r="830" spans="1:35" x14ac:dyDescent="0.2">
      <c r="A830" s="20"/>
      <c r="B830" s="20"/>
      <c r="C830" s="20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  <c r="AC830" s="20"/>
      <c r="AD830" s="20"/>
      <c r="AE830" s="20"/>
      <c r="AF830" s="20"/>
      <c r="AG830" s="20"/>
      <c r="AH830" s="20"/>
      <c r="AI830" s="20"/>
    </row>
    <row r="831" spans="1:35" x14ac:dyDescent="0.2">
      <c r="A831" s="20"/>
      <c r="B831" s="20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  <c r="AC831" s="20"/>
      <c r="AD831" s="20"/>
      <c r="AE831" s="20"/>
      <c r="AF831" s="20"/>
      <c r="AG831" s="20"/>
      <c r="AH831" s="20"/>
      <c r="AI831" s="20"/>
    </row>
    <row r="832" spans="1:35" x14ac:dyDescent="0.2">
      <c r="A832" s="20"/>
      <c r="B832" s="20"/>
      <c r="C832" s="20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  <c r="AC832" s="20"/>
      <c r="AD832" s="20"/>
      <c r="AE832" s="20"/>
      <c r="AF832" s="20"/>
      <c r="AG832" s="20"/>
      <c r="AH832" s="20"/>
      <c r="AI832" s="20"/>
    </row>
    <row r="833" spans="1:35" x14ac:dyDescent="0.2">
      <c r="A833" s="20"/>
      <c r="B833" s="20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  <c r="AD833" s="20"/>
      <c r="AE833" s="20"/>
      <c r="AF833" s="20"/>
      <c r="AG833" s="20"/>
      <c r="AH833" s="20"/>
      <c r="AI833" s="20"/>
    </row>
    <row r="834" spans="1:35" x14ac:dyDescent="0.2">
      <c r="A834" s="20"/>
      <c r="B834" s="20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  <c r="AC834" s="20"/>
      <c r="AD834" s="20"/>
      <c r="AE834" s="20"/>
      <c r="AF834" s="20"/>
      <c r="AG834" s="20"/>
      <c r="AH834" s="20"/>
      <c r="AI834" s="20"/>
    </row>
    <row r="835" spans="1:35" x14ac:dyDescent="0.2">
      <c r="A835" s="20"/>
      <c r="B835" s="20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  <c r="AC835" s="20"/>
      <c r="AD835" s="20"/>
      <c r="AE835" s="20"/>
      <c r="AF835" s="20"/>
      <c r="AG835" s="20"/>
      <c r="AH835" s="20"/>
      <c r="AI835" s="20"/>
    </row>
    <row r="836" spans="1:35" x14ac:dyDescent="0.2">
      <c r="A836" s="20"/>
      <c r="B836" s="20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/>
      <c r="AD836" s="20"/>
      <c r="AE836" s="20"/>
      <c r="AF836" s="20"/>
      <c r="AG836" s="20"/>
      <c r="AH836" s="20"/>
      <c r="AI836" s="20"/>
    </row>
    <row r="837" spans="1:35" x14ac:dyDescent="0.2">
      <c r="A837" s="20"/>
      <c r="B837" s="20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  <c r="AC837" s="20"/>
      <c r="AD837" s="20"/>
      <c r="AE837" s="20"/>
      <c r="AF837" s="20"/>
      <c r="AG837" s="20"/>
      <c r="AH837" s="20"/>
      <c r="AI837" s="20"/>
    </row>
    <row r="838" spans="1:35" x14ac:dyDescent="0.2">
      <c r="A838" s="20"/>
      <c r="B838" s="20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  <c r="AC838" s="20"/>
      <c r="AD838" s="20"/>
      <c r="AE838" s="20"/>
      <c r="AF838" s="20"/>
      <c r="AG838" s="20"/>
      <c r="AH838" s="20"/>
      <c r="AI838" s="20"/>
    </row>
    <row r="839" spans="1:35" x14ac:dyDescent="0.2">
      <c r="A839" s="20"/>
      <c r="B839" s="20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  <c r="AD839" s="20"/>
      <c r="AE839" s="20"/>
      <c r="AF839" s="20"/>
      <c r="AG839" s="20"/>
      <c r="AH839" s="20"/>
      <c r="AI839" s="20"/>
    </row>
    <row r="840" spans="1:35" x14ac:dyDescent="0.2">
      <c r="A840" s="20"/>
      <c r="B840" s="20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  <c r="AD840" s="20"/>
      <c r="AE840" s="20"/>
      <c r="AF840" s="20"/>
      <c r="AG840" s="20"/>
      <c r="AH840" s="20"/>
      <c r="AI840" s="20"/>
    </row>
    <row r="841" spans="1:35" x14ac:dyDescent="0.2">
      <c r="A841" s="20"/>
      <c r="B841" s="2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/>
      <c r="AD841" s="20"/>
      <c r="AE841" s="20"/>
      <c r="AF841" s="20"/>
      <c r="AG841" s="20"/>
      <c r="AH841" s="20"/>
      <c r="AI841" s="20"/>
    </row>
    <row r="842" spans="1:35" x14ac:dyDescent="0.2">
      <c r="A842" s="20"/>
      <c r="B842" s="20"/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  <c r="AC842" s="20"/>
      <c r="AD842" s="20"/>
      <c r="AE842" s="20"/>
      <c r="AF842" s="20"/>
      <c r="AG842" s="20"/>
      <c r="AH842" s="20"/>
      <c r="AI842" s="20"/>
    </row>
    <row r="843" spans="1:35" x14ac:dyDescent="0.2">
      <c r="A843" s="20"/>
      <c r="B843" s="20"/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  <c r="AC843" s="20"/>
      <c r="AD843" s="20"/>
      <c r="AE843" s="20"/>
      <c r="AF843" s="20"/>
      <c r="AG843" s="20"/>
      <c r="AH843" s="20"/>
      <c r="AI843" s="20"/>
    </row>
    <row r="844" spans="1:35" x14ac:dyDescent="0.2">
      <c r="A844" s="20"/>
      <c r="B844" s="20"/>
      <c r="C844" s="20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  <c r="AC844" s="20"/>
      <c r="AD844" s="20"/>
      <c r="AE844" s="20"/>
      <c r="AF844" s="20"/>
      <c r="AG844" s="20"/>
      <c r="AH844" s="20"/>
      <c r="AI844" s="20"/>
    </row>
    <row r="845" spans="1:35" x14ac:dyDescent="0.2">
      <c r="A845" s="20"/>
      <c r="B845" s="20"/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  <c r="AC845" s="20"/>
      <c r="AD845" s="20"/>
      <c r="AE845" s="20"/>
      <c r="AF845" s="20"/>
      <c r="AG845" s="20"/>
      <c r="AH845" s="20"/>
      <c r="AI845" s="20"/>
    </row>
    <row r="846" spans="1:35" x14ac:dyDescent="0.2">
      <c r="A846" s="20"/>
      <c r="B846" s="20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  <c r="AC846" s="20"/>
      <c r="AD846" s="20"/>
      <c r="AE846" s="20"/>
      <c r="AF846" s="20"/>
      <c r="AG846" s="20"/>
      <c r="AH846" s="20"/>
      <c r="AI846" s="20"/>
    </row>
    <row r="847" spans="1:35" x14ac:dyDescent="0.2">
      <c r="A847" s="20"/>
      <c r="B847" s="20"/>
      <c r="C847" s="20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  <c r="AC847" s="20"/>
      <c r="AD847" s="20"/>
      <c r="AE847" s="20"/>
      <c r="AF847" s="20"/>
      <c r="AG847" s="20"/>
      <c r="AH847" s="20"/>
      <c r="AI847" s="20"/>
    </row>
    <row r="848" spans="1:35" x14ac:dyDescent="0.2">
      <c r="A848" s="20"/>
      <c r="B848" s="20"/>
      <c r="C848" s="20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  <c r="AC848" s="20"/>
      <c r="AD848" s="20"/>
      <c r="AE848" s="20"/>
      <c r="AF848" s="20"/>
      <c r="AG848" s="20"/>
      <c r="AH848" s="20"/>
      <c r="AI848" s="20"/>
    </row>
    <row r="849" spans="1:35" x14ac:dyDescent="0.2">
      <c r="A849" s="20"/>
      <c r="B849" s="20"/>
      <c r="C849" s="20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  <c r="AC849" s="20"/>
      <c r="AD849" s="20"/>
      <c r="AE849" s="20"/>
      <c r="AF849" s="20"/>
      <c r="AG849" s="20"/>
      <c r="AH849" s="20"/>
      <c r="AI849" s="20"/>
    </row>
    <row r="850" spans="1:35" x14ac:dyDescent="0.2">
      <c r="A850" s="20"/>
      <c r="B850" s="20"/>
      <c r="C850" s="20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  <c r="AC850" s="20"/>
      <c r="AD850" s="20"/>
      <c r="AE850" s="20"/>
      <c r="AF850" s="20"/>
      <c r="AG850" s="20"/>
      <c r="AH850" s="20"/>
      <c r="AI850" s="20"/>
    </row>
    <row r="851" spans="1:35" x14ac:dyDescent="0.2">
      <c r="A851" s="20"/>
      <c r="B851" s="20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  <c r="AC851" s="20"/>
      <c r="AD851" s="20"/>
      <c r="AE851" s="20"/>
      <c r="AF851" s="20"/>
      <c r="AG851" s="20"/>
      <c r="AH851" s="20"/>
      <c r="AI851" s="20"/>
    </row>
    <row r="852" spans="1:35" x14ac:dyDescent="0.2">
      <c r="A852" s="20"/>
      <c r="B852" s="20"/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  <c r="AD852" s="20"/>
      <c r="AE852" s="20"/>
      <c r="AF852" s="20"/>
      <c r="AG852" s="20"/>
      <c r="AH852" s="20"/>
      <c r="AI852" s="20"/>
    </row>
    <row r="853" spans="1:35" x14ac:dyDescent="0.2">
      <c r="A853" s="20"/>
      <c r="B853" s="20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  <c r="AC853" s="20"/>
      <c r="AD853" s="20"/>
      <c r="AE853" s="20"/>
      <c r="AF853" s="20"/>
      <c r="AG853" s="20"/>
      <c r="AH853" s="20"/>
      <c r="AI853" s="20"/>
    </row>
    <row r="854" spans="1:35" x14ac:dyDescent="0.2">
      <c r="A854" s="20"/>
      <c r="B854" s="20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  <c r="AD854" s="20"/>
      <c r="AE854" s="20"/>
      <c r="AF854" s="20"/>
      <c r="AG854" s="20"/>
      <c r="AH854" s="20"/>
      <c r="AI854" s="20"/>
    </row>
    <row r="855" spans="1:35" x14ac:dyDescent="0.2">
      <c r="A855" s="20"/>
      <c r="B855" s="20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  <c r="AC855" s="20"/>
      <c r="AD855" s="20"/>
      <c r="AE855" s="20"/>
      <c r="AF855" s="20"/>
      <c r="AG855" s="20"/>
      <c r="AH855" s="20"/>
      <c r="AI855" s="20"/>
    </row>
    <row r="856" spans="1:35" x14ac:dyDescent="0.2">
      <c r="A856" s="20"/>
      <c r="B856" s="20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  <c r="AC856" s="20"/>
      <c r="AD856" s="20"/>
      <c r="AE856" s="20"/>
      <c r="AF856" s="20"/>
      <c r="AG856" s="20"/>
      <c r="AH856" s="20"/>
      <c r="AI856" s="20"/>
    </row>
    <row r="857" spans="1:35" x14ac:dyDescent="0.2">
      <c r="A857" s="20"/>
      <c r="B857" s="20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  <c r="AC857" s="20"/>
      <c r="AD857" s="20"/>
      <c r="AE857" s="20"/>
      <c r="AF857" s="20"/>
      <c r="AG857" s="20"/>
      <c r="AH857" s="20"/>
      <c r="AI857" s="20"/>
    </row>
    <row r="858" spans="1:35" x14ac:dyDescent="0.2">
      <c r="A858" s="20"/>
      <c r="B858" s="20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/>
      <c r="AD858" s="20"/>
      <c r="AE858" s="20"/>
      <c r="AF858" s="20"/>
      <c r="AG858" s="20"/>
      <c r="AH858" s="20"/>
      <c r="AI858" s="20"/>
    </row>
    <row r="859" spans="1:35" x14ac:dyDescent="0.2">
      <c r="A859" s="20"/>
      <c r="B859" s="20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  <c r="AD859" s="20"/>
      <c r="AE859" s="20"/>
      <c r="AF859" s="20"/>
      <c r="AG859" s="20"/>
      <c r="AH859" s="20"/>
      <c r="AI859" s="20"/>
    </row>
    <row r="860" spans="1:35" x14ac:dyDescent="0.2">
      <c r="A860" s="20"/>
      <c r="B860" s="20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  <c r="AC860" s="20"/>
      <c r="AD860" s="20"/>
      <c r="AE860" s="20"/>
      <c r="AF860" s="20"/>
      <c r="AG860" s="20"/>
      <c r="AH860" s="20"/>
      <c r="AI860" s="20"/>
    </row>
    <row r="861" spans="1:35" x14ac:dyDescent="0.2">
      <c r="A861" s="20"/>
      <c r="B861" s="2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AE861" s="20"/>
      <c r="AF861" s="20"/>
      <c r="AG861" s="20"/>
      <c r="AH861" s="20"/>
      <c r="AI861" s="20"/>
    </row>
    <row r="862" spans="1:35" x14ac:dyDescent="0.2">
      <c r="A862" s="20"/>
      <c r="B862" s="20"/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  <c r="AD862" s="20"/>
      <c r="AE862" s="20"/>
      <c r="AF862" s="20"/>
      <c r="AG862" s="20"/>
      <c r="AH862" s="20"/>
      <c r="AI862" s="20"/>
    </row>
    <row r="863" spans="1:35" x14ac:dyDescent="0.2">
      <c r="A863" s="20"/>
      <c r="B863" s="20"/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  <c r="AC863" s="20"/>
      <c r="AD863" s="20"/>
      <c r="AE863" s="20"/>
      <c r="AF863" s="20"/>
      <c r="AG863" s="20"/>
      <c r="AH863" s="20"/>
      <c r="AI863" s="20"/>
    </row>
    <row r="864" spans="1:35" x14ac:dyDescent="0.2">
      <c r="A864" s="20"/>
      <c r="B864" s="20"/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  <c r="AD864" s="20"/>
      <c r="AE864" s="20"/>
      <c r="AF864" s="20"/>
      <c r="AG864" s="20"/>
      <c r="AH864" s="20"/>
      <c r="AI864" s="20"/>
    </row>
    <row r="865" spans="1:35" x14ac:dyDescent="0.2">
      <c r="A865" s="20"/>
      <c r="B865" s="20"/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  <c r="AC865" s="20"/>
      <c r="AD865" s="20"/>
      <c r="AE865" s="20"/>
      <c r="AF865" s="20"/>
      <c r="AG865" s="20"/>
      <c r="AH865" s="20"/>
      <c r="AI865" s="20"/>
    </row>
    <row r="866" spans="1:35" x14ac:dyDescent="0.2">
      <c r="A866" s="20"/>
      <c r="B866" s="20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  <c r="AD866" s="20"/>
      <c r="AE866" s="20"/>
      <c r="AF866" s="20"/>
      <c r="AG866" s="20"/>
      <c r="AH866" s="20"/>
      <c r="AI866" s="20"/>
    </row>
    <row r="867" spans="1:35" x14ac:dyDescent="0.2">
      <c r="A867" s="20"/>
      <c r="B867" s="20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  <c r="AC867" s="20"/>
      <c r="AD867" s="20"/>
      <c r="AE867" s="20"/>
      <c r="AF867" s="20"/>
      <c r="AG867" s="20"/>
      <c r="AH867" s="20"/>
      <c r="AI867" s="20"/>
    </row>
    <row r="868" spans="1:35" x14ac:dyDescent="0.2">
      <c r="A868" s="20"/>
      <c r="B868" s="20"/>
      <c r="C868" s="20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/>
      <c r="AD868" s="20"/>
      <c r="AE868" s="20"/>
      <c r="AF868" s="20"/>
      <c r="AG868" s="20"/>
      <c r="AH868" s="20"/>
      <c r="AI868" s="20"/>
    </row>
    <row r="869" spans="1:35" x14ac:dyDescent="0.2">
      <c r="A869" s="20"/>
      <c r="B869" s="20"/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  <c r="AD869" s="20"/>
      <c r="AE869" s="20"/>
      <c r="AF869" s="20"/>
      <c r="AG869" s="20"/>
      <c r="AH869" s="20"/>
      <c r="AI869" s="20"/>
    </row>
    <row r="870" spans="1:35" x14ac:dyDescent="0.2">
      <c r="A870" s="20"/>
      <c r="B870" s="20"/>
      <c r="C870" s="20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  <c r="AC870" s="20"/>
      <c r="AD870" s="20"/>
      <c r="AE870" s="20"/>
      <c r="AF870" s="20"/>
      <c r="AG870" s="20"/>
      <c r="AH870" s="20"/>
      <c r="AI870" s="20"/>
    </row>
    <row r="871" spans="1:35" x14ac:dyDescent="0.2">
      <c r="A871" s="20"/>
      <c r="B871" s="20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  <c r="AC871" s="20"/>
      <c r="AD871" s="20"/>
      <c r="AE871" s="20"/>
      <c r="AF871" s="20"/>
      <c r="AG871" s="20"/>
      <c r="AH871" s="20"/>
      <c r="AI871" s="20"/>
    </row>
    <row r="872" spans="1:35" x14ac:dyDescent="0.2">
      <c r="A872" s="20"/>
      <c r="B872" s="20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  <c r="AC872" s="20"/>
      <c r="AD872" s="20"/>
      <c r="AE872" s="20"/>
      <c r="AF872" s="20"/>
      <c r="AG872" s="20"/>
      <c r="AH872" s="20"/>
      <c r="AI872" s="20"/>
    </row>
    <row r="873" spans="1:35" x14ac:dyDescent="0.2">
      <c r="A873" s="20"/>
      <c r="B873" s="20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  <c r="AC873" s="20"/>
      <c r="AD873" s="20"/>
      <c r="AE873" s="20"/>
      <c r="AF873" s="20"/>
      <c r="AG873" s="20"/>
      <c r="AH873" s="20"/>
      <c r="AI873" s="20"/>
    </row>
    <row r="874" spans="1:35" x14ac:dyDescent="0.2">
      <c r="A874" s="20"/>
      <c r="B874" s="2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  <c r="AC874" s="20"/>
      <c r="AD874" s="20"/>
      <c r="AE874" s="20"/>
      <c r="AF874" s="20"/>
      <c r="AG874" s="20"/>
      <c r="AH874" s="20"/>
      <c r="AI874" s="20"/>
    </row>
    <row r="875" spans="1:35" x14ac:dyDescent="0.2">
      <c r="A875" s="20"/>
      <c r="B875" s="20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  <c r="AC875" s="20"/>
      <c r="AD875" s="20"/>
      <c r="AE875" s="20"/>
      <c r="AF875" s="20"/>
      <c r="AG875" s="20"/>
      <c r="AH875" s="20"/>
      <c r="AI875" s="20"/>
    </row>
    <row r="876" spans="1:35" x14ac:dyDescent="0.2">
      <c r="A876" s="20"/>
      <c r="B876" s="20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AD876" s="20"/>
      <c r="AE876" s="20"/>
      <c r="AF876" s="20"/>
      <c r="AG876" s="20"/>
      <c r="AH876" s="20"/>
      <c r="AI876" s="20"/>
    </row>
    <row r="877" spans="1:35" x14ac:dyDescent="0.2">
      <c r="A877" s="20"/>
      <c r="B877" s="20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  <c r="AD877" s="20"/>
      <c r="AE877" s="20"/>
      <c r="AF877" s="20"/>
      <c r="AG877" s="20"/>
      <c r="AH877" s="20"/>
      <c r="AI877" s="20"/>
    </row>
    <row r="878" spans="1:35" x14ac:dyDescent="0.2">
      <c r="A878" s="20"/>
      <c r="B878" s="20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AE878" s="20"/>
      <c r="AF878" s="20"/>
      <c r="AG878" s="20"/>
      <c r="AH878" s="20"/>
      <c r="AI878" s="20"/>
    </row>
    <row r="879" spans="1:35" x14ac:dyDescent="0.2">
      <c r="A879" s="20"/>
      <c r="B879" s="20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  <c r="AC879" s="20"/>
      <c r="AD879" s="20"/>
      <c r="AE879" s="20"/>
      <c r="AF879" s="20"/>
      <c r="AG879" s="20"/>
      <c r="AH879" s="20"/>
      <c r="AI879" s="20"/>
    </row>
    <row r="880" spans="1:35" x14ac:dyDescent="0.2">
      <c r="A880" s="20"/>
      <c r="B880" s="20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  <c r="AD880" s="20"/>
      <c r="AE880" s="20"/>
      <c r="AF880" s="20"/>
      <c r="AG880" s="20"/>
      <c r="AH880" s="20"/>
      <c r="AI880" s="20"/>
    </row>
    <row r="881" spans="1:35" x14ac:dyDescent="0.2">
      <c r="A881" s="20"/>
      <c r="B881" s="20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  <c r="AD881" s="20"/>
      <c r="AE881" s="20"/>
      <c r="AF881" s="20"/>
      <c r="AG881" s="20"/>
      <c r="AH881" s="20"/>
      <c r="AI881" s="20"/>
    </row>
    <row r="882" spans="1:35" x14ac:dyDescent="0.2">
      <c r="A882" s="20"/>
      <c r="B882" s="20"/>
      <c r="C882" s="20"/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  <c r="AC882" s="20"/>
      <c r="AD882" s="20"/>
      <c r="AE882" s="20"/>
      <c r="AF882" s="20"/>
      <c r="AG882" s="20"/>
      <c r="AH882" s="20"/>
      <c r="AI882" s="20"/>
    </row>
    <row r="883" spans="1:35" x14ac:dyDescent="0.2">
      <c r="A883" s="20"/>
      <c r="B883" s="20"/>
      <c r="C883" s="20"/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  <c r="AC883" s="20"/>
      <c r="AD883" s="20"/>
      <c r="AE883" s="20"/>
      <c r="AF883" s="20"/>
      <c r="AG883" s="20"/>
      <c r="AH883" s="20"/>
      <c r="AI883" s="20"/>
    </row>
    <row r="884" spans="1:35" x14ac:dyDescent="0.2">
      <c r="A884" s="20"/>
      <c r="B884" s="20"/>
      <c r="C884" s="20"/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  <c r="AC884" s="20"/>
      <c r="AD884" s="20"/>
      <c r="AE884" s="20"/>
      <c r="AF884" s="20"/>
      <c r="AG884" s="20"/>
      <c r="AH884" s="20"/>
      <c r="AI884" s="20"/>
    </row>
    <row r="885" spans="1:35" x14ac:dyDescent="0.2">
      <c r="A885" s="20"/>
      <c r="B885" s="20"/>
      <c r="C885" s="20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  <c r="AA885" s="20"/>
      <c r="AB885" s="20"/>
      <c r="AC885" s="20"/>
      <c r="AD885" s="20"/>
      <c r="AE885" s="20"/>
      <c r="AF885" s="20"/>
      <c r="AG885" s="20"/>
      <c r="AH885" s="20"/>
      <c r="AI885" s="20"/>
    </row>
    <row r="886" spans="1:35" x14ac:dyDescent="0.2">
      <c r="A886" s="20"/>
      <c r="B886" s="20"/>
      <c r="C886" s="20"/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  <c r="AD886" s="20"/>
      <c r="AE886" s="20"/>
      <c r="AF886" s="20"/>
      <c r="AG886" s="20"/>
      <c r="AH886" s="20"/>
      <c r="AI886" s="20"/>
    </row>
    <row r="887" spans="1:35" x14ac:dyDescent="0.2">
      <c r="A887" s="20"/>
      <c r="B887" s="20"/>
      <c r="C887" s="20"/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0"/>
      <c r="AC887" s="20"/>
      <c r="AD887" s="20"/>
      <c r="AE887" s="20"/>
      <c r="AF887" s="20"/>
      <c r="AG887" s="20"/>
      <c r="AH887" s="20"/>
      <c r="AI887" s="20"/>
    </row>
    <row r="888" spans="1:35" x14ac:dyDescent="0.2">
      <c r="A888" s="20"/>
      <c r="B888" s="20"/>
      <c r="C888" s="20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  <c r="AA888" s="20"/>
      <c r="AB888" s="20"/>
      <c r="AC888" s="20"/>
      <c r="AD888" s="20"/>
      <c r="AE888" s="20"/>
      <c r="AF888" s="20"/>
      <c r="AG888" s="20"/>
      <c r="AH888" s="20"/>
      <c r="AI888" s="20"/>
    </row>
    <row r="889" spans="1:35" x14ac:dyDescent="0.2">
      <c r="A889" s="20"/>
      <c r="B889" s="20"/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  <c r="AA889" s="20"/>
      <c r="AB889" s="20"/>
      <c r="AC889" s="20"/>
      <c r="AD889" s="20"/>
      <c r="AE889" s="20"/>
      <c r="AF889" s="20"/>
      <c r="AG889" s="20"/>
      <c r="AH889" s="20"/>
      <c r="AI889" s="20"/>
    </row>
    <row r="890" spans="1:35" x14ac:dyDescent="0.2">
      <c r="A890" s="20"/>
      <c r="B890" s="20"/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  <c r="AA890" s="20"/>
      <c r="AB890" s="20"/>
      <c r="AC890" s="20"/>
      <c r="AD890" s="20"/>
      <c r="AE890" s="20"/>
      <c r="AF890" s="20"/>
      <c r="AG890" s="20"/>
      <c r="AH890" s="20"/>
      <c r="AI890" s="20"/>
    </row>
    <row r="891" spans="1:35" x14ac:dyDescent="0.2">
      <c r="A891" s="20"/>
      <c r="B891" s="20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  <c r="AA891" s="20"/>
      <c r="AB891" s="20"/>
      <c r="AC891" s="20"/>
      <c r="AD891" s="20"/>
      <c r="AE891" s="20"/>
      <c r="AF891" s="20"/>
      <c r="AG891" s="20"/>
      <c r="AH891" s="20"/>
      <c r="AI891" s="20"/>
    </row>
    <row r="892" spans="1:35" x14ac:dyDescent="0.2">
      <c r="A892" s="20"/>
      <c r="B892" s="20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  <c r="AA892" s="20"/>
      <c r="AB892" s="20"/>
      <c r="AC892" s="20"/>
      <c r="AD892" s="20"/>
      <c r="AE892" s="20"/>
      <c r="AF892" s="20"/>
      <c r="AG892" s="20"/>
      <c r="AH892" s="20"/>
      <c r="AI892" s="20"/>
    </row>
    <row r="893" spans="1:35" x14ac:dyDescent="0.2">
      <c r="A893" s="20"/>
      <c r="B893" s="20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  <c r="AA893" s="20"/>
      <c r="AB893" s="20"/>
      <c r="AC893" s="20"/>
      <c r="AD893" s="20"/>
      <c r="AE893" s="20"/>
      <c r="AF893" s="20"/>
      <c r="AG893" s="20"/>
      <c r="AH893" s="20"/>
      <c r="AI893" s="20"/>
    </row>
    <row r="894" spans="1:35" x14ac:dyDescent="0.2">
      <c r="A894" s="20"/>
      <c r="B894" s="20"/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  <c r="AA894" s="20"/>
      <c r="AB894" s="20"/>
      <c r="AC894" s="20"/>
      <c r="AD894" s="20"/>
      <c r="AE894" s="20"/>
      <c r="AF894" s="20"/>
      <c r="AG894" s="20"/>
      <c r="AH894" s="20"/>
      <c r="AI894" s="20"/>
    </row>
    <row r="895" spans="1:35" x14ac:dyDescent="0.2">
      <c r="A895" s="20"/>
      <c r="B895" s="20"/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  <c r="AA895" s="20"/>
      <c r="AB895" s="20"/>
      <c r="AC895" s="20"/>
      <c r="AD895" s="20"/>
      <c r="AE895" s="20"/>
      <c r="AF895" s="20"/>
      <c r="AG895" s="20"/>
      <c r="AH895" s="20"/>
      <c r="AI895" s="20"/>
    </row>
    <row r="896" spans="1:35" x14ac:dyDescent="0.2">
      <c r="A896" s="20"/>
      <c r="B896" s="20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  <c r="AA896" s="20"/>
      <c r="AB896" s="20"/>
      <c r="AC896" s="20"/>
      <c r="AD896" s="20"/>
      <c r="AE896" s="20"/>
      <c r="AF896" s="20"/>
      <c r="AG896" s="20"/>
      <c r="AH896" s="20"/>
      <c r="AI896" s="20"/>
    </row>
    <row r="897" spans="1:35" x14ac:dyDescent="0.2">
      <c r="A897" s="20"/>
      <c r="B897" s="20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  <c r="AA897" s="20"/>
      <c r="AB897" s="20"/>
      <c r="AC897" s="20"/>
      <c r="AD897" s="20"/>
      <c r="AE897" s="20"/>
      <c r="AF897" s="20"/>
      <c r="AG897" s="20"/>
      <c r="AH897" s="20"/>
      <c r="AI897" s="20"/>
    </row>
    <row r="898" spans="1:35" x14ac:dyDescent="0.2">
      <c r="A898" s="20"/>
      <c r="B898" s="20"/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AA898" s="20"/>
      <c r="AB898" s="20"/>
      <c r="AC898" s="20"/>
      <c r="AD898" s="20"/>
      <c r="AE898" s="20"/>
      <c r="AF898" s="20"/>
      <c r="AG898" s="20"/>
      <c r="AH898" s="20"/>
      <c r="AI898" s="20"/>
    </row>
    <row r="899" spans="1:35" x14ac:dyDescent="0.2">
      <c r="A899" s="20"/>
      <c r="B899" s="20"/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AA899" s="20"/>
      <c r="AB899" s="20"/>
      <c r="AC899" s="20"/>
      <c r="AD899" s="20"/>
      <c r="AE899" s="20"/>
      <c r="AF899" s="20"/>
      <c r="AG899" s="20"/>
      <c r="AH899" s="20"/>
      <c r="AI899" s="20"/>
    </row>
    <row r="900" spans="1:35" x14ac:dyDescent="0.2">
      <c r="A900" s="20"/>
      <c r="B900" s="20"/>
      <c r="C900" s="20"/>
      <c r="D900" s="20"/>
      <c r="E900" s="20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  <c r="AA900" s="20"/>
      <c r="AB900" s="20"/>
      <c r="AC900" s="20"/>
      <c r="AD900" s="20"/>
      <c r="AE900" s="20"/>
      <c r="AF900" s="20"/>
      <c r="AG900" s="20"/>
      <c r="AH900" s="20"/>
      <c r="AI900" s="20"/>
    </row>
    <row r="901" spans="1:35" x14ac:dyDescent="0.2">
      <c r="A901" s="20"/>
      <c r="B901" s="20"/>
      <c r="C901" s="20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  <c r="AA901" s="20"/>
      <c r="AB901" s="20"/>
      <c r="AC901" s="20"/>
      <c r="AD901" s="20"/>
      <c r="AE901" s="20"/>
      <c r="AF901" s="20"/>
      <c r="AG901" s="20"/>
      <c r="AH901" s="20"/>
      <c r="AI901" s="20"/>
    </row>
    <row r="902" spans="1:35" x14ac:dyDescent="0.2">
      <c r="A902" s="20"/>
      <c r="B902" s="20"/>
      <c r="C902" s="20"/>
      <c r="D902" s="20"/>
      <c r="E902" s="20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  <c r="AA902" s="20"/>
      <c r="AB902" s="20"/>
      <c r="AC902" s="20"/>
      <c r="AD902" s="20"/>
      <c r="AE902" s="20"/>
      <c r="AF902" s="20"/>
      <c r="AG902" s="20"/>
      <c r="AH902" s="20"/>
      <c r="AI902" s="20"/>
    </row>
    <row r="903" spans="1:35" x14ac:dyDescent="0.2">
      <c r="A903" s="20"/>
      <c r="B903" s="20"/>
      <c r="C903" s="20"/>
      <c r="D903" s="20"/>
      <c r="E903" s="20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  <c r="AA903" s="20"/>
      <c r="AB903" s="20"/>
      <c r="AC903" s="20"/>
      <c r="AD903" s="20"/>
      <c r="AE903" s="20"/>
      <c r="AF903" s="20"/>
      <c r="AG903" s="20"/>
      <c r="AH903" s="20"/>
      <c r="AI903" s="20"/>
    </row>
    <row r="904" spans="1:35" x14ac:dyDescent="0.2">
      <c r="A904" s="20"/>
      <c r="B904" s="20"/>
      <c r="C904" s="20"/>
      <c r="D904" s="20"/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  <c r="AA904" s="20"/>
      <c r="AB904" s="20"/>
      <c r="AC904" s="20"/>
      <c r="AD904" s="20"/>
      <c r="AE904" s="20"/>
      <c r="AF904" s="20"/>
      <c r="AG904" s="20"/>
      <c r="AH904" s="20"/>
      <c r="AI904" s="20"/>
    </row>
    <row r="905" spans="1:35" x14ac:dyDescent="0.2">
      <c r="A905" s="20"/>
      <c r="B905" s="20"/>
      <c r="C905" s="20"/>
      <c r="D905" s="20"/>
      <c r="E905" s="20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  <c r="AA905" s="20"/>
      <c r="AB905" s="20"/>
      <c r="AC905" s="20"/>
      <c r="AD905" s="20"/>
      <c r="AE905" s="20"/>
      <c r="AF905" s="20"/>
      <c r="AG905" s="20"/>
      <c r="AH905" s="20"/>
      <c r="AI905" s="20"/>
    </row>
    <row r="906" spans="1:35" x14ac:dyDescent="0.2">
      <c r="A906" s="20"/>
      <c r="B906" s="20"/>
      <c r="C906" s="20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  <c r="AA906" s="20"/>
      <c r="AB906" s="20"/>
      <c r="AC906" s="20"/>
      <c r="AD906" s="20"/>
      <c r="AE906" s="20"/>
      <c r="AF906" s="20"/>
      <c r="AG906" s="20"/>
      <c r="AH906" s="20"/>
      <c r="AI906" s="20"/>
    </row>
    <row r="907" spans="1:35" x14ac:dyDescent="0.2">
      <c r="A907" s="20"/>
      <c r="B907" s="20"/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  <c r="AA907" s="20"/>
      <c r="AB907" s="20"/>
      <c r="AC907" s="20"/>
      <c r="AD907" s="20"/>
      <c r="AE907" s="20"/>
      <c r="AF907" s="20"/>
      <c r="AG907" s="20"/>
      <c r="AH907" s="20"/>
      <c r="AI907" s="20"/>
    </row>
    <row r="908" spans="1:35" x14ac:dyDescent="0.2">
      <c r="A908" s="20"/>
      <c r="B908" s="20"/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  <c r="AA908" s="20"/>
      <c r="AB908" s="20"/>
      <c r="AC908" s="20"/>
      <c r="AD908" s="20"/>
      <c r="AE908" s="20"/>
      <c r="AF908" s="20"/>
      <c r="AG908" s="20"/>
      <c r="AH908" s="20"/>
      <c r="AI908" s="20"/>
    </row>
    <row r="909" spans="1:35" x14ac:dyDescent="0.2">
      <c r="A909" s="20"/>
      <c r="B909" s="20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  <c r="AA909" s="20"/>
      <c r="AB909" s="20"/>
      <c r="AC909" s="20"/>
      <c r="AD909" s="20"/>
      <c r="AE909" s="20"/>
      <c r="AF909" s="20"/>
      <c r="AG909" s="20"/>
      <c r="AH909" s="20"/>
      <c r="AI909" s="20"/>
    </row>
    <row r="910" spans="1:35" x14ac:dyDescent="0.2">
      <c r="A910" s="20"/>
      <c r="B910" s="20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  <c r="AA910" s="20"/>
      <c r="AB910" s="20"/>
      <c r="AC910" s="20"/>
      <c r="AD910" s="20"/>
      <c r="AE910" s="20"/>
      <c r="AF910" s="20"/>
      <c r="AG910" s="20"/>
      <c r="AH910" s="20"/>
      <c r="AI910" s="20"/>
    </row>
    <row r="911" spans="1:35" x14ac:dyDescent="0.2">
      <c r="A911" s="20"/>
      <c r="B911" s="20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  <c r="AA911" s="20"/>
      <c r="AB911" s="20"/>
      <c r="AC911" s="20"/>
      <c r="AD911" s="20"/>
      <c r="AE911" s="20"/>
      <c r="AF911" s="20"/>
      <c r="AG911" s="20"/>
      <c r="AH911" s="20"/>
      <c r="AI911" s="20"/>
    </row>
    <row r="912" spans="1:35" x14ac:dyDescent="0.2">
      <c r="A912" s="20"/>
      <c r="B912" s="20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  <c r="AA912" s="20"/>
      <c r="AB912" s="20"/>
      <c r="AC912" s="20"/>
      <c r="AD912" s="20"/>
      <c r="AE912" s="20"/>
      <c r="AF912" s="20"/>
      <c r="AG912" s="20"/>
      <c r="AH912" s="20"/>
      <c r="AI912" s="20"/>
    </row>
    <row r="913" spans="1:35" x14ac:dyDescent="0.2">
      <c r="A913" s="20"/>
      <c r="B913" s="20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  <c r="AA913" s="20"/>
      <c r="AB913" s="20"/>
      <c r="AC913" s="20"/>
      <c r="AD913" s="20"/>
      <c r="AE913" s="20"/>
      <c r="AF913" s="20"/>
      <c r="AG913" s="20"/>
      <c r="AH913" s="20"/>
      <c r="AI913" s="20"/>
    </row>
    <row r="914" spans="1:35" x14ac:dyDescent="0.2">
      <c r="A914" s="20"/>
      <c r="B914" s="20"/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  <c r="AA914" s="20"/>
      <c r="AB914" s="20"/>
      <c r="AC914" s="20"/>
      <c r="AD914" s="20"/>
      <c r="AE914" s="20"/>
      <c r="AF914" s="20"/>
      <c r="AG914" s="20"/>
      <c r="AH914" s="20"/>
      <c r="AI914" s="20"/>
    </row>
    <row r="915" spans="1:35" x14ac:dyDescent="0.2">
      <c r="A915" s="20"/>
      <c r="B915" s="20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  <c r="AA915" s="20"/>
      <c r="AB915" s="20"/>
      <c r="AC915" s="20"/>
      <c r="AD915" s="20"/>
      <c r="AE915" s="20"/>
      <c r="AF915" s="20"/>
      <c r="AG915" s="20"/>
      <c r="AH915" s="20"/>
      <c r="AI915" s="20"/>
    </row>
    <row r="916" spans="1:35" x14ac:dyDescent="0.2">
      <c r="A916" s="20"/>
      <c r="B916" s="20"/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  <c r="AA916" s="20"/>
      <c r="AB916" s="20"/>
      <c r="AC916" s="20"/>
      <c r="AD916" s="20"/>
      <c r="AE916" s="20"/>
      <c r="AF916" s="20"/>
      <c r="AG916" s="20"/>
      <c r="AH916" s="20"/>
      <c r="AI916" s="20"/>
    </row>
    <row r="917" spans="1:35" x14ac:dyDescent="0.2">
      <c r="A917" s="20"/>
      <c r="B917" s="20"/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  <c r="AA917" s="20"/>
      <c r="AB917" s="20"/>
      <c r="AC917" s="20"/>
      <c r="AD917" s="20"/>
      <c r="AE917" s="20"/>
      <c r="AF917" s="20"/>
      <c r="AG917" s="20"/>
      <c r="AH917" s="20"/>
      <c r="AI917" s="20"/>
    </row>
    <row r="918" spans="1:35" x14ac:dyDescent="0.2">
      <c r="A918" s="20"/>
      <c r="B918" s="20"/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  <c r="AA918" s="20"/>
      <c r="AB918" s="20"/>
      <c r="AC918" s="20"/>
      <c r="AD918" s="20"/>
      <c r="AE918" s="20"/>
      <c r="AF918" s="20"/>
      <c r="AG918" s="20"/>
      <c r="AH918" s="20"/>
      <c r="AI918" s="20"/>
    </row>
    <row r="919" spans="1:35" x14ac:dyDescent="0.2">
      <c r="A919" s="20"/>
      <c r="B919" s="20"/>
      <c r="C919" s="20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  <c r="AA919" s="20"/>
      <c r="AB919" s="20"/>
      <c r="AC919" s="20"/>
      <c r="AD919" s="20"/>
      <c r="AE919" s="20"/>
      <c r="AF919" s="20"/>
      <c r="AG919" s="20"/>
      <c r="AH919" s="20"/>
      <c r="AI919" s="20"/>
    </row>
    <row r="920" spans="1:35" x14ac:dyDescent="0.2">
      <c r="A920" s="20"/>
      <c r="B920" s="2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  <c r="AA920" s="20"/>
      <c r="AB920" s="20"/>
      <c r="AC920" s="20"/>
      <c r="AD920" s="20"/>
      <c r="AE920" s="20"/>
      <c r="AF920" s="20"/>
      <c r="AG920" s="20"/>
      <c r="AH920" s="20"/>
      <c r="AI920" s="20"/>
    </row>
    <row r="921" spans="1:35" x14ac:dyDescent="0.2">
      <c r="A921" s="20"/>
      <c r="B921" s="20"/>
      <c r="C921" s="20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  <c r="AA921" s="20"/>
      <c r="AB921" s="20"/>
      <c r="AC921" s="20"/>
      <c r="AD921" s="20"/>
      <c r="AE921" s="20"/>
      <c r="AF921" s="20"/>
      <c r="AG921" s="20"/>
      <c r="AH921" s="20"/>
      <c r="AI921" s="20"/>
    </row>
    <row r="922" spans="1:35" x14ac:dyDescent="0.2">
      <c r="A922" s="20"/>
      <c r="B922" s="20"/>
      <c r="C922" s="20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  <c r="AA922" s="20"/>
      <c r="AB922" s="20"/>
      <c r="AC922" s="20"/>
      <c r="AD922" s="20"/>
      <c r="AE922" s="20"/>
      <c r="AF922" s="20"/>
      <c r="AG922" s="20"/>
      <c r="AH922" s="20"/>
      <c r="AI922" s="20"/>
    </row>
    <row r="923" spans="1:35" x14ac:dyDescent="0.2">
      <c r="A923" s="20"/>
      <c r="B923" s="20"/>
      <c r="C923" s="20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  <c r="AA923" s="20"/>
      <c r="AB923" s="20"/>
      <c r="AC923" s="20"/>
      <c r="AD923" s="20"/>
      <c r="AE923" s="20"/>
      <c r="AF923" s="20"/>
      <c r="AG923" s="20"/>
      <c r="AH923" s="20"/>
      <c r="AI923" s="20"/>
    </row>
    <row r="924" spans="1:35" x14ac:dyDescent="0.2">
      <c r="A924" s="20"/>
      <c r="B924" s="20"/>
      <c r="C924" s="20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  <c r="AA924" s="20"/>
      <c r="AB924" s="20"/>
      <c r="AC924" s="20"/>
      <c r="AD924" s="20"/>
      <c r="AE924" s="20"/>
      <c r="AF924" s="20"/>
      <c r="AG924" s="20"/>
      <c r="AH924" s="20"/>
      <c r="AI924" s="20"/>
    </row>
    <row r="925" spans="1:35" x14ac:dyDescent="0.2">
      <c r="A925" s="20"/>
      <c r="B925" s="20"/>
      <c r="C925" s="20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  <c r="AA925" s="20"/>
      <c r="AB925" s="20"/>
      <c r="AC925" s="20"/>
      <c r="AD925" s="20"/>
      <c r="AE925" s="20"/>
      <c r="AF925" s="20"/>
      <c r="AG925" s="20"/>
      <c r="AH925" s="20"/>
      <c r="AI925" s="20"/>
    </row>
    <row r="926" spans="1:35" x14ac:dyDescent="0.2">
      <c r="A926" s="20"/>
      <c r="B926" s="20"/>
      <c r="C926" s="20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  <c r="AC926" s="20"/>
      <c r="AD926" s="20"/>
      <c r="AE926" s="20"/>
      <c r="AF926" s="20"/>
      <c r="AG926" s="20"/>
      <c r="AH926" s="20"/>
      <c r="AI926" s="20"/>
    </row>
    <row r="927" spans="1:35" x14ac:dyDescent="0.2">
      <c r="A927" s="20"/>
      <c r="B927" s="20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  <c r="AA927" s="20"/>
      <c r="AB927" s="20"/>
      <c r="AC927" s="20"/>
      <c r="AD927" s="20"/>
      <c r="AE927" s="20"/>
      <c r="AF927" s="20"/>
      <c r="AG927" s="20"/>
      <c r="AH927" s="20"/>
      <c r="AI927" s="20"/>
    </row>
    <row r="928" spans="1:35" x14ac:dyDescent="0.2">
      <c r="A928" s="20"/>
      <c r="B928" s="20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  <c r="AA928" s="20"/>
      <c r="AB928" s="20"/>
      <c r="AC928" s="20"/>
      <c r="AD928" s="20"/>
      <c r="AE928" s="20"/>
      <c r="AF928" s="20"/>
      <c r="AG928" s="20"/>
      <c r="AH928" s="20"/>
      <c r="AI928" s="20"/>
    </row>
    <row r="929" spans="1:35" x14ac:dyDescent="0.2">
      <c r="A929" s="20"/>
      <c r="B929" s="20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  <c r="AA929" s="20"/>
      <c r="AB929" s="20"/>
      <c r="AC929" s="20"/>
      <c r="AD929" s="20"/>
      <c r="AE929" s="20"/>
      <c r="AF929" s="20"/>
      <c r="AG929" s="20"/>
      <c r="AH929" s="20"/>
      <c r="AI929" s="20"/>
    </row>
    <row r="930" spans="1:35" x14ac:dyDescent="0.2">
      <c r="A930" s="20"/>
      <c r="B930" s="20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  <c r="AC930" s="20"/>
      <c r="AD930" s="20"/>
      <c r="AE930" s="20"/>
      <c r="AF930" s="20"/>
      <c r="AG930" s="20"/>
      <c r="AH930" s="20"/>
      <c r="AI930" s="20"/>
    </row>
    <row r="931" spans="1:35" x14ac:dyDescent="0.2">
      <c r="A931" s="20"/>
      <c r="B931" s="20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  <c r="AC931" s="20"/>
      <c r="AD931" s="20"/>
      <c r="AE931" s="20"/>
      <c r="AF931" s="20"/>
      <c r="AG931" s="20"/>
      <c r="AH931" s="20"/>
      <c r="AI931" s="20"/>
    </row>
    <row r="932" spans="1:35" x14ac:dyDescent="0.2">
      <c r="A932" s="20"/>
      <c r="B932" s="20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  <c r="AD932" s="20"/>
      <c r="AE932" s="20"/>
      <c r="AF932" s="20"/>
      <c r="AG932" s="20"/>
      <c r="AH932" s="20"/>
      <c r="AI932" s="20"/>
    </row>
    <row r="933" spans="1:35" x14ac:dyDescent="0.2">
      <c r="A933" s="20"/>
      <c r="B933" s="20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  <c r="AA933" s="20"/>
      <c r="AB933" s="20"/>
      <c r="AC933" s="20"/>
      <c r="AD933" s="20"/>
      <c r="AE933" s="20"/>
      <c r="AF933" s="20"/>
      <c r="AG933" s="20"/>
      <c r="AH933" s="20"/>
      <c r="AI933" s="20"/>
    </row>
    <row r="934" spans="1:35" x14ac:dyDescent="0.2">
      <c r="A934" s="20"/>
      <c r="B934" s="20"/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AB934" s="20"/>
      <c r="AC934" s="20"/>
      <c r="AD934" s="20"/>
      <c r="AE934" s="20"/>
      <c r="AF934" s="20"/>
      <c r="AG934" s="20"/>
      <c r="AH934" s="20"/>
      <c r="AI934" s="20"/>
    </row>
    <row r="935" spans="1:35" x14ac:dyDescent="0.2">
      <c r="A935" s="20"/>
      <c r="B935" s="20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  <c r="AA935" s="20"/>
      <c r="AB935" s="20"/>
      <c r="AC935" s="20"/>
      <c r="AD935" s="20"/>
      <c r="AE935" s="20"/>
      <c r="AF935" s="20"/>
      <c r="AG935" s="20"/>
      <c r="AH935" s="20"/>
      <c r="AI935" s="20"/>
    </row>
    <row r="936" spans="1:35" x14ac:dyDescent="0.2">
      <c r="A936" s="20"/>
      <c r="B936" s="20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  <c r="AA936" s="20"/>
      <c r="AB936" s="20"/>
      <c r="AC936" s="20"/>
      <c r="AD936" s="20"/>
      <c r="AE936" s="20"/>
      <c r="AF936" s="20"/>
      <c r="AG936" s="20"/>
      <c r="AH936" s="20"/>
      <c r="AI936" s="20"/>
    </row>
    <row r="937" spans="1:35" x14ac:dyDescent="0.2">
      <c r="A937" s="20"/>
      <c r="B937" s="20"/>
      <c r="C937" s="20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  <c r="AA937" s="20"/>
      <c r="AB937" s="20"/>
      <c r="AC937" s="20"/>
      <c r="AD937" s="20"/>
      <c r="AE937" s="20"/>
      <c r="AF937" s="20"/>
      <c r="AG937" s="20"/>
      <c r="AH937" s="20"/>
      <c r="AI937" s="20"/>
    </row>
    <row r="938" spans="1:35" x14ac:dyDescent="0.2">
      <c r="A938" s="20"/>
      <c r="B938" s="20"/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  <c r="AA938" s="20"/>
      <c r="AB938" s="20"/>
      <c r="AC938" s="20"/>
      <c r="AD938" s="20"/>
      <c r="AE938" s="20"/>
      <c r="AF938" s="20"/>
      <c r="AG938" s="20"/>
      <c r="AH938" s="20"/>
      <c r="AI938" s="20"/>
    </row>
    <row r="939" spans="1:35" x14ac:dyDescent="0.2">
      <c r="A939" s="20"/>
      <c r="B939" s="20"/>
      <c r="C939" s="20"/>
      <c r="D939" s="20"/>
      <c r="E939" s="20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  <c r="AA939" s="20"/>
      <c r="AB939" s="20"/>
      <c r="AC939" s="20"/>
      <c r="AD939" s="20"/>
      <c r="AE939" s="20"/>
      <c r="AF939" s="20"/>
      <c r="AG939" s="20"/>
      <c r="AH939" s="20"/>
      <c r="AI939" s="20"/>
    </row>
    <row r="940" spans="1:35" x14ac:dyDescent="0.2">
      <c r="A940" s="20"/>
      <c r="B940" s="20"/>
      <c r="C940" s="20"/>
      <c r="D940" s="20"/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  <c r="AA940" s="20"/>
      <c r="AB940" s="20"/>
      <c r="AC940" s="20"/>
      <c r="AD940" s="20"/>
      <c r="AE940" s="20"/>
      <c r="AF940" s="20"/>
      <c r="AG940" s="20"/>
      <c r="AH940" s="20"/>
      <c r="AI940" s="20"/>
    </row>
    <row r="941" spans="1:35" x14ac:dyDescent="0.2">
      <c r="A941" s="20"/>
      <c r="B941" s="20"/>
      <c r="C941" s="20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  <c r="AA941" s="20"/>
      <c r="AB941" s="20"/>
      <c r="AC941" s="20"/>
      <c r="AD941" s="20"/>
      <c r="AE941" s="20"/>
      <c r="AF941" s="20"/>
      <c r="AG941" s="20"/>
      <c r="AH941" s="20"/>
      <c r="AI941" s="20"/>
    </row>
    <row r="942" spans="1:35" x14ac:dyDescent="0.2">
      <c r="A942" s="20"/>
      <c r="B942" s="20"/>
      <c r="C942" s="20"/>
      <c r="D942" s="20"/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  <c r="AA942" s="20"/>
      <c r="AB942" s="20"/>
      <c r="AC942" s="20"/>
      <c r="AD942" s="20"/>
      <c r="AE942" s="20"/>
      <c r="AF942" s="20"/>
      <c r="AG942" s="20"/>
      <c r="AH942" s="20"/>
      <c r="AI942" s="20"/>
    </row>
    <row r="943" spans="1:35" x14ac:dyDescent="0.2">
      <c r="A943" s="20"/>
      <c r="B943" s="20"/>
      <c r="C943" s="20"/>
      <c r="D943" s="20"/>
      <c r="E943" s="20"/>
      <c r="F943" s="20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  <c r="AA943" s="20"/>
      <c r="AB943" s="20"/>
      <c r="AC943" s="20"/>
      <c r="AD943" s="20"/>
      <c r="AE943" s="20"/>
      <c r="AF943" s="20"/>
      <c r="AG943" s="20"/>
      <c r="AH943" s="20"/>
      <c r="AI943" s="20"/>
    </row>
    <row r="944" spans="1:35" x14ac:dyDescent="0.2">
      <c r="A944" s="20"/>
      <c r="B944" s="20"/>
      <c r="C944" s="20"/>
      <c r="D944" s="20"/>
      <c r="E944" s="20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  <c r="AA944" s="20"/>
      <c r="AB944" s="20"/>
      <c r="AC944" s="20"/>
      <c r="AD944" s="20"/>
      <c r="AE944" s="20"/>
      <c r="AF944" s="20"/>
      <c r="AG944" s="20"/>
      <c r="AH944" s="20"/>
      <c r="AI944" s="20"/>
    </row>
    <row r="945" spans="1:35" x14ac:dyDescent="0.2">
      <c r="A945" s="20"/>
      <c r="B945" s="20"/>
      <c r="C945" s="20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  <c r="AA945" s="20"/>
      <c r="AB945" s="20"/>
      <c r="AC945" s="20"/>
      <c r="AD945" s="20"/>
      <c r="AE945" s="20"/>
      <c r="AF945" s="20"/>
      <c r="AG945" s="20"/>
      <c r="AH945" s="20"/>
      <c r="AI945" s="20"/>
    </row>
    <row r="946" spans="1:35" x14ac:dyDescent="0.2">
      <c r="A946" s="20"/>
      <c r="B946" s="20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  <c r="AA946" s="20"/>
      <c r="AB946" s="20"/>
      <c r="AC946" s="20"/>
      <c r="AD946" s="20"/>
      <c r="AE946" s="20"/>
      <c r="AF946" s="20"/>
      <c r="AG946" s="20"/>
      <c r="AH946" s="20"/>
      <c r="AI946" s="20"/>
    </row>
    <row r="947" spans="1:35" x14ac:dyDescent="0.2">
      <c r="A947" s="20"/>
      <c r="B947" s="20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  <c r="AA947" s="20"/>
      <c r="AB947" s="20"/>
      <c r="AC947" s="20"/>
      <c r="AD947" s="20"/>
      <c r="AE947" s="20"/>
      <c r="AF947" s="20"/>
      <c r="AG947" s="20"/>
      <c r="AH947" s="20"/>
      <c r="AI947" s="20"/>
    </row>
    <row r="948" spans="1:35" x14ac:dyDescent="0.2">
      <c r="A948" s="20"/>
      <c r="B948" s="20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  <c r="AA948" s="20"/>
      <c r="AB948" s="20"/>
      <c r="AC948" s="20"/>
      <c r="AD948" s="20"/>
      <c r="AE948" s="20"/>
      <c r="AF948" s="20"/>
      <c r="AG948" s="20"/>
      <c r="AH948" s="20"/>
      <c r="AI948" s="20"/>
    </row>
  </sheetData>
  <phoneticPr fontId="28" type="noConversion"/>
  <pageMargins left="0.75" right="0.75" top="1" bottom="1" header="0.5" footer="0.5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indexed="10"/>
  </sheetPr>
  <dimension ref="A1:AG38"/>
  <sheetViews>
    <sheetView workbookViewId="0">
      <selection activeCell="F21" sqref="F21:G38"/>
    </sheetView>
  </sheetViews>
  <sheetFormatPr defaultColWidth="10.28515625" defaultRowHeight="12.75" x14ac:dyDescent="0.2"/>
  <cols>
    <col min="1" max="1" width="14.42578125" customWidth="1"/>
    <col min="2" max="2" width="5.140625" style="5" customWidth="1"/>
    <col min="3" max="3" width="11.85546875" customWidth="1"/>
    <col min="4" max="4" width="9.42578125" customWidth="1"/>
    <col min="5" max="5" width="11.28515625" customWidth="1"/>
    <col min="6" max="6" width="16.28515625" customWidth="1"/>
    <col min="7" max="7" width="8.140625" customWidth="1"/>
    <col min="8" max="14" width="8.5703125" customWidth="1"/>
    <col min="15" max="15" width="8" customWidth="1"/>
    <col min="16" max="16" width="7.7109375" customWidth="1"/>
    <col min="17" max="17" width="9.85546875" customWidth="1"/>
    <col min="18" max="19" width="10.28515625" customWidth="1"/>
    <col min="20" max="20" width="9.140625" customWidth="1"/>
  </cols>
  <sheetData>
    <row r="1" spans="1:25" ht="21" thickBot="1" x14ac:dyDescent="0.35">
      <c r="A1" s="1" t="s">
        <v>92</v>
      </c>
      <c r="X1" s="6" t="s">
        <v>14</v>
      </c>
      <c r="Y1" s="8" t="s">
        <v>26</v>
      </c>
    </row>
    <row r="2" spans="1:25" x14ac:dyDescent="0.2">
      <c r="A2" t="s">
        <v>28</v>
      </c>
      <c r="B2" s="5" t="s">
        <v>80</v>
      </c>
      <c r="C2" s="32"/>
      <c r="X2" s="7">
        <v>-2000</v>
      </c>
      <c r="Y2" s="55">
        <f t="shared" ref="Y2:Y19" si="0">+D$11+D$12*X2+D$13*X2^2</f>
        <v>-5.7121023107053722E-3</v>
      </c>
    </row>
    <row r="3" spans="1:25" ht="13.5" thickBot="1" x14ac:dyDescent="0.25">
      <c r="A3" s="77" t="s">
        <v>266</v>
      </c>
      <c r="X3" s="7">
        <v>0</v>
      </c>
      <c r="Y3" s="55">
        <f t="shared" si="0"/>
        <v>-2.6003196495753035E-3</v>
      </c>
    </row>
    <row r="4" spans="1:25" ht="14.25" thickTop="1" thickBot="1" x14ac:dyDescent="0.25">
      <c r="A4" s="7" t="s">
        <v>5</v>
      </c>
      <c r="C4" s="3">
        <v>31173.405999999999</v>
      </c>
      <c r="D4" s="4">
        <v>0.3423253</v>
      </c>
      <c r="X4" s="7">
        <v>2000</v>
      </c>
      <c r="Y4" s="55">
        <f t="shared" si="0"/>
        <v>9.1241858500559964E-5</v>
      </c>
    </row>
    <row r="5" spans="1:25" ht="13.5" thickTop="1" x14ac:dyDescent="0.2">
      <c r="A5" s="19" t="s">
        <v>95</v>
      </c>
      <c r="B5" s="20"/>
      <c r="C5" s="21">
        <v>8</v>
      </c>
      <c r="D5" s="20" t="s">
        <v>96</v>
      </c>
      <c r="X5" s="7">
        <v>4000</v>
      </c>
      <c r="Y5" s="55">
        <f t="shared" si="0"/>
        <v>2.3625822135222179E-3</v>
      </c>
    </row>
    <row r="6" spans="1:25" x14ac:dyDescent="0.2">
      <c r="A6" s="7" t="s">
        <v>6</v>
      </c>
      <c r="X6" s="7">
        <v>6000</v>
      </c>
      <c r="Y6" s="55">
        <f t="shared" si="0"/>
        <v>4.2137014154896707E-3</v>
      </c>
    </row>
    <row r="7" spans="1:25" x14ac:dyDescent="0.2">
      <c r="A7" t="s">
        <v>7</v>
      </c>
      <c r="C7">
        <v>41091.887300000002</v>
      </c>
      <c r="X7" s="7">
        <v>8000</v>
      </c>
      <c r="Y7" s="55">
        <f t="shared" si="0"/>
        <v>5.6445994644029173E-3</v>
      </c>
    </row>
    <row r="8" spans="1:25" x14ac:dyDescent="0.2">
      <c r="A8" t="s">
        <v>8</v>
      </c>
      <c r="C8">
        <v>0.34231898999999999</v>
      </c>
      <c r="X8" s="7">
        <v>10000</v>
      </c>
      <c r="Y8" s="55">
        <f t="shared" si="0"/>
        <v>6.6552763602619591E-3</v>
      </c>
    </row>
    <row r="9" spans="1:25" x14ac:dyDescent="0.2">
      <c r="A9" s="35" t="s">
        <v>101</v>
      </c>
      <c r="B9"/>
      <c r="C9" s="36">
        <v>151</v>
      </c>
      <c r="D9" s="34" t="str">
        <f>"F"&amp;C9</f>
        <v>F151</v>
      </c>
      <c r="E9" s="9" t="str">
        <f>"G"&amp;C9</f>
        <v>G151</v>
      </c>
      <c r="X9" s="7">
        <v>12000</v>
      </c>
      <c r="Y9" s="55">
        <f t="shared" si="0"/>
        <v>7.2457321030667942E-3</v>
      </c>
    </row>
    <row r="10" spans="1:25" ht="13.5" thickBot="1" x14ac:dyDescent="0.25">
      <c r="A10" s="20"/>
      <c r="B10" s="20"/>
      <c r="C10" s="6" t="s">
        <v>24</v>
      </c>
      <c r="D10" s="6" t="s">
        <v>25</v>
      </c>
      <c r="E10" s="20"/>
      <c r="X10" s="7">
        <v>14000</v>
      </c>
      <c r="Y10" s="55">
        <f t="shared" si="0"/>
        <v>7.4159666928174262E-3</v>
      </c>
    </row>
    <row r="11" spans="1:25" ht="13.5" thickTop="1" x14ac:dyDescent="0.2">
      <c r="A11" s="20" t="s">
        <v>20</v>
      </c>
      <c r="B11" s="20"/>
      <c r="C11" s="33" t="e">
        <f ca="1">INTERCEPT(INDIRECT($E$9):G168,INDIRECT($D$9):F168)</f>
        <v>#DIV/0!</v>
      </c>
      <c r="D11" s="10">
        <f>E11*F11</f>
        <v>-2.6003196495753035E-3</v>
      </c>
      <c r="E11" s="43">
        <v>-2.6003196495753035E-3</v>
      </c>
      <c r="F11" s="44">
        <v>1</v>
      </c>
      <c r="X11" s="7">
        <v>16000</v>
      </c>
      <c r="Y11" s="55">
        <f t="shared" si="0"/>
        <v>7.1659801295138499E-3</v>
      </c>
    </row>
    <row r="12" spans="1:25" x14ac:dyDescent="0.2">
      <c r="A12" s="20" t="s">
        <v>21</v>
      </c>
      <c r="B12" s="20"/>
      <c r="C12" s="33" t="e">
        <f ca="1">SLOPE(INDIRECT($E$9):G168,INDIRECT($D$9):F168)</f>
        <v>#DIV/0!</v>
      </c>
      <c r="D12" s="10">
        <f>E12*F12</f>
        <v>1.4508360423014832E-6</v>
      </c>
      <c r="E12" s="45">
        <v>1.4508360423014831E-2</v>
      </c>
      <c r="F12" s="44">
        <v>1E-4</v>
      </c>
      <c r="X12" s="7">
        <v>18000</v>
      </c>
      <c r="Y12" s="55">
        <f t="shared" si="0"/>
        <v>6.4957724131560722E-3</v>
      </c>
    </row>
    <row r="13" spans="1:25" ht="13.5" thickBot="1" x14ac:dyDescent="0.25">
      <c r="A13" s="20" t="s">
        <v>23</v>
      </c>
      <c r="B13" s="20"/>
      <c r="C13" s="5" t="s">
        <v>18</v>
      </c>
      <c r="D13" s="10">
        <f>E13*F13</f>
        <v>-5.252764413177569E-11</v>
      </c>
      <c r="E13" s="46">
        <v>-5.2527644131775686E-3</v>
      </c>
      <c r="F13" s="44">
        <v>1E-8</v>
      </c>
      <c r="X13" s="7">
        <v>20000</v>
      </c>
      <c r="Y13" s="55">
        <f t="shared" si="0"/>
        <v>5.4053435437440844E-3</v>
      </c>
    </row>
    <row r="14" spans="1:25" ht="13.5" thickTop="1" x14ac:dyDescent="0.2">
      <c r="A14" s="20"/>
      <c r="B14" s="20"/>
      <c r="C14" s="122" t="s">
        <v>263</v>
      </c>
      <c r="D14" s="10">
        <f>2*D13*365.2422/C8</f>
        <v>-1.1209026004374951E-7</v>
      </c>
      <c r="E14">
        <f>SUM(U21:U189)</f>
        <v>4.6224772504533747E-5</v>
      </c>
      <c r="X14" s="7">
        <v>22000</v>
      </c>
      <c r="Y14" s="55">
        <f t="shared" si="0"/>
        <v>3.8946935212778935E-3</v>
      </c>
    </row>
    <row r="15" spans="1:25" x14ac:dyDescent="0.2">
      <c r="A15" s="22" t="s">
        <v>22</v>
      </c>
      <c r="B15" s="20"/>
      <c r="C15" s="23" t="e">
        <f ca="1">(C7+C11)+(C8+C12)*INT(MAX(F21:F2709))</f>
        <v>#DIV/0!</v>
      </c>
      <c r="D15" s="92">
        <f>+C7+INT(MAX(F21:F790))*C8+D11+D12*INT(MAX(F21:F3225))+D13*INT(MAX(F21:F3252)^2)</f>
        <v>51314.210861406507</v>
      </c>
      <c r="E15" s="24" t="s">
        <v>104</v>
      </c>
      <c r="F15" s="21">
        <v>1</v>
      </c>
      <c r="X15" s="7">
        <v>24000</v>
      </c>
      <c r="Y15" s="55">
        <f t="shared" si="0"/>
        <v>1.9638223457574891E-3</v>
      </c>
    </row>
    <row r="16" spans="1:25" x14ac:dyDescent="0.2">
      <c r="A16" s="26" t="s">
        <v>9</v>
      </c>
      <c r="B16" s="20"/>
      <c r="C16" s="27" t="e">
        <f ca="1">+C8+C12</f>
        <v>#DIV/0!</v>
      </c>
      <c r="D16" s="92">
        <f>+C8+D12+2*D13*MAX(F21:F38)</f>
        <v>0.34231730362249652</v>
      </c>
      <c r="E16" s="24" t="s">
        <v>97</v>
      </c>
      <c r="F16" s="25">
        <f ca="1">NOW()+15018.5+$C$5/24</f>
        <v>60318.480889467595</v>
      </c>
      <c r="X16" s="7">
        <v>26000</v>
      </c>
      <c r="Y16" s="55">
        <f t="shared" si="0"/>
        <v>-3.8726998281710806E-4</v>
      </c>
    </row>
    <row r="17" spans="1:33" ht="13.5" thickBot="1" x14ac:dyDescent="0.25">
      <c r="A17" s="24" t="s">
        <v>93</v>
      </c>
      <c r="B17" s="20"/>
      <c r="C17" s="20">
        <f>COUNT(C21:C1367)</f>
        <v>18</v>
      </c>
      <c r="E17" s="24" t="s">
        <v>105</v>
      </c>
      <c r="F17" s="25">
        <f ca="1">ROUND(2*(F16-$C$7)/$C$8,0)/2+F15</f>
        <v>56166.5</v>
      </c>
      <c r="X17" s="7">
        <v>28000</v>
      </c>
      <c r="Y17" s="55">
        <f t="shared" si="0"/>
        <v>-3.1585834644459118E-3</v>
      </c>
    </row>
    <row r="18" spans="1:33" ht="14.25" thickTop="1" thickBot="1" x14ac:dyDescent="0.25">
      <c r="A18" s="7" t="s">
        <v>110</v>
      </c>
      <c r="B18"/>
      <c r="C18" s="47" t="e">
        <f ca="1">+C15</f>
        <v>#DIV/0!</v>
      </c>
      <c r="D18" s="48" t="e">
        <f ca="1">C16</f>
        <v>#DIV/0!</v>
      </c>
      <c r="E18" s="24" t="s">
        <v>98</v>
      </c>
      <c r="F18" s="9" t="e">
        <f ca="1">ROUND(2*(F16-$C$15)/$C$16,0)/2+F15</f>
        <v>#DIV/0!</v>
      </c>
      <c r="X18" s="7">
        <v>30000</v>
      </c>
      <c r="Y18" s="55">
        <f t="shared" si="0"/>
        <v>-6.3501180991289291E-3</v>
      </c>
    </row>
    <row r="19" spans="1:33" ht="13.5" thickBot="1" x14ac:dyDescent="0.25">
      <c r="A19" s="7" t="s">
        <v>111</v>
      </c>
      <c r="B19"/>
      <c r="C19" s="49">
        <f>+D15</f>
        <v>51314.210861406507</v>
      </c>
      <c r="D19" s="50">
        <f>+D16</f>
        <v>0.34231730362249652</v>
      </c>
      <c r="E19" s="24" t="s">
        <v>99</v>
      </c>
      <c r="F19" s="28" t="e">
        <f ca="1">+$C$15+$C$16*F18-15018.5-$C$5/24</f>
        <v>#DIV/0!</v>
      </c>
      <c r="X19" s="7">
        <v>32000</v>
      </c>
      <c r="Y19" s="55">
        <f t="shared" si="0"/>
        <v>-9.9618738868661461E-3</v>
      </c>
    </row>
    <row r="20" spans="1:33" ht="13.5" thickBot="1" x14ac:dyDescent="0.25">
      <c r="A20" s="6" t="s">
        <v>10</v>
      </c>
      <c r="B20" s="6" t="s">
        <v>11</v>
      </c>
      <c r="C20" s="6" t="s">
        <v>12</v>
      </c>
      <c r="D20" s="6" t="s">
        <v>17</v>
      </c>
      <c r="E20" s="6" t="s">
        <v>13</v>
      </c>
      <c r="F20" s="6" t="s">
        <v>14</v>
      </c>
      <c r="G20" s="6" t="s">
        <v>15</v>
      </c>
      <c r="H20" s="8" t="s">
        <v>16</v>
      </c>
      <c r="I20" s="8" t="s">
        <v>73</v>
      </c>
      <c r="J20" s="110" t="s">
        <v>260</v>
      </c>
      <c r="K20" s="8" t="s">
        <v>76</v>
      </c>
      <c r="L20" s="8" t="s">
        <v>81</v>
      </c>
      <c r="M20" s="8" t="s">
        <v>77</v>
      </c>
      <c r="N20" s="8" t="s">
        <v>261</v>
      </c>
      <c r="O20" s="8" t="s">
        <v>27</v>
      </c>
      <c r="P20" s="51" t="s">
        <v>26</v>
      </c>
      <c r="Q20" s="6" t="s">
        <v>19</v>
      </c>
      <c r="R20" s="53" t="s">
        <v>113</v>
      </c>
      <c r="S20" s="52" t="s">
        <v>112</v>
      </c>
      <c r="T20" s="54" t="s">
        <v>114</v>
      </c>
      <c r="U20" s="6" t="s">
        <v>115</v>
      </c>
      <c r="W20" s="6" t="s">
        <v>116</v>
      </c>
      <c r="X20" s="7"/>
      <c r="Y20" s="55"/>
    </row>
    <row r="21" spans="1:33" s="103" customFormat="1" x14ac:dyDescent="0.2">
      <c r="A21" s="11" t="s">
        <v>223</v>
      </c>
      <c r="B21" s="104" t="s">
        <v>83</v>
      </c>
      <c r="C21" s="105">
        <v>41090.857400000001</v>
      </c>
      <c r="D21" s="105" t="s">
        <v>258</v>
      </c>
      <c r="E21">
        <f t="shared" ref="E21:E38" si="1">+(C21-C$7)/C$8</f>
        <v>-3.0085973319837209</v>
      </c>
      <c r="F21" s="108">
        <f t="shared" ref="F21:F38" si="2">ROUND(2*E21,0)/2</f>
        <v>-3</v>
      </c>
      <c r="G21">
        <f t="shared" ref="G21:G38" si="3">+C21-(C$7+F21*C$8)</f>
        <v>-2.9430299982777797E-3</v>
      </c>
      <c r="H21"/>
      <c r="I21"/>
      <c r="J21"/>
      <c r="M21">
        <f>G21</f>
        <v>-2.9430299982777797E-3</v>
      </c>
      <c r="N21"/>
      <c r="O21"/>
      <c r="P21" s="55">
        <f t="shared" ref="P21:P38" si="4">+D$11+D$12*F21+D$13*F21^2</f>
        <v>-2.6046726304510049E-3</v>
      </c>
      <c r="Q21" s="2">
        <f t="shared" ref="Q21:Q38" si="5">+C21-15018.5</f>
        <v>26072.357400000001</v>
      </c>
      <c r="S21" s="55">
        <f t="shared" ref="S21:S38" si="6">+(P21-G21)^2</f>
        <v>1.1448570836266335E-7</v>
      </c>
      <c r="T21">
        <v>1</v>
      </c>
      <c r="U21">
        <f t="shared" ref="U21:U38" si="7">+T21*S21</f>
        <v>1.1448570836266335E-7</v>
      </c>
      <c r="V21"/>
      <c r="W21">
        <f t="shared" ref="W21:W38" si="8">+G21-P21</f>
        <v>-3.3835736782677475E-4</v>
      </c>
      <c r="AB21" s="103">
        <v>-53236</v>
      </c>
      <c r="AC21" s="103">
        <v>-5.6919999999999998E-2</v>
      </c>
      <c r="AD21" s="103">
        <v>2.6960000000000001E-2</v>
      </c>
    </row>
    <row r="22" spans="1:33" s="103" customFormat="1" x14ac:dyDescent="0.2">
      <c r="A22" s="11" t="s">
        <v>223</v>
      </c>
      <c r="B22" s="104" t="s">
        <v>84</v>
      </c>
      <c r="C22" s="105">
        <v>41091.7137</v>
      </c>
      <c r="D22" s="105" t="s">
        <v>258</v>
      </c>
      <c r="E22">
        <f t="shared" si="1"/>
        <v>-0.50712932987415504</v>
      </c>
      <c r="F22" s="108">
        <f t="shared" si="2"/>
        <v>-0.5</v>
      </c>
      <c r="G22">
        <f t="shared" si="3"/>
        <v>-2.4405049989582039E-3</v>
      </c>
      <c r="H22"/>
      <c r="I22"/>
      <c r="J22"/>
      <c r="M22">
        <f>G22</f>
        <v>-2.4405049989582039E-3</v>
      </c>
      <c r="N22"/>
      <c r="O22"/>
      <c r="P22" s="55">
        <f t="shared" si="4"/>
        <v>-2.6010450807283651E-3</v>
      </c>
      <c r="Q22" s="2">
        <f t="shared" si="5"/>
        <v>26073.2137</v>
      </c>
      <c r="S22" s="55">
        <f t="shared" si="6"/>
        <v>2.5773117854770047E-8</v>
      </c>
      <c r="T22">
        <v>1</v>
      </c>
      <c r="U22">
        <f t="shared" si="7"/>
        <v>2.5773117854770047E-8</v>
      </c>
      <c r="V22"/>
      <c r="W22">
        <f t="shared" si="8"/>
        <v>1.605400817701612E-4</v>
      </c>
      <c r="AB22" s="103">
        <v>-41509</v>
      </c>
      <c r="AC22" s="103">
        <v>-2.9190000000000001E-2</v>
      </c>
      <c r="AD22" s="103">
        <v>4.3600000000000002E-3</v>
      </c>
    </row>
    <row r="23" spans="1:33" s="103" customFormat="1" x14ac:dyDescent="0.2">
      <c r="A23" s="11" t="s">
        <v>223</v>
      </c>
      <c r="B23" s="104" t="s">
        <v>83</v>
      </c>
      <c r="C23" s="105">
        <v>41091.883999999998</v>
      </c>
      <c r="D23" s="105" t="s">
        <v>258</v>
      </c>
      <c r="E23">
        <f t="shared" si="1"/>
        <v>-9.6401312820725473E-3</v>
      </c>
      <c r="F23" s="108">
        <f t="shared" si="2"/>
        <v>0</v>
      </c>
      <c r="G23">
        <f t="shared" si="3"/>
        <v>-3.3000000039464794E-3</v>
      </c>
      <c r="H23"/>
      <c r="I23"/>
      <c r="J23"/>
      <c r="M23">
        <f>G23</f>
        <v>-3.3000000039464794E-3</v>
      </c>
      <c r="N23"/>
      <c r="O23"/>
      <c r="P23" s="55">
        <f t="shared" si="4"/>
        <v>-2.6003196495753035E-3</v>
      </c>
      <c r="Q23" s="2">
        <f t="shared" si="5"/>
        <v>26073.383999999998</v>
      </c>
      <c r="S23" s="55">
        <f t="shared" si="6"/>
        <v>4.8955259829297434E-7</v>
      </c>
      <c r="T23">
        <v>1</v>
      </c>
      <c r="U23">
        <f t="shared" si="7"/>
        <v>4.8955259829297434E-7</v>
      </c>
      <c r="V23"/>
      <c r="W23">
        <f t="shared" si="8"/>
        <v>-6.996803543711759E-4</v>
      </c>
      <c r="AB23" s="103">
        <v>-41506.5</v>
      </c>
      <c r="AC23" s="103">
        <v>-2.8680000000000001E-2</v>
      </c>
      <c r="AD23" s="103">
        <v>4.8599999999999997E-3</v>
      </c>
    </row>
    <row r="24" spans="1:33" x14ac:dyDescent="0.2">
      <c r="A24" s="11" t="s">
        <v>228</v>
      </c>
      <c r="B24" s="5" t="s">
        <v>84</v>
      </c>
      <c r="C24" s="10">
        <v>45474.434399999998</v>
      </c>
      <c r="D24" s="10" t="s">
        <v>258</v>
      </c>
      <c r="E24">
        <f t="shared" si="1"/>
        <v>12802.524043436784</v>
      </c>
      <c r="F24" s="108">
        <f t="shared" si="2"/>
        <v>12802.5</v>
      </c>
      <c r="G24">
        <f t="shared" si="3"/>
        <v>8.230524996179156E-3</v>
      </c>
      <c r="J24">
        <f>+G24</f>
        <v>8.230524996179156E-3</v>
      </c>
      <c r="P24" s="55">
        <f t="shared" si="4"/>
        <v>7.3645174699170975E-3</v>
      </c>
      <c r="Q24" s="2">
        <f t="shared" si="5"/>
        <v>30455.934399999998</v>
      </c>
      <c r="S24" s="55">
        <f t="shared" si="6"/>
        <v>7.4996903554252993E-7</v>
      </c>
      <c r="T24">
        <v>1</v>
      </c>
      <c r="U24">
        <f t="shared" si="7"/>
        <v>7.4996903554252993E-7</v>
      </c>
      <c r="W24">
        <f t="shared" si="8"/>
        <v>8.6600752626205847E-4</v>
      </c>
      <c r="AB24" t="s">
        <v>32</v>
      </c>
      <c r="AC24">
        <v>13</v>
      </c>
      <c r="AE24" t="s">
        <v>37</v>
      </c>
      <c r="AG24" t="s">
        <v>39</v>
      </c>
    </row>
    <row r="25" spans="1:33" x14ac:dyDescent="0.2">
      <c r="A25" s="11" t="s">
        <v>228</v>
      </c>
      <c r="B25" s="5" t="s">
        <v>84</v>
      </c>
      <c r="C25" s="10">
        <v>45474.436399999999</v>
      </c>
      <c r="D25" s="10" t="s">
        <v>258</v>
      </c>
      <c r="E25">
        <f t="shared" si="1"/>
        <v>12802.529885940587</v>
      </c>
      <c r="F25" s="108">
        <f t="shared" si="2"/>
        <v>12802.5</v>
      </c>
      <c r="G25">
        <f t="shared" si="3"/>
        <v>1.023052499658661E-2</v>
      </c>
      <c r="J25">
        <f>+G25</f>
        <v>1.023052499658661E-2</v>
      </c>
      <c r="P25" s="55">
        <f t="shared" si="4"/>
        <v>7.3645174699170975E-3</v>
      </c>
      <c r="Q25" s="2">
        <f t="shared" si="5"/>
        <v>30455.936399999999</v>
      </c>
      <c r="S25" s="55">
        <f t="shared" si="6"/>
        <v>8.2139991429262933E-6</v>
      </c>
      <c r="T25">
        <v>1</v>
      </c>
      <c r="U25">
        <f t="shared" si="7"/>
        <v>8.2139991429262933E-6</v>
      </c>
      <c r="W25">
        <f t="shared" si="8"/>
        <v>2.8660075266695121E-3</v>
      </c>
      <c r="AB25" t="s">
        <v>32</v>
      </c>
      <c r="AC25">
        <v>9</v>
      </c>
      <c r="AE25" t="s">
        <v>37</v>
      </c>
      <c r="AG25" t="s">
        <v>39</v>
      </c>
    </row>
    <row r="26" spans="1:33" x14ac:dyDescent="0.2">
      <c r="A26" s="11" t="s">
        <v>234</v>
      </c>
      <c r="B26" s="5" t="s">
        <v>84</v>
      </c>
      <c r="C26" s="10">
        <v>47276.398800000003</v>
      </c>
      <c r="D26" s="10" t="s">
        <v>203</v>
      </c>
      <c r="E26">
        <f t="shared" si="1"/>
        <v>18066.515970966146</v>
      </c>
      <c r="F26" s="108">
        <f t="shared" si="2"/>
        <v>18066.5</v>
      </c>
      <c r="G26">
        <f t="shared" si="3"/>
        <v>5.4671649995725602E-3</v>
      </c>
      <c r="J26">
        <f>G26</f>
        <v>5.4671649995725602E-3</v>
      </c>
      <c r="P26" s="55">
        <f t="shared" si="4"/>
        <v>6.4662695395433893E-3</v>
      </c>
      <c r="Q26" s="2">
        <f t="shared" si="5"/>
        <v>32257.898800000003</v>
      </c>
      <c r="S26" s="55">
        <f t="shared" si="6"/>
        <v>9.9820988179032217E-7</v>
      </c>
      <c r="T26">
        <v>1</v>
      </c>
      <c r="U26">
        <f t="shared" si="7"/>
        <v>9.9820988179032217E-7</v>
      </c>
      <c r="W26">
        <f t="shared" si="8"/>
        <v>-9.9910453997082913E-4</v>
      </c>
      <c r="AB26" t="s">
        <v>44</v>
      </c>
      <c r="AG26" t="s">
        <v>34</v>
      </c>
    </row>
    <row r="27" spans="1:33" x14ac:dyDescent="0.2">
      <c r="A27" s="11" t="s">
        <v>237</v>
      </c>
      <c r="B27" s="5" t="s">
        <v>83</v>
      </c>
      <c r="C27" s="10">
        <v>48720.467900000003</v>
      </c>
      <c r="D27" s="10" t="s">
        <v>203</v>
      </c>
      <c r="E27">
        <f t="shared" si="1"/>
        <v>22285.005573310442</v>
      </c>
      <c r="F27" s="108">
        <f t="shared" si="2"/>
        <v>22285</v>
      </c>
      <c r="G27">
        <f t="shared" si="3"/>
        <v>1.9078500044997782E-3</v>
      </c>
      <c r="J27">
        <f>G27</f>
        <v>1.9078500044997782E-3</v>
      </c>
      <c r="P27" s="55">
        <f t="shared" si="4"/>
        <v>3.6452185780267467E-3</v>
      </c>
      <c r="Q27" s="2">
        <f t="shared" si="5"/>
        <v>33701.967900000003</v>
      </c>
      <c r="S27" s="55">
        <f t="shared" si="6"/>
        <v>3.0184495602791333E-6</v>
      </c>
      <c r="T27">
        <v>1</v>
      </c>
      <c r="U27">
        <f t="shared" si="7"/>
        <v>3.0184495602791333E-6</v>
      </c>
      <c r="W27">
        <f t="shared" si="8"/>
        <v>-1.7373685735269685E-3</v>
      </c>
      <c r="AB27" t="s">
        <v>44</v>
      </c>
      <c r="AG27" t="s">
        <v>34</v>
      </c>
    </row>
    <row r="28" spans="1:33" x14ac:dyDescent="0.2">
      <c r="A28" s="11" t="s">
        <v>239</v>
      </c>
      <c r="B28" s="5" t="s">
        <v>83</v>
      </c>
      <c r="C28" s="10">
        <v>49398.600200000001</v>
      </c>
      <c r="D28" s="10" t="s">
        <v>258</v>
      </c>
      <c r="E28">
        <f t="shared" si="1"/>
        <v>24266.00084324857</v>
      </c>
      <c r="F28" s="108">
        <f t="shared" si="2"/>
        <v>24266</v>
      </c>
      <c r="G28">
        <f t="shared" si="3"/>
        <v>2.8865999775007367E-4</v>
      </c>
      <c r="J28">
        <f>+G28</f>
        <v>2.8865999775007367E-4</v>
      </c>
      <c r="P28" s="55">
        <f t="shared" si="4"/>
        <v>1.6753551267469913E-3</v>
      </c>
      <c r="Q28" s="2">
        <f t="shared" si="5"/>
        <v>34380.100200000001</v>
      </c>
      <c r="S28" s="55">
        <f t="shared" si="6"/>
        <v>1.9229233807837782E-6</v>
      </c>
      <c r="T28">
        <v>1</v>
      </c>
      <c r="U28">
        <f t="shared" si="7"/>
        <v>1.9229233807837782E-6</v>
      </c>
      <c r="W28">
        <f t="shared" si="8"/>
        <v>-1.3866951289969176E-3</v>
      </c>
      <c r="AB28" t="s">
        <v>32</v>
      </c>
      <c r="AC28">
        <v>7</v>
      </c>
      <c r="AE28" t="s">
        <v>53</v>
      </c>
      <c r="AG28" t="s">
        <v>31</v>
      </c>
    </row>
    <row r="29" spans="1:33" x14ac:dyDescent="0.2">
      <c r="A29" s="11" t="s">
        <v>239</v>
      </c>
      <c r="B29" s="5" t="s">
        <v>84</v>
      </c>
      <c r="C29" s="10">
        <v>49474.425799999997</v>
      </c>
      <c r="D29" s="10" t="s">
        <v>203</v>
      </c>
      <c r="E29">
        <f t="shared" si="1"/>
        <v>24487.506521329698</v>
      </c>
      <c r="F29" s="108">
        <f t="shared" si="2"/>
        <v>24487.5</v>
      </c>
      <c r="G29">
        <f t="shared" si="3"/>
        <v>2.2323749944916926E-3</v>
      </c>
      <c r="J29">
        <f>+G29</f>
        <v>2.2323749944916926E-3</v>
      </c>
      <c r="P29" s="55">
        <f t="shared" si="4"/>
        <v>1.4294745207702325E-3</v>
      </c>
      <c r="Q29" s="2">
        <f t="shared" si="5"/>
        <v>34455.925799999997</v>
      </c>
      <c r="S29" s="55">
        <f t="shared" si="6"/>
        <v>6.446491707021451E-7</v>
      </c>
      <c r="T29">
        <v>1</v>
      </c>
      <c r="U29">
        <f t="shared" si="7"/>
        <v>6.446491707021451E-7</v>
      </c>
      <c r="W29">
        <f t="shared" si="8"/>
        <v>8.0290047372146012E-4</v>
      </c>
      <c r="AB29" t="s">
        <v>56</v>
      </c>
      <c r="AC29">
        <v>7</v>
      </c>
      <c r="AE29" t="s">
        <v>29</v>
      </c>
      <c r="AG29" t="s">
        <v>31</v>
      </c>
    </row>
    <row r="30" spans="1:33" x14ac:dyDescent="0.2">
      <c r="A30" s="115" t="s">
        <v>38</v>
      </c>
      <c r="B30" s="116"/>
      <c r="C30" s="117">
        <v>49485.721899999997</v>
      </c>
      <c r="D30" s="117">
        <v>4.0000000000000002E-4</v>
      </c>
      <c r="E30">
        <f t="shared" si="1"/>
        <v>24520.505274919149</v>
      </c>
      <c r="F30" s="108">
        <f t="shared" si="2"/>
        <v>24520.5</v>
      </c>
      <c r="G30">
        <f t="shared" si="3"/>
        <v>1.8057049965136684E-3</v>
      </c>
      <c r="N30">
        <f>G30</f>
        <v>1.8057049965136684E-3</v>
      </c>
      <c r="P30" s="55">
        <f t="shared" si="4"/>
        <v>1.3924010423070482E-3</v>
      </c>
      <c r="Q30" s="2">
        <f t="shared" si="5"/>
        <v>34467.221899999997</v>
      </c>
      <c r="S30" s="55">
        <f t="shared" si="6"/>
        <v>1.7082015856282804E-7</v>
      </c>
      <c r="T30">
        <v>1</v>
      </c>
      <c r="U30">
        <f t="shared" si="7"/>
        <v>1.7082015856282804E-7</v>
      </c>
      <c r="W30">
        <f t="shared" si="8"/>
        <v>4.1330395420662025E-4</v>
      </c>
    </row>
    <row r="31" spans="1:33" x14ac:dyDescent="0.2">
      <c r="A31" s="11" t="s">
        <v>66</v>
      </c>
      <c r="B31" s="5" t="s">
        <v>83</v>
      </c>
      <c r="C31" s="10">
        <v>49786.445800000001</v>
      </c>
      <c r="D31" s="10" t="s">
        <v>203</v>
      </c>
      <c r="E31">
        <f t="shared" si="1"/>
        <v>25398.995539219133</v>
      </c>
      <c r="F31" s="108">
        <f t="shared" si="2"/>
        <v>25399</v>
      </c>
      <c r="G31">
        <f t="shared" si="3"/>
        <v>-1.5270099975168705E-3</v>
      </c>
      <c r="K31">
        <f>G31</f>
        <v>-1.5270099975168705E-3</v>
      </c>
      <c r="P31" s="55">
        <f t="shared" si="4"/>
        <v>3.6339845257792047E-4</v>
      </c>
      <c r="Q31" s="2">
        <f t="shared" si="5"/>
        <v>34767.945800000001</v>
      </c>
      <c r="S31" s="55">
        <f t="shared" si="6"/>
        <v>3.5736441081897899E-6</v>
      </c>
      <c r="T31">
        <v>1</v>
      </c>
      <c r="U31">
        <f t="shared" si="7"/>
        <v>3.5736441081897899E-6</v>
      </c>
      <c r="W31">
        <f t="shared" si="8"/>
        <v>-1.890408450094791E-3</v>
      </c>
      <c r="AB31" t="s">
        <v>44</v>
      </c>
      <c r="AG31" t="s">
        <v>34</v>
      </c>
    </row>
    <row r="32" spans="1:33" x14ac:dyDescent="0.2">
      <c r="A32" s="11" t="s">
        <v>68</v>
      </c>
      <c r="B32" s="5" t="s">
        <v>83</v>
      </c>
      <c r="C32" s="10">
        <v>50086.659299999999</v>
      </c>
      <c r="D32" s="10" t="s">
        <v>203</v>
      </c>
      <c r="E32">
        <f t="shared" si="1"/>
        <v>26275.994796549257</v>
      </c>
      <c r="F32" s="108">
        <f t="shared" si="2"/>
        <v>26276</v>
      </c>
      <c r="G32">
        <f t="shared" si="3"/>
        <v>-1.7812400037655607E-3</v>
      </c>
      <c r="K32">
        <f>G32</f>
        <v>-1.7812400037655607E-3</v>
      </c>
      <c r="P32" s="55">
        <f t="shared" si="4"/>
        <v>-7.4471732954052572E-4</v>
      </c>
      <c r="Q32" s="2">
        <f t="shared" si="5"/>
        <v>35068.159299999999</v>
      </c>
      <c r="S32" s="55">
        <f t="shared" si="6"/>
        <v>1.0743792541826179E-6</v>
      </c>
      <c r="T32">
        <v>1</v>
      </c>
      <c r="U32">
        <f t="shared" si="7"/>
        <v>1.0743792541826179E-6</v>
      </c>
      <c r="W32">
        <f t="shared" si="8"/>
        <v>-1.036522674225035E-3</v>
      </c>
      <c r="AB32" t="s">
        <v>44</v>
      </c>
      <c r="AG32" t="s">
        <v>34</v>
      </c>
    </row>
    <row r="33" spans="1:33" x14ac:dyDescent="0.2">
      <c r="A33" s="11" t="s">
        <v>241</v>
      </c>
      <c r="B33" s="5" t="s">
        <v>83</v>
      </c>
      <c r="C33" s="10">
        <v>50204.418299999998</v>
      </c>
      <c r="D33" s="10" t="s">
        <v>203</v>
      </c>
      <c r="E33">
        <f t="shared" si="1"/>
        <v>26619.998499060763</v>
      </c>
      <c r="F33" s="108">
        <f t="shared" si="2"/>
        <v>26620</v>
      </c>
      <c r="G33">
        <f t="shared" si="3"/>
        <v>-5.1380000513745472E-4</v>
      </c>
      <c r="J33">
        <f>G33</f>
        <v>-5.1380000513745472E-4</v>
      </c>
      <c r="P33" s="55">
        <f t="shared" si="4"/>
        <v>-1.2014345098028886E-3</v>
      </c>
      <c r="Q33" s="2">
        <f t="shared" si="5"/>
        <v>35185.918299999998</v>
      </c>
      <c r="S33" s="55">
        <f t="shared" si="6"/>
        <v>4.7284121200647667E-7</v>
      </c>
      <c r="T33">
        <v>1</v>
      </c>
      <c r="U33">
        <f t="shared" si="7"/>
        <v>4.7284121200647667E-7</v>
      </c>
      <c r="W33">
        <f t="shared" si="8"/>
        <v>6.8763450466543391E-4</v>
      </c>
      <c r="AB33" t="s">
        <v>44</v>
      </c>
      <c r="AG33" t="s">
        <v>34</v>
      </c>
    </row>
    <row r="34" spans="1:33" x14ac:dyDescent="0.2">
      <c r="A34" s="115" t="s">
        <v>38</v>
      </c>
      <c r="B34" s="116" t="s">
        <v>84</v>
      </c>
      <c r="C34" s="117">
        <v>50217.7644</v>
      </c>
      <c r="D34" s="117">
        <v>4.0000000000000002E-4</v>
      </c>
      <c r="E34">
        <f t="shared" si="1"/>
        <v>26658.985819045556</v>
      </c>
      <c r="F34" s="108">
        <f t="shared" si="2"/>
        <v>26659</v>
      </c>
      <c r="G34">
        <f t="shared" si="3"/>
        <v>-4.8544099990976974E-3</v>
      </c>
      <c r="N34">
        <f>G34</f>
        <v>-4.8544099990976974E-3</v>
      </c>
      <c r="P34" s="55">
        <f t="shared" si="4"/>
        <v>-1.2539980978693091E-3</v>
      </c>
      <c r="Q34" s="2">
        <f t="shared" si="5"/>
        <v>35199.2644</v>
      </c>
      <c r="S34" s="55">
        <f t="shared" si="6"/>
        <v>1.2962965858507019E-5</v>
      </c>
      <c r="T34">
        <v>1</v>
      </c>
      <c r="U34">
        <f t="shared" si="7"/>
        <v>1.2962965858507019E-5</v>
      </c>
      <c r="W34">
        <f t="shared" si="8"/>
        <v>-3.6004119012283883E-3</v>
      </c>
    </row>
    <row r="35" spans="1:33" s="103" customFormat="1" x14ac:dyDescent="0.2">
      <c r="A35" s="11" t="s">
        <v>79</v>
      </c>
      <c r="B35" s="104" t="s">
        <v>83</v>
      </c>
      <c r="C35" s="105">
        <v>50456.7071</v>
      </c>
      <c r="D35" s="105" t="s">
        <v>203</v>
      </c>
      <c r="E35">
        <f t="shared" si="1"/>
        <v>27356.997635451069</v>
      </c>
      <c r="F35" s="108">
        <f t="shared" si="2"/>
        <v>27357</v>
      </c>
      <c r="G35">
        <f t="shared" si="3"/>
        <v>-8.0942999920807779E-4</v>
      </c>
      <c r="H35"/>
      <c r="I35"/>
      <c r="J35"/>
      <c r="K35">
        <f>G35</f>
        <v>-8.0942999920807779E-4</v>
      </c>
      <c r="M35"/>
      <c r="N35"/>
      <c r="O35"/>
      <c r="P35" s="55">
        <f t="shared" si="4"/>
        <v>-2.2217731316874212E-3</v>
      </c>
      <c r="Q35" s="2">
        <f t="shared" si="5"/>
        <v>35438.2071</v>
      </c>
      <c r="S35" s="55">
        <f t="shared" si="6"/>
        <v>1.9947131238615642E-6</v>
      </c>
      <c r="T35">
        <v>1</v>
      </c>
      <c r="U35">
        <f t="shared" si="7"/>
        <v>1.9947131238615642E-6</v>
      </c>
      <c r="V35"/>
      <c r="W35">
        <f t="shared" si="8"/>
        <v>1.4123431324793434E-3</v>
      </c>
      <c r="AB35" s="103">
        <v>-19865</v>
      </c>
      <c r="AC35" s="103">
        <v>4.1099999999999999E-3</v>
      </c>
      <c r="AD35" s="103">
        <v>-6.0200000000000002E-3</v>
      </c>
    </row>
    <row r="36" spans="1:33" x14ac:dyDescent="0.2">
      <c r="A36" s="11" t="s">
        <v>242</v>
      </c>
      <c r="B36" s="5" t="s">
        <v>83</v>
      </c>
      <c r="C36" s="10">
        <v>50584.392999999996</v>
      </c>
      <c r="D36" s="10" t="s">
        <v>203</v>
      </c>
      <c r="E36">
        <f t="shared" si="1"/>
        <v>27730.000313450313</v>
      </c>
      <c r="F36" s="108">
        <f t="shared" si="2"/>
        <v>27730</v>
      </c>
      <c r="G36">
        <f t="shared" si="3"/>
        <v>1.072999948519282E-4</v>
      </c>
      <c r="K36">
        <f>+G36</f>
        <v>1.072999948519282E-4</v>
      </c>
      <c r="L36" s="103"/>
      <c r="P36" s="55">
        <f t="shared" si="4"/>
        <v>-2.7599204818520712E-3</v>
      </c>
      <c r="Q36" s="2">
        <f t="shared" si="5"/>
        <v>35565.892999999996</v>
      </c>
      <c r="S36" s="55">
        <f t="shared" si="6"/>
        <v>8.220953262030709E-6</v>
      </c>
      <c r="T36">
        <v>1</v>
      </c>
      <c r="U36">
        <f t="shared" si="7"/>
        <v>8.220953262030709E-6</v>
      </c>
      <c r="W36">
        <f t="shared" si="8"/>
        <v>2.8672204767039994E-3</v>
      </c>
      <c r="AB36" t="s">
        <v>32</v>
      </c>
      <c r="AC36">
        <v>14</v>
      </c>
      <c r="AE36" t="s">
        <v>37</v>
      </c>
      <c r="AG36" t="s">
        <v>39</v>
      </c>
    </row>
    <row r="37" spans="1:33" x14ac:dyDescent="0.2">
      <c r="A37" s="11" t="s">
        <v>72</v>
      </c>
      <c r="B37" s="5" t="s">
        <v>83</v>
      </c>
      <c r="C37" s="10">
        <v>50953.408799999997</v>
      </c>
      <c r="D37" s="10" t="s">
        <v>203</v>
      </c>
      <c r="E37">
        <f t="shared" si="1"/>
        <v>28807.988420391153</v>
      </c>
      <c r="F37" s="108">
        <f t="shared" si="2"/>
        <v>28808</v>
      </c>
      <c r="G37">
        <f t="shared" si="3"/>
        <v>-3.9639200040255673E-3</v>
      </c>
      <c r="K37">
        <f>+G37</f>
        <v>-3.9639200040255673E-3</v>
      </c>
      <c r="L37" s="103"/>
      <c r="P37" s="55">
        <f t="shared" si="4"/>
        <v>-4.3973721917993508E-3</v>
      </c>
      <c r="Q37" s="2">
        <f t="shared" si="5"/>
        <v>35934.908799999997</v>
      </c>
      <c r="S37" s="55">
        <f t="shared" si="6"/>
        <v>1.8788079908587924E-7</v>
      </c>
      <c r="T37">
        <v>1</v>
      </c>
      <c r="U37">
        <f t="shared" si="7"/>
        <v>1.8788079908587924E-7</v>
      </c>
      <c r="W37">
        <f t="shared" si="8"/>
        <v>4.3345218777378347E-4</v>
      </c>
      <c r="AB37" t="s">
        <v>48</v>
      </c>
      <c r="AG37" t="s">
        <v>34</v>
      </c>
    </row>
    <row r="38" spans="1:33" s="7" customFormat="1" x14ac:dyDescent="0.2">
      <c r="A38" s="32" t="s">
        <v>78</v>
      </c>
      <c r="B38" s="118"/>
      <c r="C38" s="119">
        <v>51314.383199999997</v>
      </c>
      <c r="D38" s="119">
        <v>4.0000000000000002E-4</v>
      </c>
      <c r="E38" s="7">
        <f t="shared" si="1"/>
        <v>29862.485572302005</v>
      </c>
      <c r="F38" s="7">
        <f t="shared" si="2"/>
        <v>29862.5</v>
      </c>
      <c r="G38" s="7">
        <f t="shared" si="3"/>
        <v>-4.9388750048819929E-3</v>
      </c>
      <c r="N38" s="7">
        <f>G38</f>
        <v>-4.9388750048819929E-3</v>
      </c>
      <c r="P38" s="7">
        <f t="shared" si="4"/>
        <v>-6.1172480916300981E-3</v>
      </c>
      <c r="Q38" s="120">
        <f t="shared" si="5"/>
        <v>36295.883199999997</v>
      </c>
      <c r="S38" s="55">
        <f t="shared" si="6"/>
        <v>1.3885631315722573E-6</v>
      </c>
      <c r="T38" s="7">
        <v>1</v>
      </c>
      <c r="U38">
        <f t="shared" si="7"/>
        <v>1.3885631315722573E-6</v>
      </c>
      <c r="V38"/>
      <c r="W38">
        <f t="shared" si="8"/>
        <v>1.1783730867481051E-3</v>
      </c>
    </row>
  </sheetData>
  <sheetProtection sheet="1"/>
  <phoneticPr fontId="0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Active</vt:lpstr>
      <vt:lpstr>Graphs</vt:lpstr>
      <vt:lpstr>A</vt:lpstr>
      <vt:lpstr>Q_fit (all)</vt:lpstr>
      <vt:lpstr>A (2)</vt:lpstr>
      <vt:lpstr>Q_fit (latest)</vt:lpstr>
      <vt:lpstr>B (1)</vt:lpstr>
      <vt:lpstr>Q_fit (1)</vt:lpstr>
      <vt:lpstr>B (2)</vt:lpstr>
      <vt:lpstr>Q_fit (2)</vt:lpstr>
      <vt:lpstr>B (4)</vt:lpstr>
      <vt:lpstr>Q_fit (4)</vt:lpstr>
      <vt:lpstr>Z</vt:lpstr>
      <vt:lpstr>BAV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&amp; Bonnie</dc:creator>
  <cp:lastModifiedBy>R &amp; B</cp:lastModifiedBy>
  <cp:lastPrinted>2000-12-22T07:04:52Z</cp:lastPrinted>
  <dcterms:created xsi:type="dcterms:W3CDTF">2000-12-22T06:48:39Z</dcterms:created>
  <dcterms:modified xsi:type="dcterms:W3CDTF">2024-01-08T05:02:29Z</dcterms:modified>
</cp:coreProperties>
</file>