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549097-7B68-4674-8A6C-79517B5E4924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27" i="1" l="1"/>
  <c r="G17" i="2"/>
  <c r="C17" i="2"/>
  <c r="G16" i="2"/>
  <c r="C16" i="2"/>
  <c r="G18" i="2"/>
  <c r="C18" i="2"/>
  <c r="G15" i="2"/>
  <c r="C15" i="2"/>
  <c r="G14" i="2"/>
  <c r="C14" i="2"/>
  <c r="G13" i="2"/>
  <c r="C13" i="2"/>
  <c r="G12" i="2"/>
  <c r="C12" i="2"/>
  <c r="G11" i="2"/>
  <c r="C11" i="2"/>
  <c r="H17" i="2"/>
  <c r="B17" i="2"/>
  <c r="D17" i="2"/>
  <c r="A17" i="2"/>
  <c r="H16" i="2"/>
  <c r="B16" i="2"/>
  <c r="D16" i="2"/>
  <c r="A16" i="2"/>
  <c r="H18" i="2"/>
  <c r="B18" i="2"/>
  <c r="D18" i="2"/>
  <c r="A18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2" i="1"/>
  <c r="F13" i="1" s="1"/>
  <c r="D14" i="1"/>
  <c r="C14" i="1"/>
  <c r="D13" i="1"/>
  <c r="C13" i="1"/>
  <c r="Q29" i="1"/>
  <c r="Q22" i="1"/>
  <c r="Q23" i="1"/>
  <c r="Q24" i="1"/>
  <c r="Q25" i="1"/>
  <c r="Q26" i="1"/>
  <c r="Q28" i="1"/>
  <c r="C8" i="1"/>
  <c r="C7" i="1"/>
  <c r="E27" i="1"/>
  <c r="F27" i="1"/>
  <c r="C17" i="1"/>
  <c r="Q21" i="1"/>
  <c r="E14" i="2"/>
  <c r="E18" i="2"/>
  <c r="G25" i="1"/>
  <c r="E29" i="1"/>
  <c r="F29" i="1"/>
  <c r="G29" i="1"/>
  <c r="E25" i="1"/>
  <c r="F25" i="1"/>
  <c r="E23" i="1"/>
  <c r="E21" i="1"/>
  <c r="F21" i="1"/>
  <c r="G21" i="1"/>
  <c r="E28" i="1"/>
  <c r="G22" i="1"/>
  <c r="G27" i="1"/>
  <c r="E26" i="1"/>
  <c r="F26" i="1"/>
  <c r="G26" i="1"/>
  <c r="E24" i="1"/>
  <c r="F24" i="1"/>
  <c r="G24" i="1"/>
  <c r="E22" i="1"/>
  <c r="F22" i="1"/>
  <c r="I26" i="1"/>
  <c r="S26" i="1"/>
  <c r="R21" i="1"/>
  <c r="H21" i="1"/>
  <c r="I24" i="1"/>
  <c r="R24" i="1"/>
  <c r="S29" i="1"/>
  <c r="I29" i="1"/>
  <c r="S27" i="1"/>
  <c r="H27" i="1"/>
  <c r="E11" i="2"/>
  <c r="R25" i="1"/>
  <c r="I25" i="1"/>
  <c r="E15" i="2"/>
  <c r="E13" i="2"/>
  <c r="E12" i="2"/>
  <c r="F23" i="1"/>
  <c r="G23" i="1"/>
  <c r="E16" i="2"/>
  <c r="F28" i="1"/>
  <c r="G28" i="1"/>
  <c r="E17" i="2"/>
  <c r="I22" i="1"/>
  <c r="R22" i="1"/>
  <c r="S28" i="1"/>
  <c r="D12" i="1"/>
  <c r="D16" i="1"/>
  <c r="D19" i="1"/>
  <c r="K28" i="1"/>
  <c r="R23" i="1"/>
  <c r="R19" i="1"/>
  <c r="E18" i="1"/>
  <c r="I23" i="1"/>
  <c r="C11" i="1"/>
  <c r="C12" i="1"/>
  <c r="C16" i="1"/>
  <c r="D18" i="1"/>
  <c r="D11" i="1"/>
  <c r="S19" i="1"/>
  <c r="E19" i="1"/>
  <c r="O21" i="1"/>
  <c r="C15" i="1"/>
  <c r="O28" i="1"/>
  <c r="O24" i="1"/>
  <c r="O26" i="1"/>
  <c r="O22" i="1"/>
  <c r="O29" i="1"/>
  <c r="O25" i="1"/>
  <c r="O23" i="1"/>
  <c r="O27" i="1"/>
  <c r="P27" i="1"/>
  <c r="P21" i="1"/>
  <c r="P23" i="1"/>
  <c r="P28" i="1"/>
  <c r="P22" i="1"/>
  <c r="P24" i="1"/>
  <c r="P26" i="1"/>
  <c r="D15" i="1"/>
  <c r="C19" i="1"/>
  <c r="P29" i="1"/>
  <c r="P25" i="1"/>
  <c r="C18" i="1"/>
  <c r="F14" i="1" l="1"/>
  <c r="F15" i="1" s="1"/>
</calcChain>
</file>

<file path=xl/sharedStrings.xml><?xml version="1.0" encoding="utf-8"?>
<sst xmlns="http://schemas.openxmlformats.org/spreadsheetml/2006/main" count="133" uniqueCount="101">
  <si>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</si>
  <si>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</si>
  <si>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</si>
  <si>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</si>
  <si>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</si>
  <si>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</si>
  <si>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</si>
  <si>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</si>
  <si>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</si>
  <si>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</si>
  <si>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</si>
  <si>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</si>
  <si>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</si>
  <si>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</si>
  <si>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</si>
  <si>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</si>
  <si>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</si>
  <si>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</si>
  <si>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</si>
  <si>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</si>
  <si>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</si>
  <si>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</si>
  <si>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</si>
  <si>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</si>
  <si>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</si>
  <si>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</si>
  <si>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</si>
  <si>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</si>
  <si>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BBSAG Bull.90</t>
  </si>
  <si>
    <t>BBSAG Bull.91</t>
  </si>
  <si>
    <t>BBSAG Bull.94</t>
  </si>
  <si>
    <t>BBSAG Bull.103</t>
  </si>
  <si>
    <t>BBSAG Bull.114</t>
  </si>
  <si>
    <t>OEJV 0074</t>
  </si>
  <si>
    <t>I</t>
  </si>
  <si>
    <t>AN CMi</t>
  </si>
  <si>
    <t>Eccentric orbit?</t>
  </si>
  <si>
    <t>OEJV 0147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</si>
  <si>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</si>
  <si>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</si>
  <si>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</si>
  <si>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</si>
  <si>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</si>
  <si>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</si>
  <si>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</si>
  <si>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</si>
  <si>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</si>
  <si>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</si>
  <si>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</si>
  <si>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</si>
  <si>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</si>
  <si>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</si>
  <si>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</si>
  <si>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</si>
  <si>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</si>
  <si>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</si>
  <si>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</si>
  <si>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</si>
  <si>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</si>
  <si>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</si>
  <si>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2447535.497 </t>
  </si>
  <si>
    <t> 08.01.1989 23:55 </t>
  </si>
  <si>
    <t> -0.012 </t>
  </si>
  <si>
    <t>V </t>
  </si>
  <si>
    <t> K.Locher </t>
  </si>
  <si>
    <t> BBS 90 </t>
  </si>
  <si>
    <t>2447566.484 </t>
  </si>
  <si>
    <t> 08.02.1989 23:36 </t>
  </si>
  <si>
    <t> -0.004 </t>
  </si>
  <si>
    <t> BBS 91 </t>
  </si>
  <si>
    <t>2447894.480 </t>
  </si>
  <si>
    <t> 02.01.1990 23:31 </t>
  </si>
  <si>
    <t> -0.016 </t>
  </si>
  <si>
    <t> BBS 94 </t>
  </si>
  <si>
    <t>2449044.35 </t>
  </si>
  <si>
    <t> 25.02.1993 20:24 </t>
  </si>
  <si>
    <t> 0.00 </t>
  </si>
  <si>
    <t>E </t>
  </si>
  <si>
    <t>?</t>
  </si>
  <si>
    <t> A.Paschke </t>
  </si>
  <si>
    <t> BBS 103 </t>
  </si>
  <si>
    <t>2450425.628 </t>
  </si>
  <si>
    <t> 08.12.1996 03:04 </t>
  </si>
  <si>
    <t> BBS 114 </t>
  </si>
  <si>
    <t>2451956.330 </t>
  </si>
  <si>
    <t> 15.02.2001 19:55 </t>
  </si>
  <si>
    <t> -0.010 </t>
  </si>
  <si>
    <t> BBS 125 </t>
  </si>
  <si>
    <t>2451956.34194 </t>
  </si>
  <si>
    <t> 15.02.2001 20:12 </t>
  </si>
  <si>
    <t> 0.00165 </t>
  </si>
  <si>
    <t>C </t>
  </si>
  <si>
    <t>o</t>
  </si>
  <si>
    <t> J.Šafár </t>
  </si>
  <si>
    <t>OEJV 0074 </t>
  </si>
  <si>
    <t>2455923.426 </t>
  </si>
  <si>
    <t> 27.12.2011 22:13 </t>
  </si>
  <si>
    <t> 0.000 </t>
  </si>
  <si>
    <t>OEJV 0147 </t>
  </si>
  <si>
    <t>BAD?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</si>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</sst>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15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CMi - O-C Diagr.</a:t>
            </a:r>
          </a:p>
        </c:rich>
      </c:tx>
      <c:layout>
        <c:manualLayout>
          <c:xMode val="edge"/>
          <c:yMode val="edge"/>
          <c:x val="0.3881487702926023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314086102555"/>
          <c:y val="0.1458966565349544"/>
          <c:w val="0.8325937971553778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6">
                  <c:v>0.30263505000039004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7-4BF2-B1AF-0AEAF413EF0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-0.38429999999061693</c:v>
                </c:pt>
                <c:pt idx="2">
                  <c:v>-0.3775032999983523</c:v>
                </c:pt>
                <c:pt idx="3">
                  <c:v>-0.40718529999139719</c:v>
                </c:pt>
                <c:pt idx="4">
                  <c:v>-0.44943719999719178</c:v>
                </c:pt>
                <c:pt idx="5">
                  <c:v>0.38715105000301264</c:v>
                </c:pt>
                <c:pt idx="8">
                  <c:v>0.11024775000259979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37-4BF2-B1AF-0AEAF413EF0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7-4BF2-B1AF-0AEAF413EF0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">
                  <c:v>0.31457504999707453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7-4BF2-B1AF-0AEAF413EF0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37-4BF2-B1AF-0AEAF413EF0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37-4BF2-B1AF-0AEAF413EF0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37-4BF2-B1AF-0AEAF413EF0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1.6228510484486147E-3</c:v>
                </c:pt>
                <c:pt idx="1">
                  <c:v>-0.39042247594482354</c:v>
                </c:pt>
                <c:pt idx="2">
                  <c:v>-0.39137458602466435</c:v>
                </c:pt>
                <c:pt idx="3">
                  <c:v>-0.40145575157591989</c:v>
                </c:pt>
                <c:pt idx="4">
                  <c:v>-0.43679583748059914</c:v>
                </c:pt>
                <c:pt idx="5">
                  <c:v>-0.47922074250879965</c:v>
                </c:pt>
                <c:pt idx="6">
                  <c:v>-0.52626618174799233</c:v>
                </c:pt>
                <c:pt idx="7">
                  <c:v>-0.52626618174799233</c:v>
                </c:pt>
                <c:pt idx="8">
                  <c:v>-0.64819227844289995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37-4BF2-B1AF-0AEAF413EF0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1.1725191575763909</c:v>
                </c:pt>
                <c:pt idx="1">
                  <c:v>0.53140964882572084</c:v>
                </c:pt>
                <c:pt idx="2">
                  <c:v>0.52985266859018354</c:v>
                </c:pt>
                <c:pt idx="3">
                  <c:v>0.51336699550802345</c:v>
                </c:pt>
                <c:pt idx="4">
                  <c:v>0.45557555264778449</c:v>
                </c:pt>
                <c:pt idx="5">
                  <c:v>0.38619834509369411</c:v>
                </c:pt>
                <c:pt idx="6">
                  <c:v>0.30926520404361368</c:v>
                </c:pt>
                <c:pt idx="7">
                  <c:v>0.30926520404361368</c:v>
                </c:pt>
                <c:pt idx="8">
                  <c:v>0.1098801468221553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37-4BF2-B1AF-0AEAF413EF05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37-4BF2-B1AF-0AEAF413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42280"/>
        <c:axId val="1"/>
      </c:scatterChart>
      <c:valAx>
        <c:axId val="55654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82259162049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54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703859239817237E-2"/>
          <c:y val="0.92097264437689974"/>
          <c:w val="0.887408651696315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CMi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33895584856972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-0.38429999999061693</c:v>
                </c:pt>
                <c:pt idx="2">
                  <c:v>-0.3775032999983523</c:v>
                </c:pt>
                <c:pt idx="3">
                  <c:v>-0.40718529999139719</c:v>
                </c:pt>
                <c:pt idx="4">
                  <c:v>-0.44943719999719178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D-4509-83D6-FD195C09F68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1.6228510484486147E-3</c:v>
                </c:pt>
                <c:pt idx="1">
                  <c:v>-0.39042247594482354</c:v>
                </c:pt>
                <c:pt idx="2">
                  <c:v>-0.39137458602466435</c:v>
                </c:pt>
                <c:pt idx="3">
                  <c:v>-0.40145575157591989</c:v>
                </c:pt>
                <c:pt idx="4">
                  <c:v>-0.43679583748059914</c:v>
                </c:pt>
                <c:pt idx="5">
                  <c:v>-0.47922074250879965</c:v>
                </c:pt>
                <c:pt idx="6">
                  <c:v>-0.52626618174799233</c:v>
                </c:pt>
                <c:pt idx="7">
                  <c:v>-0.52626618174799233</c:v>
                </c:pt>
                <c:pt idx="8">
                  <c:v>-0.64819227844289995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D-4509-83D6-FD195C09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65680"/>
        <c:axId val="1"/>
      </c:scatterChart>
      <c:valAx>
        <c:axId val="55656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56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08983362526667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CMi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857150686733385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5">
                  <c:v>0.38715105000301264</c:v>
                </c:pt>
                <c:pt idx="6">
                  <c:v>0.30263505000039004</c:v>
                </c:pt>
                <c:pt idx="7">
                  <c:v>0.31457504999707453</c:v>
                </c:pt>
                <c:pt idx="8">
                  <c:v>0.11024775000259979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D-49B2-9E1F-E5138C12ECB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7000</c:v>
                </c:pt>
                <c:pt idx="2">
                  <c:v>7017</c:v>
                </c:pt>
                <c:pt idx="3">
                  <c:v>7197</c:v>
                </c:pt>
                <c:pt idx="4">
                  <c:v>7828</c:v>
                </c:pt>
                <c:pt idx="5">
                  <c:v>8585.5</c:v>
                </c:pt>
                <c:pt idx="6">
                  <c:v>9425.5</c:v>
                </c:pt>
                <c:pt idx="7">
                  <c:v>9425.5</c:v>
                </c:pt>
                <c:pt idx="8">
                  <c:v>11602.5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1.1725191575763909</c:v>
                </c:pt>
                <c:pt idx="1">
                  <c:v>0.53140964882572084</c:v>
                </c:pt>
                <c:pt idx="2">
                  <c:v>0.52985266859018354</c:v>
                </c:pt>
                <c:pt idx="3">
                  <c:v>0.51336699550802345</c:v>
                </c:pt>
                <c:pt idx="4">
                  <c:v>0.45557555264778449</c:v>
                </c:pt>
                <c:pt idx="5">
                  <c:v>0.38619834509369411</c:v>
                </c:pt>
                <c:pt idx="6">
                  <c:v>0.30926520404361368</c:v>
                </c:pt>
                <c:pt idx="7">
                  <c:v>0.30926520404361368</c:v>
                </c:pt>
                <c:pt idx="8">
                  <c:v>0.1098801468221553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D-49B2-9E1F-E5138C12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37960"/>
        <c:axId val="1"/>
      </c:scatterChart>
      <c:valAx>
        <c:axId val="55653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61428035780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537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75514489260271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66675</xdr:rowOff>
    </xdr:from>
    <xdr:to>
      <xdr:col>19</xdr:col>
      <xdr:colOff>209550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D6E8421-412D-5960-1CE7-5997AE7E8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13</xdr:col>
      <xdr:colOff>209550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8FBF3-F631-ADED-4D6E-F25415FF0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114300</xdr:rowOff>
    </xdr:from>
    <xdr:to>
      <xdr:col>13</xdr:col>
      <xdr:colOff>257175</xdr:colOff>
      <xdr:row>42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2EDB12B-114E-D855-A291-2E0668916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47.pdf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C1" s="11" t="s">
        <v>36</v>
      </c>
    </row>
    <row r="2" spans="1:6">
      <c r="A2" t="s">
        <v>17</v>
      </c>
    </row>
    <row r="3" spans="1:6" ht="13.5" thickBot="1"/>
    <row r="4" spans="1:6" ht="14.25" thickTop="1" thickBot="1">
      <c r="A4" s="7" t="s">
        <v>0</v>
      </c>
      <c r="C4" s="4">
        <v>34779.326999999997</v>
      </c>
      <c r="D4" s="5">
        <v>1.8223649</v>
      </c>
    </row>
    <row r="5" spans="1:6" ht="13.5" thickTop="1">
      <c r="A5" s="29" t="s">
        <v>38</v>
      </c>
      <c r="B5" s="30"/>
      <c r="C5" s="31">
        <v>-9.5</v>
      </c>
      <c r="D5" s="30" t="s">
        <v>39</v>
      </c>
    </row>
    <row r="6" spans="1:6">
      <c r="A6" s="7" t="s">
        <v>1</v>
      </c>
    </row>
    <row r="7" spans="1:6">
      <c r="A7" t="s">
        <v>2</v>
      </c>
      <c r="C7">
        <f>+C4</f>
        <v>34779.326999999997</v>
      </c>
    </row>
    <row r="8" spans="1:6">
      <c r="A8" t="s">
        <v>3</v>
      </c>
      <c r="C8">
        <f>D4</f>
        <v>1.8223649</v>
      </c>
    </row>
    <row r="9" spans="1:6">
      <c r="A9" s="32" t="s">
        <v>40</v>
      </c>
      <c r="B9" s="32"/>
      <c r="C9" s="33">
        <v>21</v>
      </c>
      <c r="D9" s="33">
        <v>21</v>
      </c>
    </row>
    <row r="10" spans="1:6" ht="13.5" thickBot="1">
      <c r="C10" s="6" t="s">
        <v>19</v>
      </c>
      <c r="D10" s="6" t="s">
        <v>20</v>
      </c>
    </row>
    <row r="11" spans="1:6">
      <c r="A11" t="s">
        <v>14</v>
      </c>
      <c r="C11" s="20">
        <f>INTERCEPT(R21:R$935,$F21:$F$935)</f>
        <v>1.6228510484486147E-3</v>
      </c>
      <c r="D11" s="20">
        <f>INTERCEPT(S21:S$935,$F21:$F$935)</f>
        <v>1.1725191575763909</v>
      </c>
      <c r="E11" s="32" t="s">
        <v>43</v>
      </c>
      <c r="F11">
        <v>1</v>
      </c>
    </row>
    <row r="12" spans="1:6">
      <c r="A12" t="s">
        <v>15</v>
      </c>
      <c r="C12" s="20">
        <f>SLOPE(R21:R$935,$F21:$F$935)</f>
        <v>-5.6006475284753163E-5</v>
      </c>
      <c r="D12" s="20">
        <f>SLOPE(S21:S$935,$F21:$F$935)</f>
        <v>-9.1587072678667151E-5</v>
      </c>
      <c r="E12" s="32" t="s">
        <v>44</v>
      </c>
      <c r="F12" s="34">
        <f ca="1">NOW()+15018.5+$C$5/24</f>
        <v>60336.810896180556</v>
      </c>
    </row>
    <row r="13" spans="1:6">
      <c r="A13" s="32" t="s">
        <v>41</v>
      </c>
      <c r="B13" s="32"/>
      <c r="C13" s="33" t="str">
        <f>"F"&amp;C9</f>
        <v>F21</v>
      </c>
      <c r="D13" s="33" t="str">
        <f>"F"&amp;D9</f>
        <v>F21</v>
      </c>
      <c r="E13" s="32" t="s">
        <v>45</v>
      </c>
      <c r="F13" s="34">
        <f ca="1">ROUND(2*(F12-$C$7)/$C$8,0)/2+F11</f>
        <v>14025.5</v>
      </c>
    </row>
    <row r="14" spans="1:6">
      <c r="A14" s="32" t="s">
        <v>42</v>
      </c>
      <c r="B14" s="32"/>
      <c r="C14" s="33" t="str">
        <f>"R"&amp;C9</f>
        <v>R21</v>
      </c>
      <c r="D14" s="33" t="str">
        <f>"S"&amp;D9</f>
        <v>S21</v>
      </c>
      <c r="E14" s="32" t="s">
        <v>46</v>
      </c>
      <c r="F14" s="20">
        <f ca="1">ROUND(2*(F12-$C$15)/$C$16,0)/2+F11</f>
        <v>2424</v>
      </c>
    </row>
    <row r="15" spans="1:6">
      <c r="A15" s="3" t="s">
        <v>16</v>
      </c>
      <c r="C15" s="21">
        <f>($C7+C11)+($C8+C12)*INT(MAX($F21:$F3533))</f>
        <v>55921.756405524793</v>
      </c>
      <c r="D15" s="21">
        <f>($C7+D11)+($C8+D12)*INT(MAX($F21:$F3533))</f>
        <v>55922.514495740354</v>
      </c>
      <c r="E15" s="32" t="s">
        <v>47</v>
      </c>
      <c r="F15" s="35">
        <f ca="1">+$C$15+$C$16*F14-15018.5-$C$5/24</f>
        <v>45320.928996762035</v>
      </c>
    </row>
    <row r="16" spans="1:6">
      <c r="A16" s="7" t="s">
        <v>4</v>
      </c>
      <c r="C16" s="22">
        <f>+$C8+C12</f>
        <v>1.8223088935247151</v>
      </c>
      <c r="D16" s="20">
        <f>+$C8+D12</f>
        <v>1.8222733129273212</v>
      </c>
      <c r="E16" s="36"/>
      <c r="F16" s="36" t="s">
        <v>48</v>
      </c>
    </row>
    <row r="17" spans="1:21" ht="13.5" thickBot="1">
      <c r="A17" s="19" t="s">
        <v>27</v>
      </c>
      <c r="C17">
        <f>COUNT(C21:C1247)</f>
        <v>9</v>
      </c>
    </row>
    <row r="18" spans="1:21" ht="14.25" thickTop="1" thickBot="1">
      <c r="A18" s="7" t="s">
        <v>21</v>
      </c>
      <c r="C18" s="4">
        <f>+C15</f>
        <v>55921.756405524793</v>
      </c>
      <c r="D18" s="5">
        <f>+C16</f>
        <v>1.8223088935247151</v>
      </c>
      <c r="E18" s="54">
        <f>R19</f>
        <v>5</v>
      </c>
    </row>
    <row r="19" spans="1:21" ht="14.25" thickTop="1" thickBot="1">
      <c r="A19" s="7" t="s">
        <v>22</v>
      </c>
      <c r="C19" s="4">
        <f>+D15</f>
        <v>55922.514495740354</v>
      </c>
      <c r="D19" s="5">
        <f>+D16</f>
        <v>1.8222733129273212</v>
      </c>
      <c r="E19" s="54">
        <f>S19</f>
        <v>4</v>
      </c>
      <c r="R19">
        <f>COUNT(R21:R322)</f>
        <v>5</v>
      </c>
      <c r="S19">
        <f>COUNT(S21:S322)</f>
        <v>4</v>
      </c>
    </row>
    <row r="20" spans="1:21" ht="14.25" thickTop="1" thickBot="1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56</v>
      </c>
      <c r="I20" s="9" t="s">
        <v>59</v>
      </c>
      <c r="J20" s="9" t="s">
        <v>53</v>
      </c>
      <c r="K20" s="9" t="s">
        <v>51</v>
      </c>
      <c r="L20" s="9" t="s">
        <v>25</v>
      </c>
      <c r="M20" s="9" t="s">
        <v>18</v>
      </c>
      <c r="N20" s="9" t="s">
        <v>100</v>
      </c>
      <c r="O20" s="9" t="s">
        <v>23</v>
      </c>
      <c r="P20" s="8" t="s">
        <v>24</v>
      </c>
      <c r="Q20" s="6" t="s">
        <v>13</v>
      </c>
      <c r="R20" s="10" t="s">
        <v>19</v>
      </c>
      <c r="S20" s="10" t="s">
        <v>20</v>
      </c>
      <c r="U20" s="53" t="s">
        <v>99</v>
      </c>
    </row>
    <row r="21" spans="1:21" ht="12.75" customHeight="1">
      <c r="A21" t="s">
        <v>11</v>
      </c>
      <c r="C21" s="15">
        <v>34779.326999999997</v>
      </c>
      <c r="D21" s="15" t="s">
        <v>26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si="3">+C$11+C$12*$F21</f>
        <v>1.6228510484486147E-3</v>
      </c>
      <c r="P21">
        <f t="shared" ref="P21:P29" si="4">+D$11+D$12*$F21</f>
        <v>1.1725191575763909</v>
      </c>
      <c r="Q21" s="2">
        <f t="shared" ref="Q21:Q29" si="5">+C21-15018.5</f>
        <v>19760.826999999997</v>
      </c>
      <c r="R21">
        <f>G21</f>
        <v>0</v>
      </c>
    </row>
    <row r="22" spans="1:21" ht="12.75" customHeight="1">
      <c r="A22" t="s">
        <v>28</v>
      </c>
      <c r="C22" s="23">
        <v>47535.497000000003</v>
      </c>
      <c r="D22" s="15"/>
      <c r="E22">
        <f t="shared" si="0"/>
        <v>6999.7891201701732</v>
      </c>
      <c r="F22">
        <f t="shared" si="1"/>
        <v>7000</v>
      </c>
      <c r="G22">
        <f t="shared" si="2"/>
        <v>-0.38429999999061693</v>
      </c>
      <c r="I22">
        <f>+G22</f>
        <v>-0.38429999999061693</v>
      </c>
      <c r="O22">
        <f t="shared" si="3"/>
        <v>-0.39042247594482354</v>
      </c>
      <c r="P22">
        <f t="shared" si="4"/>
        <v>0.53140964882572084</v>
      </c>
      <c r="Q22" s="2">
        <f t="shared" si="5"/>
        <v>32516.997000000003</v>
      </c>
      <c r="R22">
        <f>G22</f>
        <v>-0.38429999999061693</v>
      </c>
    </row>
    <row r="23" spans="1:21" ht="12.75" customHeight="1">
      <c r="A23" t="s">
        <v>29</v>
      </c>
      <c r="C23" s="23">
        <v>47566.483999999997</v>
      </c>
      <c r="D23" s="15"/>
      <c r="E23">
        <f t="shared" si="0"/>
        <v>7016.7928497744879</v>
      </c>
      <c r="F23">
        <f t="shared" si="1"/>
        <v>7017</v>
      </c>
      <c r="G23">
        <f t="shared" si="2"/>
        <v>-0.3775032999983523</v>
      </c>
      <c r="I23">
        <f>+G23</f>
        <v>-0.3775032999983523</v>
      </c>
      <c r="O23">
        <f t="shared" si="3"/>
        <v>-0.39137458602466435</v>
      </c>
      <c r="P23">
        <f t="shared" si="4"/>
        <v>0.52985266859018354</v>
      </c>
      <c r="Q23" s="2">
        <f t="shared" si="5"/>
        <v>32547.983999999997</v>
      </c>
      <c r="R23">
        <f>G23</f>
        <v>-0.3775032999983523</v>
      </c>
    </row>
    <row r="24" spans="1:21" ht="12.75" customHeight="1">
      <c r="A24" t="s">
        <v>30</v>
      </c>
      <c r="C24" s="23">
        <v>47894.48</v>
      </c>
      <c r="D24" s="15"/>
      <c r="E24">
        <f t="shared" si="0"/>
        <v>7196.7765621473536</v>
      </c>
      <c r="F24">
        <f t="shared" si="1"/>
        <v>7197</v>
      </c>
      <c r="G24">
        <f t="shared" si="2"/>
        <v>-0.40718529999139719</v>
      </c>
      <c r="I24">
        <f>+G24</f>
        <v>-0.40718529999139719</v>
      </c>
      <c r="O24">
        <f t="shared" si="3"/>
        <v>-0.40145575157591989</v>
      </c>
      <c r="P24">
        <f t="shared" si="4"/>
        <v>0.51336699550802345</v>
      </c>
      <c r="Q24" s="2">
        <f t="shared" si="5"/>
        <v>32875.980000000003</v>
      </c>
      <c r="R24">
        <f>G24</f>
        <v>-0.40718529999139719</v>
      </c>
    </row>
    <row r="25" spans="1:21" ht="12.75" customHeight="1">
      <c r="A25" t="s">
        <v>31</v>
      </c>
      <c r="C25" s="23">
        <v>49044.35</v>
      </c>
      <c r="D25" s="15">
        <v>0.01</v>
      </c>
      <c r="E25">
        <f t="shared" si="0"/>
        <v>7827.7533769444317</v>
      </c>
      <c r="F25">
        <f t="shared" si="1"/>
        <v>7828</v>
      </c>
      <c r="G25">
        <f t="shared" si="2"/>
        <v>-0.44943719999719178</v>
      </c>
      <c r="I25">
        <f>+G25</f>
        <v>-0.44943719999719178</v>
      </c>
      <c r="O25">
        <f t="shared" si="3"/>
        <v>-0.43679583748059914</v>
      </c>
      <c r="P25">
        <f t="shared" si="4"/>
        <v>0.45557555264778449</v>
      </c>
      <c r="Q25" s="2">
        <f t="shared" si="5"/>
        <v>34025.85</v>
      </c>
      <c r="R25">
        <f>G25</f>
        <v>-0.44943719999719178</v>
      </c>
    </row>
    <row r="26" spans="1:21" ht="12.75" customHeight="1">
      <c r="A26" t="s">
        <v>32</v>
      </c>
      <c r="C26" s="23">
        <v>50425.627999999997</v>
      </c>
      <c r="D26" s="15">
        <v>8.0000000000000002E-3</v>
      </c>
      <c r="E26">
        <f t="shared" si="0"/>
        <v>8585.7124443079429</v>
      </c>
      <c r="F26">
        <f t="shared" si="1"/>
        <v>8585.5</v>
      </c>
      <c r="G26">
        <f t="shared" si="2"/>
        <v>0.38715105000301264</v>
      </c>
      <c r="I26">
        <f>+G26</f>
        <v>0.38715105000301264</v>
      </c>
      <c r="O26">
        <f t="shared" si="3"/>
        <v>-0.47922074250879965</v>
      </c>
      <c r="P26">
        <f t="shared" si="4"/>
        <v>0.38619834509369411</v>
      </c>
      <c r="Q26" s="2">
        <f t="shared" si="5"/>
        <v>35407.127999999997</v>
      </c>
      <c r="S26">
        <f>G26</f>
        <v>0.38715105000301264</v>
      </c>
    </row>
    <row r="27" spans="1:21" ht="12.75" customHeight="1">
      <c r="A27" s="50" t="s">
        <v>87</v>
      </c>
      <c r="B27" s="52" t="s">
        <v>34</v>
      </c>
      <c r="C27" s="51">
        <v>51956.33</v>
      </c>
      <c r="D27" s="51" t="s">
        <v>59</v>
      </c>
      <c r="E27">
        <f t="shared" si="0"/>
        <v>9425.6660672075086</v>
      </c>
      <c r="F27">
        <f t="shared" si="1"/>
        <v>9425.5</v>
      </c>
      <c r="G27">
        <f t="shared" si="2"/>
        <v>0.30263505000039004</v>
      </c>
      <c r="H27">
        <f>+G27</f>
        <v>0.30263505000039004</v>
      </c>
      <c r="O27">
        <f t="shared" si="3"/>
        <v>-0.52626618174799233</v>
      </c>
      <c r="P27">
        <f t="shared" si="4"/>
        <v>0.30926520404361368</v>
      </c>
      <c r="Q27" s="2">
        <f t="shared" si="5"/>
        <v>36937.83</v>
      </c>
      <c r="S27">
        <f>G27</f>
        <v>0.30263505000039004</v>
      </c>
    </row>
    <row r="28" spans="1:21" ht="12.75" customHeight="1">
      <c r="A28" s="24" t="s">
        <v>33</v>
      </c>
      <c r="B28" s="25" t="s">
        <v>34</v>
      </c>
      <c r="C28" s="24">
        <v>51956.341939999998</v>
      </c>
      <c r="D28" s="24">
        <v>2.5999999999999999E-3</v>
      </c>
      <c r="E28">
        <f t="shared" si="0"/>
        <v>9425.6726191335238</v>
      </c>
      <c r="F28">
        <f t="shared" si="1"/>
        <v>9425.5</v>
      </c>
      <c r="G28">
        <f t="shared" si="2"/>
        <v>0.31457504999707453</v>
      </c>
      <c r="K28">
        <f>+G28</f>
        <v>0.31457504999707453</v>
      </c>
      <c r="O28">
        <f t="shared" si="3"/>
        <v>-0.52626618174799233</v>
      </c>
      <c r="P28">
        <f t="shared" si="4"/>
        <v>0.30926520404361368</v>
      </c>
      <c r="Q28" s="2">
        <f t="shared" si="5"/>
        <v>36937.841939999998</v>
      </c>
      <c r="S28">
        <f>G28</f>
        <v>0.31457504999707453</v>
      </c>
    </row>
    <row r="29" spans="1:21" ht="12.75" customHeight="1">
      <c r="A29" s="26" t="s">
        <v>37</v>
      </c>
      <c r="B29" s="27" t="s">
        <v>34</v>
      </c>
      <c r="C29" s="28">
        <v>55923.425999999999</v>
      </c>
      <c r="D29" s="28">
        <v>6.0000000000000001E-3</v>
      </c>
      <c r="E29">
        <f t="shared" si="0"/>
        <v>11602.560497077178</v>
      </c>
      <c r="F29">
        <f t="shared" si="1"/>
        <v>11602.5</v>
      </c>
      <c r="G29">
        <f t="shared" si="2"/>
        <v>0.11024775000259979</v>
      </c>
      <c r="I29">
        <f>+G29</f>
        <v>0.11024775000259979</v>
      </c>
      <c r="O29">
        <f t="shared" si="3"/>
        <v>-0.64819227844289995</v>
      </c>
      <c r="P29">
        <f t="shared" si="4"/>
        <v>0.1098801468221553</v>
      </c>
      <c r="Q29" s="2">
        <f t="shared" si="5"/>
        <v>40904.925999999999</v>
      </c>
      <c r="S29">
        <f>G29</f>
        <v>0.11024775000259979</v>
      </c>
    </row>
    <row r="30" spans="1:21" ht="12.75" customHeight="1">
      <c r="A30" s="12"/>
      <c r="B30" s="13"/>
      <c r="C30" s="14"/>
      <c r="D30" s="15"/>
      <c r="Q30" s="2"/>
    </row>
    <row r="31" spans="1:21" ht="12.75" customHeight="1">
      <c r="A31" s="16"/>
      <c r="B31" s="17"/>
      <c r="C31" s="14"/>
      <c r="D31" s="14"/>
      <c r="Q31" s="2"/>
    </row>
    <row r="32" spans="1:21" ht="12.75" customHeight="1">
      <c r="A32" s="16"/>
      <c r="B32" s="17"/>
      <c r="C32" s="14"/>
      <c r="D32" s="14"/>
      <c r="Q32" s="2"/>
    </row>
    <row r="33" spans="1:17" ht="12.75" customHeight="1">
      <c r="A33" s="18"/>
      <c r="B33" s="13"/>
      <c r="C33" s="14"/>
      <c r="D33" s="15"/>
      <c r="Q33" s="2"/>
    </row>
    <row r="34" spans="1:17" ht="12.75" customHeight="1">
      <c r="A34" s="18"/>
      <c r="B34" s="13"/>
      <c r="C34" s="14"/>
      <c r="D34" s="15"/>
      <c r="Q34" s="2"/>
    </row>
    <row r="35" spans="1:17" ht="12.75" customHeight="1">
      <c r="A35" s="18"/>
      <c r="B35" s="13"/>
      <c r="C35" s="14"/>
      <c r="D35" s="15"/>
      <c r="Q35" s="2"/>
    </row>
    <row r="36" spans="1:17" ht="12.75" customHeight="1"/>
    <row r="37" spans="1:17" ht="12.75" customHeight="1"/>
    <row r="38" spans="1:17" ht="12.75" customHeight="1"/>
    <row r="39" spans="1:17" ht="12.7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2"/>
  <sheetViews>
    <sheetView workbookViewId="0">
      <selection activeCell="A18" sqref="A18:D18"/>
    </sheetView>
  </sheetViews>
  <sheetFormatPr defaultRowHeight="12.75"/>
  <cols>
    <col min="1" max="1" width="19.7109375" style="15" customWidth="1"/>
    <col min="2" max="2" width="4.42578125" style="30" customWidth="1"/>
    <col min="3" max="3" width="12.7109375" style="15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15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37" t="s">
        <v>49</v>
      </c>
      <c r="I1" s="38" t="s">
        <v>50</v>
      </c>
      <c r="J1" s="39" t="s">
        <v>51</v>
      </c>
    </row>
    <row r="2" spans="1:16">
      <c r="I2" s="40" t="s">
        <v>52</v>
      </c>
      <c r="J2" s="41" t="s">
        <v>53</v>
      </c>
    </row>
    <row r="3" spans="1:16">
      <c r="A3" s="42" t="s">
        <v>54</v>
      </c>
      <c r="I3" s="40" t="s">
        <v>55</v>
      </c>
      <c r="J3" s="41" t="s">
        <v>56</v>
      </c>
    </row>
    <row r="4" spans="1:16">
      <c r="I4" s="40" t="s">
        <v>57</v>
      </c>
      <c r="J4" s="41" t="s">
        <v>56</v>
      </c>
    </row>
    <row r="5" spans="1:16" ht="13.5" thickBot="1">
      <c r="I5" s="43" t="s">
        <v>58</v>
      </c>
      <c r="J5" s="44" t="s">
        <v>59</v>
      </c>
    </row>
    <row r="10" spans="1:16" ht="13.5" thickBot="1"/>
    <row r="11" spans="1:16" ht="12.75" customHeight="1" thickBot="1">
      <c r="A11" s="15" t="str">
        <f t="shared" ref="A11:A18" si="0">P11</f>
        <v> BBS 90 </v>
      </c>
      <c r="B11" s="13" t="str">
        <f t="shared" ref="B11:B18" si="1">IF(H11=INT(H11),"I","II")</f>
        <v>I</v>
      </c>
      <c r="C11" s="15">
        <f t="shared" ref="C11:C18" si="2">1*G11</f>
        <v>47535.497000000003</v>
      </c>
      <c r="D11" s="30" t="str">
        <f t="shared" ref="D11:D18" si="3">VLOOKUP(F11,I$1:J$5,2,FALSE)</f>
        <v>vis</v>
      </c>
      <c r="E11" s="45">
        <f>VLOOKUP(C11,'Active 1'!C$21:E$973,3,FALSE)</f>
        <v>6999.7891201701732</v>
      </c>
      <c r="F11" s="13" t="s">
        <v>58</v>
      </c>
      <c r="G11" s="30" t="str">
        <f t="shared" ref="G11:G18" si="4">MID(I11,3,LEN(I11)-3)</f>
        <v>47535.497</v>
      </c>
      <c r="H11" s="15">
        <f t="shared" ref="H11:H18" si="5">1*K11</f>
        <v>-4603</v>
      </c>
      <c r="I11" s="46" t="s">
        <v>60</v>
      </c>
      <c r="J11" s="47" t="s">
        <v>61</v>
      </c>
      <c r="K11" s="46">
        <v>-4603</v>
      </c>
      <c r="L11" s="46" t="s">
        <v>62</v>
      </c>
      <c r="M11" s="47" t="s">
        <v>63</v>
      </c>
      <c r="N11" s="47"/>
      <c r="O11" s="48" t="s">
        <v>64</v>
      </c>
      <c r="P11" s="48" t="s">
        <v>65</v>
      </c>
    </row>
    <row r="12" spans="1:16" ht="12.75" customHeight="1" thickBot="1">
      <c r="A12" s="15" t="str">
        <f t="shared" si="0"/>
        <v> BBS 91 </v>
      </c>
      <c r="B12" s="13" t="str">
        <f t="shared" si="1"/>
        <v>I</v>
      </c>
      <c r="C12" s="15">
        <f t="shared" si="2"/>
        <v>47566.483999999997</v>
      </c>
      <c r="D12" s="30" t="str">
        <f t="shared" si="3"/>
        <v>vis</v>
      </c>
      <c r="E12" s="45">
        <f>VLOOKUP(C12,'Active 1'!C$21:E$973,3,FALSE)</f>
        <v>7016.7928497744879</v>
      </c>
      <c r="F12" s="13" t="s">
        <v>58</v>
      </c>
      <c r="G12" s="30" t="str">
        <f t="shared" si="4"/>
        <v>47566.484</v>
      </c>
      <c r="H12" s="15">
        <f t="shared" si="5"/>
        <v>-4586</v>
      </c>
      <c r="I12" s="46" t="s">
        <v>66</v>
      </c>
      <c r="J12" s="47" t="s">
        <v>67</v>
      </c>
      <c r="K12" s="46">
        <v>-4586</v>
      </c>
      <c r="L12" s="46" t="s">
        <v>68</v>
      </c>
      <c r="M12" s="47" t="s">
        <v>63</v>
      </c>
      <c r="N12" s="47"/>
      <c r="O12" s="48" t="s">
        <v>64</v>
      </c>
      <c r="P12" s="48" t="s">
        <v>69</v>
      </c>
    </row>
    <row r="13" spans="1:16" ht="12.75" customHeight="1" thickBot="1">
      <c r="A13" s="15" t="str">
        <f t="shared" si="0"/>
        <v> BBS 94 </v>
      </c>
      <c r="B13" s="13" t="str">
        <f t="shared" si="1"/>
        <v>I</v>
      </c>
      <c r="C13" s="15">
        <f t="shared" si="2"/>
        <v>47894.48</v>
      </c>
      <c r="D13" s="30" t="str">
        <f t="shared" si="3"/>
        <v>vis</v>
      </c>
      <c r="E13" s="45">
        <f>VLOOKUP(C13,'Active 1'!C$21:E$973,3,FALSE)</f>
        <v>7196.7765621473536</v>
      </c>
      <c r="F13" s="13" t="s">
        <v>58</v>
      </c>
      <c r="G13" s="30" t="str">
        <f t="shared" si="4"/>
        <v>47894.480</v>
      </c>
      <c r="H13" s="15">
        <f t="shared" si="5"/>
        <v>-4406</v>
      </c>
      <c r="I13" s="46" t="s">
        <v>70</v>
      </c>
      <c r="J13" s="47" t="s">
        <v>71</v>
      </c>
      <c r="K13" s="46">
        <v>-4406</v>
      </c>
      <c r="L13" s="46" t="s">
        <v>72</v>
      </c>
      <c r="M13" s="47" t="s">
        <v>63</v>
      </c>
      <c r="N13" s="47"/>
      <c r="O13" s="48" t="s">
        <v>64</v>
      </c>
      <c r="P13" s="48" t="s">
        <v>73</v>
      </c>
    </row>
    <row r="14" spans="1:16" ht="12.75" customHeight="1" thickBot="1">
      <c r="A14" s="15" t="str">
        <f t="shared" si="0"/>
        <v> BBS 103 </v>
      </c>
      <c r="B14" s="13" t="str">
        <f t="shared" si="1"/>
        <v>I</v>
      </c>
      <c r="C14" s="15">
        <f t="shared" si="2"/>
        <v>49044.35</v>
      </c>
      <c r="D14" s="30" t="str">
        <f t="shared" si="3"/>
        <v>vis</v>
      </c>
      <c r="E14" s="45">
        <f>VLOOKUP(C14,'Active 1'!C$21:E$973,3,FALSE)</f>
        <v>7827.7533769444317</v>
      </c>
      <c r="F14" s="13" t="s">
        <v>58</v>
      </c>
      <c r="G14" s="30" t="str">
        <f t="shared" si="4"/>
        <v>49044.35</v>
      </c>
      <c r="H14" s="15">
        <f t="shared" si="5"/>
        <v>-3775</v>
      </c>
      <c r="I14" s="46" t="s">
        <v>74</v>
      </c>
      <c r="J14" s="47" t="s">
        <v>75</v>
      </c>
      <c r="K14" s="46">
        <v>-3775</v>
      </c>
      <c r="L14" s="46" t="s">
        <v>76</v>
      </c>
      <c r="M14" s="47" t="s">
        <v>77</v>
      </c>
      <c r="N14" s="47" t="s">
        <v>78</v>
      </c>
      <c r="O14" s="48" t="s">
        <v>79</v>
      </c>
      <c r="P14" s="48" t="s">
        <v>80</v>
      </c>
    </row>
    <row r="15" spans="1:16" ht="12.75" customHeight="1" thickBot="1">
      <c r="A15" s="15" t="str">
        <f t="shared" si="0"/>
        <v> BBS 114 </v>
      </c>
      <c r="B15" s="13" t="str">
        <f t="shared" si="1"/>
        <v>I</v>
      </c>
      <c r="C15" s="15">
        <f t="shared" si="2"/>
        <v>50425.627999999997</v>
      </c>
      <c r="D15" s="30" t="str">
        <f t="shared" si="3"/>
        <v>vis</v>
      </c>
      <c r="E15" s="45">
        <f>VLOOKUP(C15,'Active 1'!C$21:E$973,3,FALSE)</f>
        <v>8585.7124443079429</v>
      </c>
      <c r="F15" s="13" t="s">
        <v>58</v>
      </c>
      <c r="G15" s="30" t="str">
        <f t="shared" si="4"/>
        <v>50425.628</v>
      </c>
      <c r="H15" s="15">
        <f t="shared" si="5"/>
        <v>-3017</v>
      </c>
      <c r="I15" s="46" t="s">
        <v>81</v>
      </c>
      <c r="J15" s="47" t="s">
        <v>82</v>
      </c>
      <c r="K15" s="46">
        <v>-3017</v>
      </c>
      <c r="L15" s="46" t="s">
        <v>68</v>
      </c>
      <c r="M15" s="47" t="s">
        <v>63</v>
      </c>
      <c r="N15" s="47"/>
      <c r="O15" s="48" t="s">
        <v>64</v>
      </c>
      <c r="P15" s="48" t="s">
        <v>83</v>
      </c>
    </row>
    <row r="16" spans="1:16" ht="12.75" customHeight="1" thickBot="1">
      <c r="A16" s="15" t="str">
        <f t="shared" si="0"/>
        <v>OEJV 0074 </v>
      </c>
      <c r="B16" s="13" t="str">
        <f t="shared" si="1"/>
        <v>I</v>
      </c>
      <c r="C16" s="15">
        <f t="shared" si="2"/>
        <v>51956.341939999998</v>
      </c>
      <c r="D16" s="30" t="str">
        <f t="shared" si="3"/>
        <v>vis</v>
      </c>
      <c r="E16" s="45">
        <f>VLOOKUP(C16,'Active 1'!C$21:E$973,3,FALSE)</f>
        <v>9425.6726191335238</v>
      </c>
      <c r="F16" s="13" t="s">
        <v>58</v>
      </c>
      <c r="G16" s="30" t="str">
        <f t="shared" si="4"/>
        <v>51956.34194</v>
      </c>
      <c r="H16" s="15">
        <f t="shared" si="5"/>
        <v>-2177</v>
      </c>
      <c r="I16" s="46" t="s">
        <v>88</v>
      </c>
      <c r="J16" s="47" t="s">
        <v>89</v>
      </c>
      <c r="K16" s="46">
        <v>-2177</v>
      </c>
      <c r="L16" s="46" t="s">
        <v>90</v>
      </c>
      <c r="M16" s="47" t="s">
        <v>91</v>
      </c>
      <c r="N16" s="47" t="s">
        <v>92</v>
      </c>
      <c r="O16" s="48" t="s">
        <v>93</v>
      </c>
      <c r="P16" s="49" t="s">
        <v>94</v>
      </c>
    </row>
    <row r="17" spans="1:16" ht="12.75" customHeight="1" thickBot="1">
      <c r="A17" s="15" t="str">
        <f t="shared" si="0"/>
        <v>OEJV 0147 </v>
      </c>
      <c r="B17" s="13" t="str">
        <f t="shared" si="1"/>
        <v>I</v>
      </c>
      <c r="C17" s="15">
        <f t="shared" si="2"/>
        <v>55923.425999999999</v>
      </c>
      <c r="D17" s="30" t="str">
        <f t="shared" si="3"/>
        <v>vis</v>
      </c>
      <c r="E17" s="45">
        <f>VLOOKUP(C17,'Active 1'!C$21:E$973,3,FALSE)</f>
        <v>11602.560497077178</v>
      </c>
      <c r="F17" s="13" t="s">
        <v>58</v>
      </c>
      <c r="G17" s="30" t="str">
        <f t="shared" si="4"/>
        <v>55923.426</v>
      </c>
      <c r="H17" s="15">
        <f t="shared" si="5"/>
        <v>0</v>
      </c>
      <c r="I17" s="46" t="s">
        <v>95</v>
      </c>
      <c r="J17" s="47" t="s">
        <v>96</v>
      </c>
      <c r="K17" s="46">
        <v>0</v>
      </c>
      <c r="L17" s="46" t="s">
        <v>97</v>
      </c>
      <c r="M17" s="47" t="s">
        <v>91</v>
      </c>
      <c r="N17" s="47" t="s">
        <v>92</v>
      </c>
      <c r="O17" s="48" t="s">
        <v>79</v>
      </c>
      <c r="P17" s="49" t="s">
        <v>98</v>
      </c>
    </row>
    <row r="18" spans="1:16" ht="12.75" customHeight="1" thickBot="1">
      <c r="A18" s="15" t="str">
        <f t="shared" si="0"/>
        <v> BBS 125 </v>
      </c>
      <c r="B18" s="13" t="str">
        <f t="shared" si="1"/>
        <v>I</v>
      </c>
      <c r="C18" s="15">
        <f t="shared" si="2"/>
        <v>51956.33</v>
      </c>
      <c r="D18" s="30" t="str">
        <f t="shared" si="3"/>
        <v>vis</v>
      </c>
      <c r="E18" s="45">
        <f>VLOOKUP(C18,'Active 1'!C$21:E$973,3,FALSE)</f>
        <v>9425.6660672075086</v>
      </c>
      <c r="F18" s="13" t="s">
        <v>58</v>
      </c>
      <c r="G18" s="30" t="str">
        <f t="shared" si="4"/>
        <v>51956.330</v>
      </c>
      <c r="H18" s="15">
        <f t="shared" si="5"/>
        <v>-2177</v>
      </c>
      <c r="I18" s="46" t="s">
        <v>84</v>
      </c>
      <c r="J18" s="47" t="s">
        <v>85</v>
      </c>
      <c r="K18" s="46">
        <v>-2177</v>
      </c>
      <c r="L18" s="46" t="s">
        <v>86</v>
      </c>
      <c r="M18" s="47" t="s">
        <v>77</v>
      </c>
      <c r="N18" s="47" t="s">
        <v>78</v>
      </c>
      <c r="O18" s="48" t="s">
        <v>79</v>
      </c>
      <c r="P18" s="48" t="s">
        <v>87</v>
      </c>
    </row>
    <row r="19" spans="1:16">
      <c r="B19" s="13"/>
      <c r="F19" s="13"/>
    </row>
    <row r="20" spans="1:16">
      <c r="B20" s="13"/>
      <c r="F20" s="13"/>
    </row>
    <row r="21" spans="1:16">
      <c r="B21" s="13"/>
      <c r="F21" s="13"/>
    </row>
    <row r="22" spans="1:16">
      <c r="B22" s="13"/>
      <c r="F22" s="13"/>
    </row>
    <row r="23" spans="1:16">
      <c r="B23" s="13"/>
      <c r="F23" s="13"/>
    </row>
    <row r="24" spans="1:16">
      <c r="B24" s="13"/>
      <c r="F24" s="13"/>
    </row>
    <row r="25" spans="1:16">
      <c r="B25" s="13"/>
      <c r="F25" s="13"/>
    </row>
    <row r="26" spans="1:16">
      <c r="B26" s="13"/>
      <c r="F26" s="13"/>
    </row>
    <row r="27" spans="1:16">
      <c r="B27" s="13"/>
      <c r="F27" s="13"/>
    </row>
    <row r="28" spans="1:16">
      <c r="B28" s="13"/>
      <c r="F28" s="13"/>
    </row>
    <row r="29" spans="1:16">
      <c r="B29" s="13"/>
      <c r="F29" s="13"/>
    </row>
    <row r="30" spans="1:16">
      <c r="B30" s="13"/>
      <c r="F30" s="13"/>
    </row>
    <row r="31" spans="1:16">
      <c r="B31" s="13"/>
      <c r="F31" s="13"/>
    </row>
    <row r="32" spans="1:16">
      <c r="B32" s="13"/>
      <c r="F32" s="13"/>
    </row>
    <row r="33" spans="2:6">
      <c r="B33" s="13"/>
      <c r="F33" s="13"/>
    </row>
    <row r="34" spans="2:6">
      <c r="B34" s="13"/>
      <c r="F34" s="13"/>
    </row>
    <row r="35" spans="2:6">
      <c r="B35" s="13"/>
      <c r="F35" s="13"/>
    </row>
    <row r="36" spans="2:6">
      <c r="B36" s="13"/>
      <c r="F36" s="13"/>
    </row>
    <row r="37" spans="2:6">
      <c r="B37" s="13"/>
      <c r="F37" s="13"/>
    </row>
    <row r="38" spans="2:6">
      <c r="B38" s="13"/>
      <c r="F38" s="13"/>
    </row>
    <row r="39" spans="2:6">
      <c r="B39" s="13"/>
      <c r="F39" s="13"/>
    </row>
    <row r="40" spans="2:6">
      <c r="B40" s="13"/>
      <c r="F40" s="13"/>
    </row>
    <row r="41" spans="2:6">
      <c r="B41" s="13"/>
      <c r="F41" s="13"/>
    </row>
    <row r="42" spans="2:6">
      <c r="B42" s="13"/>
      <c r="F42" s="13"/>
    </row>
    <row r="43" spans="2:6">
      <c r="B43" s="13"/>
      <c r="F43" s="13"/>
    </row>
    <row r="44" spans="2:6">
      <c r="B44" s="13"/>
      <c r="F44" s="13"/>
    </row>
    <row r="45" spans="2:6">
      <c r="B45" s="13"/>
      <c r="F45" s="13"/>
    </row>
    <row r="46" spans="2:6">
      <c r="B46" s="13"/>
      <c r="F46" s="13"/>
    </row>
    <row r="47" spans="2:6">
      <c r="B47" s="13"/>
      <c r="F47" s="13"/>
    </row>
    <row r="48" spans="2:6">
      <c r="B48" s="13"/>
      <c r="F48" s="13"/>
    </row>
    <row r="49" spans="2:6">
      <c r="B49" s="13"/>
      <c r="F49" s="13"/>
    </row>
    <row r="50" spans="2:6">
      <c r="B50" s="13"/>
      <c r="F50" s="13"/>
    </row>
    <row r="51" spans="2:6">
      <c r="B51" s="13"/>
      <c r="F51" s="13"/>
    </row>
    <row r="52" spans="2:6">
      <c r="B52" s="13"/>
      <c r="F52" s="13"/>
    </row>
    <row r="53" spans="2:6">
      <c r="B53" s="13"/>
      <c r="F53" s="13"/>
    </row>
    <row r="54" spans="2:6">
      <c r="B54" s="13"/>
      <c r="F54" s="13"/>
    </row>
    <row r="55" spans="2:6">
      <c r="B55" s="13"/>
      <c r="F55" s="13"/>
    </row>
    <row r="56" spans="2:6">
      <c r="B56" s="13"/>
      <c r="F56" s="13"/>
    </row>
    <row r="57" spans="2:6">
      <c r="B57" s="13"/>
      <c r="F57" s="13"/>
    </row>
    <row r="58" spans="2:6">
      <c r="B58" s="13"/>
      <c r="F58" s="13"/>
    </row>
    <row r="59" spans="2:6">
      <c r="B59" s="13"/>
      <c r="F59" s="13"/>
    </row>
    <row r="60" spans="2:6">
      <c r="B60" s="13"/>
      <c r="F60" s="13"/>
    </row>
    <row r="61" spans="2:6">
      <c r="B61" s="13"/>
      <c r="F61" s="13"/>
    </row>
    <row r="62" spans="2:6">
      <c r="B62" s="13"/>
      <c r="F62" s="13"/>
    </row>
    <row r="63" spans="2:6">
      <c r="B63" s="13"/>
      <c r="F63" s="13"/>
    </row>
    <row r="64" spans="2:6">
      <c r="B64" s="13"/>
      <c r="F64" s="13"/>
    </row>
    <row r="65" spans="2:6">
      <c r="B65" s="13"/>
      <c r="F65" s="13"/>
    </row>
    <row r="66" spans="2:6">
      <c r="B66" s="13"/>
      <c r="F66" s="13"/>
    </row>
    <row r="67" spans="2:6">
      <c r="B67" s="13"/>
      <c r="F67" s="13"/>
    </row>
    <row r="68" spans="2:6">
      <c r="B68" s="13"/>
      <c r="F68" s="13"/>
    </row>
    <row r="69" spans="2:6">
      <c r="B69" s="13"/>
      <c r="F69" s="13"/>
    </row>
    <row r="70" spans="2:6">
      <c r="B70" s="13"/>
      <c r="F70" s="13"/>
    </row>
    <row r="71" spans="2:6">
      <c r="B71" s="13"/>
      <c r="F71" s="13"/>
    </row>
    <row r="72" spans="2:6">
      <c r="B72" s="13"/>
      <c r="F72" s="13"/>
    </row>
    <row r="73" spans="2:6">
      <c r="B73" s="13"/>
      <c r="F73" s="13"/>
    </row>
    <row r="74" spans="2:6">
      <c r="B74" s="13"/>
      <c r="F74" s="13"/>
    </row>
    <row r="75" spans="2:6">
      <c r="B75" s="13"/>
      <c r="F75" s="13"/>
    </row>
    <row r="76" spans="2:6">
      <c r="B76" s="13"/>
      <c r="F76" s="13"/>
    </row>
    <row r="77" spans="2:6">
      <c r="B77" s="13"/>
      <c r="F77" s="13"/>
    </row>
    <row r="78" spans="2:6">
      <c r="B78" s="13"/>
      <c r="F78" s="13"/>
    </row>
    <row r="79" spans="2:6">
      <c r="B79" s="13"/>
      <c r="F79" s="13"/>
    </row>
    <row r="80" spans="2:6">
      <c r="B80" s="13"/>
      <c r="F80" s="13"/>
    </row>
    <row r="81" spans="2:6">
      <c r="B81" s="13"/>
      <c r="F81" s="13"/>
    </row>
    <row r="82" spans="2:6">
      <c r="B82" s="13"/>
      <c r="F82" s="13"/>
    </row>
    <row r="83" spans="2:6">
      <c r="B83" s="13"/>
      <c r="F83" s="13"/>
    </row>
    <row r="84" spans="2:6">
      <c r="B84" s="13"/>
      <c r="F84" s="13"/>
    </row>
    <row r="85" spans="2:6">
      <c r="B85" s="13"/>
      <c r="F85" s="13"/>
    </row>
    <row r="86" spans="2:6">
      <c r="B86" s="13"/>
      <c r="F86" s="13"/>
    </row>
    <row r="87" spans="2:6">
      <c r="B87" s="13"/>
      <c r="F87" s="13"/>
    </row>
    <row r="88" spans="2:6">
      <c r="B88" s="13"/>
      <c r="F88" s="13"/>
    </row>
    <row r="89" spans="2:6">
      <c r="B89" s="13"/>
      <c r="F89" s="13"/>
    </row>
    <row r="90" spans="2:6">
      <c r="B90" s="13"/>
      <c r="F90" s="13"/>
    </row>
    <row r="91" spans="2:6">
      <c r="B91" s="13"/>
      <c r="F91" s="13"/>
    </row>
    <row r="92" spans="2:6">
      <c r="B92" s="13"/>
      <c r="F92" s="13"/>
    </row>
    <row r="93" spans="2:6">
      <c r="B93" s="13"/>
      <c r="F93" s="13"/>
    </row>
    <row r="94" spans="2:6">
      <c r="B94" s="13"/>
      <c r="F94" s="13"/>
    </row>
    <row r="95" spans="2:6">
      <c r="B95" s="13"/>
      <c r="F95" s="13"/>
    </row>
    <row r="96" spans="2:6">
      <c r="B96" s="13"/>
      <c r="F96" s="13"/>
    </row>
    <row r="97" spans="2:6">
      <c r="B97" s="13"/>
      <c r="F97" s="13"/>
    </row>
    <row r="98" spans="2:6">
      <c r="B98" s="13"/>
      <c r="F98" s="13"/>
    </row>
    <row r="99" spans="2:6">
      <c r="B99" s="13"/>
      <c r="F99" s="13"/>
    </row>
    <row r="100" spans="2:6">
      <c r="B100" s="13"/>
      <c r="F100" s="13"/>
    </row>
    <row r="101" spans="2:6">
      <c r="B101" s="13"/>
      <c r="F101" s="13"/>
    </row>
    <row r="102" spans="2:6">
      <c r="B102" s="13"/>
      <c r="F102" s="13"/>
    </row>
    <row r="103" spans="2:6">
      <c r="B103" s="13"/>
      <c r="F103" s="13"/>
    </row>
    <row r="104" spans="2:6">
      <c r="B104" s="13"/>
      <c r="F104" s="13"/>
    </row>
    <row r="105" spans="2:6">
      <c r="B105" s="13"/>
      <c r="F105" s="13"/>
    </row>
    <row r="106" spans="2:6">
      <c r="B106" s="13"/>
      <c r="F106" s="13"/>
    </row>
    <row r="107" spans="2:6">
      <c r="B107" s="13"/>
      <c r="F107" s="13"/>
    </row>
    <row r="108" spans="2:6">
      <c r="B108" s="13"/>
      <c r="F108" s="13"/>
    </row>
    <row r="109" spans="2:6">
      <c r="B109" s="13"/>
      <c r="F109" s="13"/>
    </row>
    <row r="110" spans="2:6">
      <c r="B110" s="13"/>
      <c r="F110" s="13"/>
    </row>
    <row r="111" spans="2:6">
      <c r="B111" s="13"/>
      <c r="F111" s="13"/>
    </row>
    <row r="112" spans="2:6">
      <c r="B112" s="13"/>
      <c r="F112" s="13"/>
    </row>
    <row r="113" spans="2:6">
      <c r="B113" s="13"/>
      <c r="F113" s="13"/>
    </row>
    <row r="114" spans="2:6">
      <c r="B114" s="13"/>
      <c r="F114" s="13"/>
    </row>
    <row r="115" spans="2:6">
      <c r="B115" s="13"/>
      <c r="F115" s="13"/>
    </row>
    <row r="116" spans="2:6">
      <c r="B116" s="13"/>
      <c r="F116" s="13"/>
    </row>
    <row r="117" spans="2:6">
      <c r="B117" s="13"/>
      <c r="F117" s="13"/>
    </row>
    <row r="118" spans="2:6">
      <c r="B118" s="13"/>
      <c r="F118" s="13"/>
    </row>
    <row r="119" spans="2:6">
      <c r="B119" s="13"/>
      <c r="F119" s="13"/>
    </row>
    <row r="120" spans="2:6">
      <c r="B120" s="13"/>
      <c r="F120" s="13"/>
    </row>
    <row r="121" spans="2:6">
      <c r="B121" s="13"/>
      <c r="F121" s="13"/>
    </row>
    <row r="122" spans="2:6">
      <c r="B122" s="13"/>
      <c r="F122" s="13"/>
    </row>
    <row r="123" spans="2:6">
      <c r="B123" s="13"/>
      <c r="F123" s="13"/>
    </row>
    <row r="124" spans="2:6">
      <c r="B124" s="13"/>
      <c r="F124" s="13"/>
    </row>
    <row r="125" spans="2:6">
      <c r="B125" s="13"/>
      <c r="F125" s="13"/>
    </row>
    <row r="126" spans="2:6">
      <c r="B126" s="13"/>
      <c r="F126" s="13"/>
    </row>
    <row r="127" spans="2:6">
      <c r="B127" s="13"/>
      <c r="F127" s="13"/>
    </row>
    <row r="128" spans="2:6">
      <c r="B128" s="13"/>
      <c r="F128" s="13"/>
    </row>
    <row r="129" spans="2:6">
      <c r="B129" s="13"/>
      <c r="F129" s="13"/>
    </row>
    <row r="130" spans="2:6">
      <c r="B130" s="13"/>
      <c r="F130" s="13"/>
    </row>
    <row r="131" spans="2:6">
      <c r="B131" s="13"/>
      <c r="F131" s="13"/>
    </row>
    <row r="132" spans="2:6">
      <c r="B132" s="13"/>
      <c r="F132" s="13"/>
    </row>
    <row r="133" spans="2:6">
      <c r="B133" s="13"/>
      <c r="F133" s="13"/>
    </row>
    <row r="134" spans="2:6">
      <c r="B134" s="13"/>
      <c r="F134" s="13"/>
    </row>
    <row r="135" spans="2:6">
      <c r="B135" s="13"/>
      <c r="F135" s="13"/>
    </row>
    <row r="136" spans="2:6">
      <c r="B136" s="13"/>
      <c r="F136" s="13"/>
    </row>
    <row r="137" spans="2:6">
      <c r="B137" s="13"/>
      <c r="F137" s="13"/>
    </row>
    <row r="138" spans="2:6">
      <c r="B138" s="13"/>
      <c r="F138" s="13"/>
    </row>
    <row r="139" spans="2:6">
      <c r="B139" s="13"/>
      <c r="F139" s="13"/>
    </row>
    <row r="140" spans="2:6">
      <c r="B140" s="13"/>
      <c r="F140" s="13"/>
    </row>
    <row r="141" spans="2:6">
      <c r="B141" s="13"/>
      <c r="F141" s="13"/>
    </row>
    <row r="142" spans="2:6">
      <c r="B142" s="13"/>
      <c r="F142" s="13"/>
    </row>
    <row r="143" spans="2:6">
      <c r="B143" s="13"/>
      <c r="F143" s="13"/>
    </row>
    <row r="144" spans="2:6">
      <c r="B144" s="13"/>
      <c r="F144" s="13"/>
    </row>
    <row r="145" spans="2:6">
      <c r="B145" s="13"/>
      <c r="F145" s="13"/>
    </row>
    <row r="146" spans="2:6">
      <c r="B146" s="13"/>
      <c r="F146" s="13"/>
    </row>
    <row r="147" spans="2:6">
      <c r="B147" s="13"/>
      <c r="F147" s="13"/>
    </row>
    <row r="148" spans="2:6">
      <c r="B148" s="13"/>
      <c r="F148" s="13"/>
    </row>
    <row r="149" spans="2:6">
      <c r="B149" s="13"/>
      <c r="F149" s="13"/>
    </row>
    <row r="150" spans="2:6">
      <c r="B150" s="13"/>
      <c r="F150" s="13"/>
    </row>
    <row r="151" spans="2:6">
      <c r="B151" s="13"/>
      <c r="F151" s="13"/>
    </row>
    <row r="152" spans="2:6">
      <c r="B152" s="13"/>
      <c r="F152" s="13"/>
    </row>
    <row r="153" spans="2:6">
      <c r="B153" s="13"/>
      <c r="F153" s="13"/>
    </row>
    <row r="154" spans="2:6">
      <c r="B154" s="13"/>
      <c r="F154" s="13"/>
    </row>
    <row r="155" spans="2:6">
      <c r="B155" s="13"/>
      <c r="F155" s="13"/>
    </row>
    <row r="156" spans="2:6">
      <c r="B156" s="13"/>
      <c r="F156" s="13"/>
    </row>
    <row r="157" spans="2:6">
      <c r="B157" s="13"/>
      <c r="F157" s="13"/>
    </row>
    <row r="158" spans="2:6">
      <c r="B158" s="13"/>
      <c r="F158" s="13"/>
    </row>
    <row r="159" spans="2:6">
      <c r="B159" s="13"/>
      <c r="F159" s="13"/>
    </row>
    <row r="160" spans="2:6">
      <c r="B160" s="13"/>
      <c r="F160" s="13"/>
    </row>
    <row r="161" spans="2:6">
      <c r="B161" s="13"/>
      <c r="F161" s="13"/>
    </row>
    <row r="162" spans="2:6">
      <c r="B162" s="13"/>
      <c r="F162" s="13"/>
    </row>
    <row r="163" spans="2:6">
      <c r="B163" s="13"/>
      <c r="F163" s="13"/>
    </row>
    <row r="164" spans="2:6">
      <c r="B164" s="13"/>
      <c r="F164" s="13"/>
    </row>
    <row r="165" spans="2:6">
      <c r="B165" s="13"/>
      <c r="F165" s="13"/>
    </row>
    <row r="166" spans="2:6">
      <c r="B166" s="13"/>
      <c r="F166" s="13"/>
    </row>
    <row r="167" spans="2:6">
      <c r="B167" s="13"/>
      <c r="F167" s="13"/>
    </row>
    <row r="168" spans="2:6">
      <c r="B168" s="13"/>
      <c r="F168" s="13"/>
    </row>
    <row r="169" spans="2:6">
      <c r="B169" s="13"/>
      <c r="F169" s="13"/>
    </row>
    <row r="170" spans="2:6">
      <c r="B170" s="13"/>
      <c r="F170" s="13"/>
    </row>
    <row r="171" spans="2:6">
      <c r="B171" s="13"/>
      <c r="F171" s="13"/>
    </row>
    <row r="172" spans="2:6">
      <c r="B172" s="13"/>
      <c r="F172" s="13"/>
    </row>
    <row r="173" spans="2:6">
      <c r="B173" s="13"/>
      <c r="F173" s="13"/>
    </row>
    <row r="174" spans="2:6">
      <c r="B174" s="13"/>
      <c r="F174" s="13"/>
    </row>
    <row r="175" spans="2:6">
      <c r="B175" s="13"/>
      <c r="F175" s="13"/>
    </row>
    <row r="176" spans="2:6">
      <c r="B176" s="13"/>
      <c r="F176" s="13"/>
    </row>
    <row r="177" spans="2:6">
      <c r="B177" s="13"/>
      <c r="F177" s="13"/>
    </row>
    <row r="178" spans="2:6">
      <c r="B178" s="13"/>
      <c r="F178" s="13"/>
    </row>
    <row r="179" spans="2:6">
      <c r="B179" s="13"/>
      <c r="F179" s="13"/>
    </row>
    <row r="180" spans="2:6">
      <c r="B180" s="13"/>
      <c r="F180" s="13"/>
    </row>
    <row r="181" spans="2:6">
      <c r="B181" s="13"/>
      <c r="F181" s="13"/>
    </row>
    <row r="182" spans="2:6">
      <c r="B182" s="13"/>
      <c r="F182" s="13"/>
    </row>
    <row r="183" spans="2:6">
      <c r="B183" s="13"/>
      <c r="F183" s="13"/>
    </row>
    <row r="184" spans="2:6">
      <c r="B184" s="13"/>
      <c r="F184" s="13"/>
    </row>
    <row r="185" spans="2:6">
      <c r="B185" s="13"/>
      <c r="F185" s="13"/>
    </row>
    <row r="186" spans="2:6">
      <c r="B186" s="13"/>
      <c r="F186" s="13"/>
    </row>
    <row r="187" spans="2:6">
      <c r="B187" s="13"/>
      <c r="F187" s="13"/>
    </row>
    <row r="188" spans="2:6">
      <c r="B188" s="13"/>
      <c r="F188" s="13"/>
    </row>
    <row r="189" spans="2:6">
      <c r="B189" s="13"/>
      <c r="F189" s="13"/>
    </row>
    <row r="190" spans="2:6">
      <c r="B190" s="13"/>
      <c r="F190" s="13"/>
    </row>
    <row r="191" spans="2:6">
      <c r="B191" s="13"/>
      <c r="F191" s="13"/>
    </row>
    <row r="192" spans="2:6">
      <c r="B192" s="13"/>
      <c r="F192" s="13"/>
    </row>
    <row r="193" spans="2:6">
      <c r="B193" s="13"/>
      <c r="F193" s="13"/>
    </row>
    <row r="194" spans="2:6">
      <c r="B194" s="13"/>
      <c r="F194" s="13"/>
    </row>
    <row r="195" spans="2:6">
      <c r="B195" s="13"/>
      <c r="F195" s="13"/>
    </row>
    <row r="196" spans="2:6">
      <c r="B196" s="13"/>
      <c r="F196" s="13"/>
    </row>
    <row r="197" spans="2:6">
      <c r="B197" s="13"/>
      <c r="F197" s="13"/>
    </row>
    <row r="198" spans="2:6">
      <c r="B198" s="13"/>
      <c r="F198" s="13"/>
    </row>
    <row r="199" spans="2:6">
      <c r="B199" s="13"/>
      <c r="F199" s="13"/>
    </row>
    <row r="200" spans="2:6">
      <c r="B200" s="13"/>
      <c r="F200" s="13"/>
    </row>
    <row r="201" spans="2:6">
      <c r="B201" s="13"/>
      <c r="F201" s="13"/>
    </row>
    <row r="202" spans="2:6">
      <c r="B202" s="13"/>
      <c r="F202" s="13"/>
    </row>
    <row r="203" spans="2:6">
      <c r="B203" s="13"/>
      <c r="F203" s="13"/>
    </row>
    <row r="204" spans="2:6">
      <c r="B204" s="13"/>
      <c r="F204" s="13"/>
    </row>
    <row r="205" spans="2:6">
      <c r="B205" s="13"/>
      <c r="F205" s="13"/>
    </row>
    <row r="206" spans="2:6">
      <c r="B206" s="13"/>
      <c r="F206" s="13"/>
    </row>
    <row r="207" spans="2:6">
      <c r="B207" s="13"/>
      <c r="F207" s="13"/>
    </row>
    <row r="208" spans="2:6">
      <c r="B208" s="13"/>
      <c r="F208" s="13"/>
    </row>
    <row r="209" spans="2:6">
      <c r="B209" s="13"/>
      <c r="F209" s="13"/>
    </row>
    <row r="210" spans="2:6">
      <c r="B210" s="13"/>
      <c r="F210" s="13"/>
    </row>
    <row r="211" spans="2:6">
      <c r="B211" s="13"/>
      <c r="F211" s="13"/>
    </row>
    <row r="212" spans="2:6">
      <c r="B212" s="13"/>
      <c r="F212" s="13"/>
    </row>
    <row r="213" spans="2:6">
      <c r="B213" s="13"/>
      <c r="F213" s="13"/>
    </row>
    <row r="214" spans="2:6">
      <c r="B214" s="13"/>
      <c r="F214" s="13"/>
    </row>
    <row r="215" spans="2:6">
      <c r="B215" s="13"/>
      <c r="F215" s="13"/>
    </row>
    <row r="216" spans="2:6">
      <c r="B216" s="13"/>
      <c r="F216" s="13"/>
    </row>
    <row r="217" spans="2:6">
      <c r="B217" s="13"/>
      <c r="F217" s="13"/>
    </row>
    <row r="218" spans="2:6">
      <c r="B218" s="13"/>
      <c r="F218" s="13"/>
    </row>
    <row r="219" spans="2:6">
      <c r="B219" s="13"/>
      <c r="F219" s="13"/>
    </row>
    <row r="220" spans="2:6">
      <c r="B220" s="13"/>
      <c r="F220" s="13"/>
    </row>
    <row r="221" spans="2:6">
      <c r="B221" s="13"/>
      <c r="F221" s="13"/>
    </row>
    <row r="222" spans="2:6">
      <c r="B222" s="13"/>
      <c r="F222" s="13"/>
    </row>
    <row r="223" spans="2:6">
      <c r="B223" s="13"/>
      <c r="F223" s="13"/>
    </row>
    <row r="224" spans="2:6">
      <c r="B224" s="13"/>
      <c r="F224" s="13"/>
    </row>
    <row r="225" spans="2:6">
      <c r="B225" s="13"/>
      <c r="F225" s="13"/>
    </row>
    <row r="226" spans="2:6">
      <c r="B226" s="13"/>
      <c r="F226" s="13"/>
    </row>
    <row r="227" spans="2:6">
      <c r="B227" s="13"/>
      <c r="F227" s="13"/>
    </row>
    <row r="228" spans="2:6">
      <c r="B228" s="13"/>
      <c r="F228" s="13"/>
    </row>
    <row r="229" spans="2:6">
      <c r="B229" s="13"/>
      <c r="F229" s="13"/>
    </row>
    <row r="230" spans="2:6">
      <c r="B230" s="13"/>
      <c r="F230" s="13"/>
    </row>
    <row r="231" spans="2:6">
      <c r="B231" s="13"/>
      <c r="F231" s="13"/>
    </row>
    <row r="232" spans="2:6">
      <c r="B232" s="13"/>
      <c r="F232" s="13"/>
    </row>
    <row r="233" spans="2:6">
      <c r="B233" s="13"/>
      <c r="F233" s="13"/>
    </row>
    <row r="234" spans="2:6">
      <c r="B234" s="13"/>
      <c r="F234" s="13"/>
    </row>
    <row r="235" spans="2:6">
      <c r="B235" s="13"/>
      <c r="F235" s="13"/>
    </row>
    <row r="236" spans="2:6">
      <c r="B236" s="13"/>
      <c r="F236" s="13"/>
    </row>
    <row r="237" spans="2:6">
      <c r="B237" s="13"/>
      <c r="F237" s="13"/>
    </row>
    <row r="238" spans="2:6">
      <c r="B238" s="13"/>
      <c r="F238" s="13"/>
    </row>
    <row r="239" spans="2:6">
      <c r="B239" s="13"/>
      <c r="F239" s="13"/>
    </row>
    <row r="240" spans="2:6">
      <c r="B240" s="13"/>
      <c r="F240" s="13"/>
    </row>
    <row r="241" spans="2:6">
      <c r="B241" s="13"/>
      <c r="F241" s="13"/>
    </row>
    <row r="242" spans="2:6">
      <c r="B242" s="13"/>
      <c r="F242" s="13"/>
    </row>
    <row r="243" spans="2:6">
      <c r="B243" s="13"/>
      <c r="F243" s="13"/>
    </row>
    <row r="244" spans="2:6">
      <c r="B244" s="13"/>
      <c r="F244" s="13"/>
    </row>
    <row r="245" spans="2:6">
      <c r="B245" s="13"/>
      <c r="F245" s="13"/>
    </row>
    <row r="246" spans="2:6">
      <c r="B246" s="13"/>
      <c r="F246" s="13"/>
    </row>
    <row r="247" spans="2:6">
      <c r="B247" s="13"/>
      <c r="F247" s="13"/>
    </row>
    <row r="248" spans="2:6">
      <c r="B248" s="13"/>
      <c r="F248" s="13"/>
    </row>
    <row r="249" spans="2:6">
      <c r="B249" s="13"/>
      <c r="F249" s="13"/>
    </row>
    <row r="250" spans="2:6">
      <c r="B250" s="13"/>
      <c r="F250" s="13"/>
    </row>
    <row r="251" spans="2:6">
      <c r="B251" s="13"/>
      <c r="F251" s="13"/>
    </row>
    <row r="252" spans="2:6">
      <c r="B252" s="13"/>
      <c r="F252" s="13"/>
    </row>
    <row r="253" spans="2:6">
      <c r="B253" s="13"/>
      <c r="F253" s="13"/>
    </row>
    <row r="254" spans="2:6">
      <c r="B254" s="13"/>
      <c r="F254" s="13"/>
    </row>
    <row r="255" spans="2:6">
      <c r="B255" s="13"/>
      <c r="F255" s="13"/>
    </row>
    <row r="256" spans="2:6">
      <c r="B256" s="13"/>
      <c r="F256" s="13"/>
    </row>
    <row r="257" spans="2:6">
      <c r="B257" s="13"/>
      <c r="F257" s="13"/>
    </row>
    <row r="258" spans="2:6">
      <c r="B258" s="13"/>
      <c r="F258" s="13"/>
    </row>
    <row r="259" spans="2:6">
      <c r="B259" s="13"/>
      <c r="F259" s="13"/>
    </row>
    <row r="260" spans="2:6">
      <c r="B260" s="13"/>
      <c r="F260" s="13"/>
    </row>
    <row r="261" spans="2:6">
      <c r="B261" s="13"/>
      <c r="F261" s="13"/>
    </row>
    <row r="262" spans="2:6">
      <c r="B262" s="13"/>
      <c r="F262" s="13"/>
    </row>
    <row r="263" spans="2:6">
      <c r="B263" s="13"/>
      <c r="F263" s="13"/>
    </row>
    <row r="264" spans="2:6">
      <c r="B264" s="13"/>
      <c r="F264" s="13"/>
    </row>
    <row r="265" spans="2:6">
      <c r="B265" s="13"/>
      <c r="F265" s="13"/>
    </row>
    <row r="266" spans="2:6">
      <c r="B266" s="13"/>
      <c r="F266" s="13"/>
    </row>
    <row r="267" spans="2:6">
      <c r="B267" s="13"/>
      <c r="F267" s="13"/>
    </row>
    <row r="268" spans="2:6">
      <c r="B268" s="13"/>
      <c r="F268" s="13"/>
    </row>
    <row r="269" spans="2:6">
      <c r="B269" s="13"/>
      <c r="F269" s="13"/>
    </row>
    <row r="270" spans="2:6">
      <c r="B270" s="13"/>
      <c r="F270" s="13"/>
    </row>
    <row r="271" spans="2:6">
      <c r="B271" s="13"/>
      <c r="F271" s="13"/>
    </row>
    <row r="272" spans="2:6">
      <c r="B272" s="13"/>
      <c r="F272" s="13"/>
    </row>
    <row r="273" spans="2:6">
      <c r="B273" s="13"/>
      <c r="F273" s="13"/>
    </row>
    <row r="274" spans="2:6">
      <c r="B274" s="13"/>
      <c r="F274" s="13"/>
    </row>
    <row r="275" spans="2:6">
      <c r="B275" s="13"/>
      <c r="F275" s="13"/>
    </row>
    <row r="276" spans="2:6">
      <c r="B276" s="13"/>
      <c r="F276" s="13"/>
    </row>
    <row r="277" spans="2:6">
      <c r="B277" s="13"/>
      <c r="F277" s="13"/>
    </row>
    <row r="278" spans="2:6">
      <c r="B278" s="13"/>
      <c r="F278" s="13"/>
    </row>
    <row r="279" spans="2:6">
      <c r="B279" s="13"/>
      <c r="F279" s="13"/>
    </row>
    <row r="280" spans="2:6">
      <c r="B280" s="13"/>
      <c r="F280" s="13"/>
    </row>
    <row r="281" spans="2:6">
      <c r="B281" s="13"/>
      <c r="F281" s="13"/>
    </row>
    <row r="282" spans="2:6">
      <c r="B282" s="13"/>
      <c r="F282" s="13"/>
    </row>
    <row r="283" spans="2:6">
      <c r="B283" s="13"/>
      <c r="F283" s="13"/>
    </row>
    <row r="284" spans="2:6">
      <c r="B284" s="13"/>
      <c r="F284" s="13"/>
    </row>
    <row r="285" spans="2:6">
      <c r="B285" s="13"/>
      <c r="F285" s="13"/>
    </row>
    <row r="286" spans="2:6">
      <c r="B286" s="13"/>
      <c r="F286" s="13"/>
    </row>
    <row r="287" spans="2:6">
      <c r="B287" s="13"/>
      <c r="F287" s="13"/>
    </row>
    <row r="288" spans="2:6">
      <c r="B288" s="13"/>
      <c r="F288" s="13"/>
    </row>
    <row r="289" spans="2:6">
      <c r="B289" s="13"/>
      <c r="F289" s="13"/>
    </row>
    <row r="290" spans="2:6">
      <c r="B290" s="13"/>
      <c r="F290" s="13"/>
    </row>
    <row r="291" spans="2:6">
      <c r="B291" s="13"/>
      <c r="F291" s="13"/>
    </row>
    <row r="292" spans="2:6">
      <c r="B292" s="13"/>
      <c r="F292" s="13"/>
    </row>
    <row r="293" spans="2:6">
      <c r="B293" s="13"/>
      <c r="F293" s="13"/>
    </row>
    <row r="294" spans="2:6">
      <c r="B294" s="13"/>
      <c r="F294" s="13"/>
    </row>
    <row r="295" spans="2:6">
      <c r="B295" s="13"/>
      <c r="F295" s="13"/>
    </row>
    <row r="296" spans="2:6">
      <c r="B296" s="13"/>
      <c r="F296" s="13"/>
    </row>
    <row r="297" spans="2:6">
      <c r="B297" s="13"/>
      <c r="F297" s="13"/>
    </row>
    <row r="298" spans="2:6">
      <c r="B298" s="13"/>
      <c r="F298" s="13"/>
    </row>
    <row r="299" spans="2:6">
      <c r="B299" s="13"/>
      <c r="F299" s="13"/>
    </row>
    <row r="300" spans="2:6">
      <c r="B300" s="13"/>
      <c r="F300" s="13"/>
    </row>
    <row r="301" spans="2:6">
      <c r="B301" s="13"/>
      <c r="F301" s="13"/>
    </row>
    <row r="302" spans="2:6">
      <c r="B302" s="13"/>
      <c r="F302" s="13"/>
    </row>
    <row r="303" spans="2:6">
      <c r="B303" s="13"/>
      <c r="F303" s="13"/>
    </row>
    <row r="304" spans="2:6">
      <c r="B304" s="13"/>
      <c r="F304" s="13"/>
    </row>
    <row r="305" spans="2:6">
      <c r="B305" s="13"/>
      <c r="F305" s="13"/>
    </row>
    <row r="306" spans="2:6">
      <c r="B306" s="13"/>
      <c r="F306" s="13"/>
    </row>
    <row r="307" spans="2:6">
      <c r="B307" s="13"/>
      <c r="F307" s="13"/>
    </row>
    <row r="308" spans="2:6">
      <c r="B308" s="13"/>
      <c r="F308" s="13"/>
    </row>
    <row r="309" spans="2:6">
      <c r="B309" s="13"/>
      <c r="F309" s="13"/>
    </row>
    <row r="310" spans="2:6">
      <c r="B310" s="13"/>
      <c r="F310" s="13"/>
    </row>
    <row r="311" spans="2:6">
      <c r="B311" s="13"/>
      <c r="F311" s="13"/>
    </row>
    <row r="312" spans="2:6">
      <c r="B312" s="13"/>
      <c r="F312" s="13"/>
    </row>
    <row r="313" spans="2:6">
      <c r="B313" s="13"/>
      <c r="F313" s="13"/>
    </row>
    <row r="314" spans="2:6">
      <c r="B314" s="13"/>
      <c r="F314" s="13"/>
    </row>
    <row r="315" spans="2:6">
      <c r="B315" s="13"/>
      <c r="F315" s="13"/>
    </row>
    <row r="316" spans="2:6">
      <c r="B316" s="13"/>
      <c r="F316" s="13"/>
    </row>
    <row r="317" spans="2:6">
      <c r="B317" s="13"/>
      <c r="F317" s="13"/>
    </row>
    <row r="318" spans="2:6">
      <c r="B318" s="13"/>
      <c r="F318" s="13"/>
    </row>
    <row r="319" spans="2:6">
      <c r="B319" s="13"/>
      <c r="F319" s="13"/>
    </row>
    <row r="320" spans="2:6">
      <c r="B320" s="13"/>
      <c r="F320" s="13"/>
    </row>
    <row r="321" spans="2:6">
      <c r="B321" s="13"/>
      <c r="F321" s="13"/>
    </row>
    <row r="322" spans="2:6">
      <c r="B322" s="13"/>
      <c r="F322" s="13"/>
    </row>
    <row r="323" spans="2:6">
      <c r="B323" s="13"/>
      <c r="F323" s="13"/>
    </row>
    <row r="324" spans="2:6">
      <c r="B324" s="13"/>
      <c r="F324" s="13"/>
    </row>
    <row r="325" spans="2:6">
      <c r="B325" s="13"/>
      <c r="F325" s="13"/>
    </row>
    <row r="326" spans="2:6">
      <c r="B326" s="13"/>
      <c r="F326" s="13"/>
    </row>
    <row r="327" spans="2:6">
      <c r="B327" s="13"/>
      <c r="F327" s="13"/>
    </row>
    <row r="328" spans="2:6">
      <c r="B328" s="13"/>
      <c r="F328" s="13"/>
    </row>
    <row r="329" spans="2:6">
      <c r="B329" s="13"/>
      <c r="F329" s="13"/>
    </row>
    <row r="330" spans="2:6">
      <c r="B330" s="13"/>
      <c r="F330" s="13"/>
    </row>
    <row r="331" spans="2:6">
      <c r="B331" s="13"/>
      <c r="F331" s="13"/>
    </row>
    <row r="332" spans="2:6">
      <c r="B332" s="13"/>
      <c r="F332" s="13"/>
    </row>
    <row r="333" spans="2:6">
      <c r="B333" s="13"/>
      <c r="F333" s="13"/>
    </row>
    <row r="334" spans="2:6">
      <c r="B334" s="13"/>
      <c r="F334" s="13"/>
    </row>
    <row r="335" spans="2:6">
      <c r="B335" s="13"/>
      <c r="F335" s="13"/>
    </row>
    <row r="336" spans="2:6">
      <c r="B336" s="13"/>
      <c r="F336" s="13"/>
    </row>
    <row r="337" spans="2:6">
      <c r="B337" s="13"/>
      <c r="F337" s="13"/>
    </row>
    <row r="338" spans="2:6">
      <c r="B338" s="13"/>
      <c r="F338" s="13"/>
    </row>
    <row r="339" spans="2:6">
      <c r="B339" s="13"/>
      <c r="F339" s="13"/>
    </row>
    <row r="340" spans="2:6">
      <c r="B340" s="13"/>
      <c r="F340" s="13"/>
    </row>
    <row r="341" spans="2:6">
      <c r="B341" s="13"/>
      <c r="F341" s="13"/>
    </row>
    <row r="342" spans="2:6">
      <c r="B342" s="13"/>
      <c r="F342" s="13"/>
    </row>
    <row r="343" spans="2:6">
      <c r="B343" s="13"/>
      <c r="F343" s="13"/>
    </row>
    <row r="344" spans="2:6">
      <c r="B344" s="13"/>
      <c r="F344" s="13"/>
    </row>
    <row r="345" spans="2:6">
      <c r="B345" s="13"/>
      <c r="F345" s="13"/>
    </row>
    <row r="346" spans="2:6">
      <c r="B346" s="13"/>
      <c r="F346" s="13"/>
    </row>
    <row r="347" spans="2:6">
      <c r="B347" s="13"/>
      <c r="F347" s="13"/>
    </row>
    <row r="348" spans="2:6">
      <c r="B348" s="13"/>
      <c r="F348" s="13"/>
    </row>
    <row r="349" spans="2:6">
      <c r="B349" s="13"/>
      <c r="F349" s="13"/>
    </row>
    <row r="350" spans="2:6">
      <c r="B350" s="13"/>
      <c r="F350" s="13"/>
    </row>
    <row r="351" spans="2:6">
      <c r="B351" s="13"/>
      <c r="F351" s="13"/>
    </row>
    <row r="352" spans="2:6">
      <c r="B352" s="13"/>
      <c r="F352" s="13"/>
    </row>
    <row r="353" spans="2:6">
      <c r="B353" s="13"/>
      <c r="F353" s="13"/>
    </row>
    <row r="354" spans="2:6">
      <c r="B354" s="13"/>
      <c r="F354" s="13"/>
    </row>
    <row r="355" spans="2:6">
      <c r="B355" s="13"/>
      <c r="F355" s="13"/>
    </row>
    <row r="356" spans="2:6">
      <c r="B356" s="13"/>
      <c r="F356" s="13"/>
    </row>
    <row r="357" spans="2:6">
      <c r="B357" s="13"/>
      <c r="F357" s="13"/>
    </row>
    <row r="358" spans="2:6">
      <c r="B358" s="13"/>
      <c r="F358" s="13"/>
    </row>
    <row r="359" spans="2:6">
      <c r="B359" s="13"/>
      <c r="F359" s="13"/>
    </row>
    <row r="360" spans="2:6">
      <c r="B360" s="13"/>
      <c r="F360" s="13"/>
    </row>
    <row r="361" spans="2:6">
      <c r="B361" s="13"/>
      <c r="F361" s="13"/>
    </row>
    <row r="362" spans="2:6">
      <c r="B362" s="13"/>
      <c r="F362" s="13"/>
    </row>
    <row r="363" spans="2:6">
      <c r="B363" s="13"/>
      <c r="F363" s="13"/>
    </row>
    <row r="364" spans="2:6">
      <c r="B364" s="13"/>
      <c r="F364" s="13"/>
    </row>
    <row r="365" spans="2:6">
      <c r="B365" s="13"/>
      <c r="F365" s="13"/>
    </row>
    <row r="366" spans="2:6">
      <c r="B366" s="13"/>
      <c r="F366" s="13"/>
    </row>
    <row r="367" spans="2:6">
      <c r="B367" s="13"/>
      <c r="F367" s="13"/>
    </row>
    <row r="368" spans="2:6">
      <c r="B368" s="13"/>
      <c r="F368" s="13"/>
    </row>
    <row r="369" spans="2:6">
      <c r="B369" s="13"/>
      <c r="F369" s="13"/>
    </row>
    <row r="370" spans="2:6">
      <c r="B370" s="13"/>
      <c r="F370" s="13"/>
    </row>
    <row r="371" spans="2:6">
      <c r="B371" s="13"/>
      <c r="F371" s="13"/>
    </row>
    <row r="372" spans="2:6">
      <c r="B372" s="13"/>
      <c r="F372" s="13"/>
    </row>
    <row r="373" spans="2:6">
      <c r="B373" s="13"/>
      <c r="F373" s="13"/>
    </row>
    <row r="374" spans="2:6">
      <c r="B374" s="13"/>
      <c r="F374" s="13"/>
    </row>
    <row r="375" spans="2:6">
      <c r="B375" s="13"/>
      <c r="F375" s="13"/>
    </row>
    <row r="376" spans="2:6">
      <c r="B376" s="13"/>
      <c r="F376" s="13"/>
    </row>
    <row r="377" spans="2:6">
      <c r="B377" s="13"/>
      <c r="F377" s="13"/>
    </row>
    <row r="378" spans="2:6">
      <c r="B378" s="13"/>
      <c r="F378" s="13"/>
    </row>
    <row r="379" spans="2:6">
      <c r="B379" s="13"/>
      <c r="F379" s="13"/>
    </row>
    <row r="380" spans="2:6">
      <c r="B380" s="13"/>
      <c r="F380" s="13"/>
    </row>
    <row r="381" spans="2:6">
      <c r="B381" s="13"/>
      <c r="F381" s="13"/>
    </row>
    <row r="382" spans="2:6">
      <c r="B382" s="13"/>
      <c r="F382" s="13"/>
    </row>
    <row r="383" spans="2:6">
      <c r="B383" s="13"/>
      <c r="F383" s="13"/>
    </row>
    <row r="384" spans="2:6">
      <c r="B384" s="13"/>
      <c r="F384" s="13"/>
    </row>
    <row r="385" spans="2:6">
      <c r="B385" s="13"/>
      <c r="F385" s="13"/>
    </row>
    <row r="386" spans="2:6">
      <c r="B386" s="13"/>
      <c r="F386" s="13"/>
    </row>
    <row r="387" spans="2:6">
      <c r="B387" s="13"/>
      <c r="F387" s="13"/>
    </row>
    <row r="388" spans="2:6">
      <c r="B388" s="13"/>
      <c r="F388" s="13"/>
    </row>
    <row r="389" spans="2:6">
      <c r="B389" s="13"/>
      <c r="F389" s="13"/>
    </row>
    <row r="390" spans="2:6">
      <c r="B390" s="13"/>
      <c r="F390" s="13"/>
    </row>
    <row r="391" spans="2:6">
      <c r="B391" s="13"/>
      <c r="F391" s="13"/>
    </row>
    <row r="392" spans="2:6">
      <c r="B392" s="13"/>
      <c r="F392" s="13"/>
    </row>
    <row r="393" spans="2:6">
      <c r="B393" s="13"/>
      <c r="F393" s="13"/>
    </row>
    <row r="394" spans="2:6">
      <c r="B394" s="13"/>
      <c r="F394" s="13"/>
    </row>
    <row r="395" spans="2:6">
      <c r="B395" s="13"/>
      <c r="F395" s="13"/>
    </row>
    <row r="396" spans="2:6">
      <c r="B396" s="13"/>
      <c r="F396" s="13"/>
    </row>
    <row r="397" spans="2:6">
      <c r="B397" s="13"/>
      <c r="F397" s="13"/>
    </row>
    <row r="398" spans="2:6">
      <c r="B398" s="13"/>
      <c r="F398" s="13"/>
    </row>
    <row r="399" spans="2:6">
      <c r="B399" s="13"/>
      <c r="F399" s="13"/>
    </row>
    <row r="400" spans="2:6">
      <c r="B400" s="13"/>
      <c r="F400" s="13"/>
    </row>
    <row r="401" spans="2:6">
      <c r="B401" s="13"/>
      <c r="F401" s="13"/>
    </row>
    <row r="402" spans="2:6">
      <c r="B402" s="13"/>
      <c r="F402" s="13"/>
    </row>
    <row r="403" spans="2:6">
      <c r="B403" s="13"/>
      <c r="F403" s="13"/>
    </row>
    <row r="404" spans="2:6">
      <c r="B404" s="13"/>
      <c r="F404" s="13"/>
    </row>
    <row r="405" spans="2:6">
      <c r="B405" s="13"/>
      <c r="F405" s="13"/>
    </row>
    <row r="406" spans="2:6">
      <c r="B406" s="13"/>
      <c r="F406" s="13"/>
    </row>
    <row r="407" spans="2:6">
      <c r="B407" s="13"/>
      <c r="F407" s="13"/>
    </row>
    <row r="408" spans="2:6">
      <c r="B408" s="13"/>
      <c r="F408" s="13"/>
    </row>
    <row r="409" spans="2:6">
      <c r="B409" s="13"/>
      <c r="F409" s="13"/>
    </row>
    <row r="410" spans="2:6">
      <c r="B410" s="13"/>
      <c r="F410" s="13"/>
    </row>
    <row r="411" spans="2:6">
      <c r="B411" s="13"/>
      <c r="F411" s="13"/>
    </row>
    <row r="412" spans="2:6">
      <c r="B412" s="13"/>
      <c r="F412" s="13"/>
    </row>
    <row r="413" spans="2:6">
      <c r="B413" s="13"/>
      <c r="F413" s="13"/>
    </row>
    <row r="414" spans="2:6">
      <c r="B414" s="13"/>
      <c r="F414" s="13"/>
    </row>
    <row r="415" spans="2:6">
      <c r="B415" s="13"/>
      <c r="F415" s="13"/>
    </row>
    <row r="416" spans="2:6">
      <c r="B416" s="13"/>
      <c r="F416" s="13"/>
    </row>
    <row r="417" spans="2:6">
      <c r="B417" s="13"/>
      <c r="F417" s="13"/>
    </row>
    <row r="418" spans="2:6">
      <c r="B418" s="13"/>
      <c r="F418" s="13"/>
    </row>
    <row r="419" spans="2:6">
      <c r="B419" s="13"/>
      <c r="F419" s="13"/>
    </row>
    <row r="420" spans="2:6">
      <c r="B420" s="13"/>
      <c r="F420" s="13"/>
    </row>
    <row r="421" spans="2:6">
      <c r="B421" s="13"/>
      <c r="F421" s="13"/>
    </row>
    <row r="422" spans="2:6">
      <c r="B422" s="13"/>
      <c r="F422" s="13"/>
    </row>
    <row r="423" spans="2:6">
      <c r="B423" s="13"/>
      <c r="F423" s="13"/>
    </row>
    <row r="424" spans="2:6">
      <c r="B424" s="13"/>
      <c r="F424" s="13"/>
    </row>
    <row r="425" spans="2:6">
      <c r="B425" s="13"/>
      <c r="F425" s="13"/>
    </row>
    <row r="426" spans="2:6">
      <c r="B426" s="13"/>
      <c r="F426" s="13"/>
    </row>
    <row r="427" spans="2:6">
      <c r="B427" s="13"/>
      <c r="F427" s="13"/>
    </row>
    <row r="428" spans="2:6">
      <c r="B428" s="13"/>
      <c r="F428" s="13"/>
    </row>
    <row r="429" spans="2:6">
      <c r="B429" s="13"/>
      <c r="F429" s="13"/>
    </row>
    <row r="430" spans="2:6">
      <c r="B430" s="13"/>
      <c r="F430" s="13"/>
    </row>
    <row r="431" spans="2:6">
      <c r="B431" s="13"/>
      <c r="F431" s="13"/>
    </row>
    <row r="432" spans="2:6">
      <c r="B432" s="13"/>
      <c r="F432" s="13"/>
    </row>
    <row r="433" spans="2:6">
      <c r="B433" s="13"/>
      <c r="F433" s="13"/>
    </row>
    <row r="434" spans="2:6">
      <c r="B434" s="13"/>
      <c r="F434" s="13"/>
    </row>
    <row r="435" spans="2:6">
      <c r="B435" s="13"/>
      <c r="F435" s="13"/>
    </row>
    <row r="436" spans="2:6">
      <c r="B436" s="13"/>
      <c r="F436" s="13"/>
    </row>
    <row r="437" spans="2:6">
      <c r="B437" s="13"/>
      <c r="F437" s="13"/>
    </row>
    <row r="438" spans="2:6">
      <c r="B438" s="13"/>
      <c r="F438" s="13"/>
    </row>
    <row r="439" spans="2:6">
      <c r="B439" s="13"/>
      <c r="F439" s="13"/>
    </row>
    <row r="440" spans="2:6">
      <c r="B440" s="13"/>
      <c r="F440" s="13"/>
    </row>
    <row r="441" spans="2:6">
      <c r="B441" s="13"/>
      <c r="F441" s="13"/>
    </row>
    <row r="442" spans="2:6">
      <c r="B442" s="13"/>
      <c r="F442" s="13"/>
    </row>
    <row r="443" spans="2:6">
      <c r="B443" s="13"/>
      <c r="F443" s="13"/>
    </row>
    <row r="444" spans="2:6">
      <c r="B444" s="13"/>
      <c r="F444" s="13"/>
    </row>
    <row r="445" spans="2:6">
      <c r="B445" s="13"/>
      <c r="F445" s="13"/>
    </row>
    <row r="446" spans="2:6">
      <c r="B446" s="13"/>
      <c r="F446" s="13"/>
    </row>
    <row r="447" spans="2:6">
      <c r="B447" s="13"/>
      <c r="F447" s="13"/>
    </row>
    <row r="448" spans="2:6">
      <c r="B448" s="13"/>
      <c r="F448" s="13"/>
    </row>
    <row r="449" spans="2:6">
      <c r="B449" s="13"/>
      <c r="F449" s="13"/>
    </row>
    <row r="450" spans="2:6">
      <c r="B450" s="13"/>
      <c r="F450" s="13"/>
    </row>
    <row r="451" spans="2:6">
      <c r="B451" s="13"/>
      <c r="F451" s="13"/>
    </row>
    <row r="452" spans="2:6">
      <c r="B452" s="13"/>
      <c r="F452" s="13"/>
    </row>
    <row r="453" spans="2:6">
      <c r="B453" s="13"/>
      <c r="F453" s="13"/>
    </row>
    <row r="454" spans="2:6">
      <c r="B454" s="13"/>
      <c r="F454" s="13"/>
    </row>
    <row r="455" spans="2:6">
      <c r="B455" s="13"/>
      <c r="F455" s="13"/>
    </row>
    <row r="456" spans="2:6">
      <c r="B456" s="13"/>
      <c r="F456" s="13"/>
    </row>
    <row r="457" spans="2:6">
      <c r="B457" s="13"/>
      <c r="F457" s="13"/>
    </row>
    <row r="458" spans="2:6">
      <c r="B458" s="13"/>
      <c r="F458" s="13"/>
    </row>
    <row r="459" spans="2:6">
      <c r="B459" s="13"/>
      <c r="F459" s="13"/>
    </row>
    <row r="460" spans="2:6">
      <c r="B460" s="13"/>
      <c r="F460" s="13"/>
    </row>
    <row r="461" spans="2:6">
      <c r="B461" s="13"/>
      <c r="F461" s="13"/>
    </row>
    <row r="462" spans="2:6">
      <c r="B462" s="13"/>
      <c r="F462" s="13"/>
    </row>
    <row r="463" spans="2:6">
      <c r="B463" s="13"/>
      <c r="F463" s="13"/>
    </row>
    <row r="464" spans="2:6">
      <c r="B464" s="13"/>
      <c r="F464" s="13"/>
    </row>
    <row r="465" spans="2:6">
      <c r="B465" s="13"/>
      <c r="F465" s="13"/>
    </row>
    <row r="466" spans="2:6">
      <c r="B466" s="13"/>
      <c r="F466" s="13"/>
    </row>
    <row r="467" spans="2:6">
      <c r="B467" s="13"/>
      <c r="F467" s="13"/>
    </row>
    <row r="468" spans="2:6">
      <c r="B468" s="13"/>
      <c r="F468" s="13"/>
    </row>
    <row r="469" spans="2:6">
      <c r="B469" s="13"/>
      <c r="F469" s="13"/>
    </row>
    <row r="470" spans="2:6">
      <c r="B470" s="13"/>
      <c r="F470" s="13"/>
    </row>
    <row r="471" spans="2:6">
      <c r="B471" s="13"/>
      <c r="F471" s="13"/>
    </row>
    <row r="472" spans="2:6">
      <c r="B472" s="13"/>
      <c r="F472" s="13"/>
    </row>
    <row r="473" spans="2:6">
      <c r="B473" s="13"/>
      <c r="F473" s="13"/>
    </row>
    <row r="474" spans="2:6">
      <c r="B474" s="13"/>
      <c r="F474" s="13"/>
    </row>
    <row r="475" spans="2:6">
      <c r="B475" s="13"/>
      <c r="F475" s="13"/>
    </row>
    <row r="476" spans="2:6">
      <c r="B476" s="13"/>
      <c r="F476" s="13"/>
    </row>
    <row r="477" spans="2:6">
      <c r="B477" s="13"/>
      <c r="F477" s="13"/>
    </row>
    <row r="478" spans="2:6">
      <c r="B478" s="13"/>
      <c r="F478" s="13"/>
    </row>
    <row r="479" spans="2:6">
      <c r="B479" s="13"/>
      <c r="F479" s="13"/>
    </row>
    <row r="480" spans="2:6">
      <c r="B480" s="13"/>
      <c r="F480" s="13"/>
    </row>
    <row r="481" spans="2:6">
      <c r="B481" s="13"/>
      <c r="F481" s="13"/>
    </row>
    <row r="482" spans="2:6">
      <c r="B482" s="13"/>
      <c r="F482" s="13"/>
    </row>
    <row r="483" spans="2:6">
      <c r="B483" s="13"/>
      <c r="F483" s="13"/>
    </row>
    <row r="484" spans="2:6">
      <c r="B484" s="13"/>
      <c r="F484" s="13"/>
    </row>
    <row r="485" spans="2:6">
      <c r="B485" s="13"/>
      <c r="F485" s="13"/>
    </row>
    <row r="486" spans="2:6">
      <c r="B486" s="13"/>
      <c r="F486" s="13"/>
    </row>
    <row r="487" spans="2:6">
      <c r="B487" s="13"/>
      <c r="F487" s="13"/>
    </row>
    <row r="488" spans="2:6">
      <c r="B488" s="13"/>
      <c r="F488" s="13"/>
    </row>
    <row r="489" spans="2:6">
      <c r="B489" s="13"/>
      <c r="F489" s="13"/>
    </row>
    <row r="490" spans="2:6">
      <c r="B490" s="13"/>
      <c r="F490" s="13"/>
    </row>
    <row r="491" spans="2:6">
      <c r="B491" s="13"/>
      <c r="F491" s="13"/>
    </row>
    <row r="492" spans="2:6">
      <c r="B492" s="13"/>
      <c r="F492" s="13"/>
    </row>
    <row r="493" spans="2:6">
      <c r="B493" s="13"/>
      <c r="F493" s="13"/>
    </row>
    <row r="494" spans="2:6">
      <c r="B494" s="13"/>
      <c r="F494" s="13"/>
    </row>
    <row r="495" spans="2:6">
      <c r="B495" s="13"/>
      <c r="F495" s="13"/>
    </row>
    <row r="496" spans="2:6">
      <c r="B496" s="13"/>
      <c r="F496" s="13"/>
    </row>
    <row r="497" spans="2:6">
      <c r="B497" s="13"/>
      <c r="F497" s="13"/>
    </row>
    <row r="498" spans="2:6">
      <c r="B498" s="13"/>
      <c r="F498" s="13"/>
    </row>
    <row r="499" spans="2:6">
      <c r="B499" s="13"/>
      <c r="F499" s="13"/>
    </row>
    <row r="500" spans="2:6">
      <c r="B500" s="13"/>
      <c r="F500" s="13"/>
    </row>
    <row r="501" spans="2:6">
      <c r="B501" s="13"/>
      <c r="F501" s="13"/>
    </row>
    <row r="502" spans="2:6">
      <c r="B502" s="13"/>
      <c r="F502" s="13"/>
    </row>
    <row r="503" spans="2:6">
      <c r="B503" s="13"/>
      <c r="F503" s="13"/>
    </row>
    <row r="504" spans="2:6">
      <c r="B504" s="13"/>
      <c r="F504" s="13"/>
    </row>
    <row r="505" spans="2:6">
      <c r="B505" s="13"/>
      <c r="F505" s="13"/>
    </row>
    <row r="506" spans="2:6">
      <c r="B506" s="13"/>
      <c r="F506" s="13"/>
    </row>
    <row r="507" spans="2:6">
      <c r="B507" s="13"/>
      <c r="F507" s="13"/>
    </row>
    <row r="508" spans="2:6">
      <c r="B508" s="13"/>
      <c r="F508" s="13"/>
    </row>
    <row r="509" spans="2:6">
      <c r="B509" s="13"/>
      <c r="F509" s="13"/>
    </row>
    <row r="510" spans="2:6">
      <c r="B510" s="13"/>
      <c r="F510" s="13"/>
    </row>
    <row r="511" spans="2:6">
      <c r="B511" s="13"/>
      <c r="F511" s="13"/>
    </row>
    <row r="512" spans="2:6">
      <c r="B512" s="13"/>
      <c r="F512" s="13"/>
    </row>
    <row r="513" spans="2:6">
      <c r="B513" s="13"/>
      <c r="F513" s="13"/>
    </row>
    <row r="514" spans="2:6">
      <c r="B514" s="13"/>
      <c r="F514" s="13"/>
    </row>
    <row r="515" spans="2:6">
      <c r="B515" s="13"/>
      <c r="F515" s="13"/>
    </row>
    <row r="516" spans="2:6">
      <c r="B516" s="13"/>
      <c r="F516" s="13"/>
    </row>
    <row r="517" spans="2:6">
      <c r="B517" s="13"/>
      <c r="F517" s="13"/>
    </row>
    <row r="518" spans="2:6">
      <c r="B518" s="13"/>
      <c r="F518" s="13"/>
    </row>
    <row r="519" spans="2:6">
      <c r="B519" s="13"/>
      <c r="F519" s="13"/>
    </row>
    <row r="520" spans="2:6">
      <c r="B520" s="13"/>
      <c r="F520" s="13"/>
    </row>
    <row r="521" spans="2:6">
      <c r="B521" s="13"/>
      <c r="F521" s="13"/>
    </row>
    <row r="522" spans="2:6">
      <c r="B522" s="13"/>
      <c r="F522" s="13"/>
    </row>
    <row r="523" spans="2:6">
      <c r="B523" s="13"/>
      <c r="F523" s="13"/>
    </row>
    <row r="524" spans="2:6">
      <c r="B524" s="13"/>
      <c r="F524" s="13"/>
    </row>
    <row r="525" spans="2:6">
      <c r="B525" s="13"/>
      <c r="F525" s="13"/>
    </row>
    <row r="526" spans="2:6">
      <c r="B526" s="13"/>
      <c r="F526" s="13"/>
    </row>
    <row r="527" spans="2:6">
      <c r="B527" s="13"/>
      <c r="F527" s="13"/>
    </row>
    <row r="528" spans="2:6">
      <c r="B528" s="13"/>
      <c r="F528" s="13"/>
    </row>
    <row r="529" spans="2:6">
      <c r="B529" s="13"/>
      <c r="F529" s="13"/>
    </row>
    <row r="530" spans="2:6">
      <c r="B530" s="13"/>
      <c r="F530" s="13"/>
    </row>
    <row r="531" spans="2:6">
      <c r="B531" s="13"/>
      <c r="F531" s="13"/>
    </row>
    <row r="532" spans="2:6">
      <c r="B532" s="13"/>
      <c r="F532" s="13"/>
    </row>
    <row r="533" spans="2:6">
      <c r="B533" s="13"/>
      <c r="F533" s="13"/>
    </row>
    <row r="534" spans="2:6">
      <c r="B534" s="13"/>
      <c r="F534" s="13"/>
    </row>
    <row r="535" spans="2:6">
      <c r="B535" s="13"/>
      <c r="F535" s="13"/>
    </row>
    <row r="536" spans="2:6">
      <c r="B536" s="13"/>
      <c r="F536" s="13"/>
    </row>
    <row r="537" spans="2:6">
      <c r="B537" s="13"/>
      <c r="F537" s="13"/>
    </row>
    <row r="538" spans="2:6">
      <c r="B538" s="13"/>
      <c r="F538" s="13"/>
    </row>
    <row r="539" spans="2:6">
      <c r="B539" s="13"/>
      <c r="F539" s="13"/>
    </row>
    <row r="540" spans="2:6">
      <c r="B540" s="13"/>
      <c r="F540" s="13"/>
    </row>
    <row r="541" spans="2:6">
      <c r="B541" s="13"/>
      <c r="F541" s="13"/>
    </row>
    <row r="542" spans="2:6">
      <c r="B542" s="13"/>
      <c r="F542" s="13"/>
    </row>
    <row r="543" spans="2:6">
      <c r="B543" s="13"/>
      <c r="F543" s="13"/>
    </row>
    <row r="544" spans="2:6">
      <c r="B544" s="13"/>
      <c r="F544" s="13"/>
    </row>
    <row r="545" spans="2:6">
      <c r="B545" s="13"/>
      <c r="F545" s="13"/>
    </row>
    <row r="546" spans="2:6">
      <c r="B546" s="13"/>
      <c r="F546" s="13"/>
    </row>
    <row r="547" spans="2:6">
      <c r="B547" s="13"/>
      <c r="F547" s="13"/>
    </row>
    <row r="548" spans="2:6">
      <c r="B548" s="13"/>
      <c r="F548" s="13"/>
    </row>
    <row r="549" spans="2:6">
      <c r="B549" s="13"/>
      <c r="F549" s="13"/>
    </row>
    <row r="550" spans="2:6">
      <c r="B550" s="13"/>
      <c r="F550" s="13"/>
    </row>
    <row r="551" spans="2:6">
      <c r="B551" s="13"/>
      <c r="F551" s="13"/>
    </row>
    <row r="552" spans="2:6">
      <c r="B552" s="13"/>
      <c r="F552" s="13"/>
    </row>
    <row r="553" spans="2:6">
      <c r="B553" s="13"/>
      <c r="F553" s="13"/>
    </row>
    <row r="554" spans="2:6">
      <c r="B554" s="13"/>
      <c r="F554" s="13"/>
    </row>
    <row r="555" spans="2:6">
      <c r="B555" s="13"/>
      <c r="F555" s="13"/>
    </row>
    <row r="556" spans="2:6">
      <c r="B556" s="13"/>
      <c r="F556" s="13"/>
    </row>
    <row r="557" spans="2:6">
      <c r="B557" s="13"/>
      <c r="F557" s="13"/>
    </row>
    <row r="558" spans="2:6">
      <c r="B558" s="13"/>
      <c r="F558" s="13"/>
    </row>
    <row r="559" spans="2:6">
      <c r="B559" s="13"/>
      <c r="F559" s="13"/>
    </row>
    <row r="560" spans="2:6">
      <c r="B560" s="13"/>
      <c r="F560" s="13"/>
    </row>
    <row r="561" spans="2:6">
      <c r="B561" s="13"/>
      <c r="F561" s="13"/>
    </row>
    <row r="562" spans="2:6">
      <c r="B562" s="13"/>
      <c r="F562" s="13"/>
    </row>
    <row r="563" spans="2:6">
      <c r="B563" s="13"/>
      <c r="F563" s="13"/>
    </row>
    <row r="564" spans="2:6">
      <c r="B564" s="13"/>
      <c r="F564" s="13"/>
    </row>
    <row r="565" spans="2:6">
      <c r="B565" s="13"/>
      <c r="F565" s="13"/>
    </row>
    <row r="566" spans="2:6">
      <c r="B566" s="13"/>
      <c r="F566" s="13"/>
    </row>
    <row r="567" spans="2:6">
      <c r="B567" s="13"/>
      <c r="F567" s="13"/>
    </row>
    <row r="568" spans="2:6">
      <c r="B568" s="13"/>
      <c r="F568" s="13"/>
    </row>
    <row r="569" spans="2:6">
      <c r="B569" s="13"/>
      <c r="F569" s="13"/>
    </row>
    <row r="570" spans="2:6">
      <c r="B570" s="13"/>
      <c r="F570" s="13"/>
    </row>
    <row r="571" spans="2:6">
      <c r="B571" s="13"/>
      <c r="F571" s="13"/>
    </row>
    <row r="572" spans="2:6">
      <c r="B572" s="13"/>
      <c r="F572" s="13"/>
    </row>
    <row r="573" spans="2:6">
      <c r="B573" s="13"/>
      <c r="F573" s="13"/>
    </row>
    <row r="574" spans="2:6">
      <c r="B574" s="13"/>
      <c r="F574" s="13"/>
    </row>
    <row r="575" spans="2:6">
      <c r="B575" s="13"/>
      <c r="F575" s="13"/>
    </row>
    <row r="576" spans="2:6">
      <c r="B576" s="13"/>
      <c r="F576" s="13"/>
    </row>
    <row r="577" spans="2:6">
      <c r="B577" s="13"/>
      <c r="F577" s="13"/>
    </row>
    <row r="578" spans="2:6">
      <c r="B578" s="13"/>
      <c r="F578" s="13"/>
    </row>
    <row r="579" spans="2:6">
      <c r="B579" s="13"/>
      <c r="F579" s="13"/>
    </row>
    <row r="580" spans="2:6">
      <c r="B580" s="13"/>
      <c r="F580" s="13"/>
    </row>
    <row r="581" spans="2:6">
      <c r="B581" s="13"/>
      <c r="F581" s="13"/>
    </row>
    <row r="582" spans="2:6">
      <c r="B582" s="13"/>
      <c r="F582" s="13"/>
    </row>
    <row r="583" spans="2:6">
      <c r="B583" s="13"/>
      <c r="F583" s="13"/>
    </row>
    <row r="584" spans="2:6">
      <c r="B584" s="13"/>
      <c r="F584" s="13"/>
    </row>
    <row r="585" spans="2:6">
      <c r="B585" s="13"/>
      <c r="F585" s="13"/>
    </row>
    <row r="586" spans="2:6">
      <c r="B586" s="13"/>
      <c r="F586" s="13"/>
    </row>
    <row r="587" spans="2:6">
      <c r="B587" s="13"/>
      <c r="F587" s="13"/>
    </row>
    <row r="588" spans="2:6">
      <c r="B588" s="13"/>
      <c r="F588" s="13"/>
    </row>
    <row r="589" spans="2:6">
      <c r="B589" s="13"/>
      <c r="F589" s="13"/>
    </row>
    <row r="590" spans="2:6">
      <c r="B590" s="13"/>
      <c r="F590" s="13"/>
    </row>
    <row r="591" spans="2:6">
      <c r="B591" s="13"/>
      <c r="F591" s="13"/>
    </row>
    <row r="592" spans="2:6">
      <c r="B592" s="13"/>
      <c r="F592" s="13"/>
    </row>
    <row r="593" spans="2:6">
      <c r="B593" s="13"/>
      <c r="F593" s="13"/>
    </row>
    <row r="594" spans="2:6">
      <c r="B594" s="13"/>
      <c r="F594" s="13"/>
    </row>
    <row r="595" spans="2:6">
      <c r="B595" s="13"/>
      <c r="F595" s="13"/>
    </row>
    <row r="596" spans="2:6">
      <c r="B596" s="13"/>
      <c r="F596" s="13"/>
    </row>
    <row r="597" spans="2:6">
      <c r="B597" s="13"/>
      <c r="F597" s="13"/>
    </row>
    <row r="598" spans="2:6">
      <c r="B598" s="13"/>
      <c r="F598" s="13"/>
    </row>
    <row r="599" spans="2:6">
      <c r="B599" s="13"/>
      <c r="F599" s="13"/>
    </row>
    <row r="600" spans="2:6">
      <c r="B600" s="13"/>
      <c r="F600" s="13"/>
    </row>
    <row r="601" spans="2:6">
      <c r="B601" s="13"/>
      <c r="F601" s="13"/>
    </row>
    <row r="602" spans="2:6">
      <c r="B602" s="13"/>
      <c r="F602" s="13"/>
    </row>
    <row r="603" spans="2:6">
      <c r="B603" s="13"/>
      <c r="F603" s="13"/>
    </row>
    <row r="604" spans="2:6">
      <c r="B604" s="13"/>
      <c r="F604" s="13"/>
    </row>
    <row r="605" spans="2:6">
      <c r="B605" s="13"/>
      <c r="F605" s="13"/>
    </row>
    <row r="606" spans="2:6">
      <c r="B606" s="13"/>
      <c r="F606" s="13"/>
    </row>
    <row r="607" spans="2:6">
      <c r="B607" s="13"/>
      <c r="F607" s="13"/>
    </row>
    <row r="608" spans="2:6">
      <c r="B608" s="13"/>
      <c r="F608" s="13"/>
    </row>
    <row r="609" spans="2:6">
      <c r="B609" s="13"/>
      <c r="F609" s="13"/>
    </row>
    <row r="610" spans="2:6">
      <c r="B610" s="13"/>
      <c r="F610" s="13"/>
    </row>
    <row r="611" spans="2:6">
      <c r="B611" s="13"/>
      <c r="F611" s="13"/>
    </row>
    <row r="612" spans="2:6">
      <c r="B612" s="13"/>
      <c r="F612" s="13"/>
    </row>
    <row r="613" spans="2:6">
      <c r="B613" s="13"/>
      <c r="F613" s="13"/>
    </row>
    <row r="614" spans="2:6">
      <c r="B614" s="13"/>
      <c r="F614" s="13"/>
    </row>
    <row r="615" spans="2:6">
      <c r="B615" s="13"/>
      <c r="F615" s="13"/>
    </row>
    <row r="616" spans="2:6">
      <c r="B616" s="13"/>
      <c r="F616" s="13"/>
    </row>
    <row r="617" spans="2:6">
      <c r="B617" s="13"/>
      <c r="F617" s="13"/>
    </row>
    <row r="618" spans="2:6">
      <c r="B618" s="13"/>
      <c r="F618" s="13"/>
    </row>
    <row r="619" spans="2:6">
      <c r="B619" s="13"/>
      <c r="F619" s="13"/>
    </row>
    <row r="620" spans="2:6">
      <c r="B620" s="13"/>
      <c r="F620" s="13"/>
    </row>
    <row r="621" spans="2:6">
      <c r="B621" s="13"/>
      <c r="F621" s="13"/>
    </row>
    <row r="622" spans="2:6">
      <c r="B622" s="13"/>
      <c r="F622" s="13"/>
    </row>
    <row r="623" spans="2:6">
      <c r="B623" s="13"/>
      <c r="F623" s="13"/>
    </row>
    <row r="624" spans="2: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</sheetData>
  <phoneticPr fontId="7" type="noConversion"/>
  <hyperlinks>
    <hyperlink ref="P16" r:id="rId1" display="http://var.astro.cz/oejv/issues/oejv0074.pdf"/>
    <hyperlink ref="P17" r:id="rId2" display="http://var.astro.cz/oejv/issues/oejv014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2024-01-27T06:27:41Z</dcterms:modified>
</cp:coreProperties>
</file>